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hubhampalande/Downloads/"/>
    </mc:Choice>
  </mc:AlternateContent>
  <xr:revisionPtr revIDLastSave="0" documentId="13_ncr:1_{F9A62FF4-680A-2D4A-9CB5-542DB6A80EA3}" xr6:coauthVersionLast="47" xr6:coauthVersionMax="47" xr10:uidLastSave="{00000000-0000-0000-0000-000000000000}"/>
  <bookViews>
    <workbookView xWindow="0" yWindow="720" windowWidth="29400" windowHeight="18400" activeTab="3" xr2:uid="{00000000-000D-0000-FFFF-FFFF00000000}"/>
  </bookViews>
  <sheets>
    <sheet name="Data" sheetId="1" r:id="rId1"/>
    <sheet name="Part 1" sheetId="5" r:id="rId2"/>
    <sheet name="Part 2" sheetId="2" r:id="rId3"/>
    <sheet name="Part 3" sheetId="3" r:id="rId4"/>
    <sheet name="Part 4"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6" l="1"/>
  <c r="G3" i="6"/>
  <c r="R3" i="6"/>
  <c r="S3" i="6" s="1"/>
  <c r="F4" i="6"/>
  <c r="G4" i="6" s="1"/>
  <c r="R4" i="6"/>
  <c r="S4" i="6" s="1"/>
  <c r="S264" i="6" s="1"/>
  <c r="F5" i="6"/>
  <c r="G5" i="6"/>
  <c r="R5" i="6"/>
  <c r="S5" i="6"/>
  <c r="F6" i="6"/>
  <c r="G6" i="6"/>
  <c r="R6" i="6"/>
  <c r="S6" i="6" s="1"/>
  <c r="F7" i="6"/>
  <c r="G7" i="6"/>
  <c r="R7" i="6"/>
  <c r="S7" i="6"/>
  <c r="F8" i="6"/>
  <c r="G8" i="6" s="1"/>
  <c r="R8" i="6"/>
  <c r="S8" i="6" s="1"/>
  <c r="F9" i="6"/>
  <c r="G9" i="6"/>
  <c r="R9" i="6"/>
  <c r="S9" i="6"/>
  <c r="F10" i="6"/>
  <c r="G10" i="6"/>
  <c r="R10" i="6"/>
  <c r="S10" i="6" s="1"/>
  <c r="F11" i="6"/>
  <c r="G11" i="6"/>
  <c r="R11" i="6"/>
  <c r="S11" i="6"/>
  <c r="F12" i="6"/>
  <c r="G12" i="6" s="1"/>
  <c r="R12" i="6"/>
  <c r="S12" i="6" s="1"/>
  <c r="F13" i="6"/>
  <c r="G13" i="6"/>
  <c r="R13" i="6"/>
  <c r="S13" i="6"/>
  <c r="F14" i="6"/>
  <c r="G14" i="6" s="1"/>
  <c r="R14" i="6"/>
  <c r="S14" i="6" s="1"/>
  <c r="F15" i="6"/>
  <c r="G15" i="6"/>
  <c r="R15" i="6"/>
  <c r="S15" i="6"/>
  <c r="F16" i="6"/>
  <c r="G16" i="6"/>
  <c r="R16" i="6"/>
  <c r="S16" i="6" s="1"/>
  <c r="F17" i="6"/>
  <c r="G17" i="6"/>
  <c r="R17" i="6"/>
  <c r="S17" i="6"/>
  <c r="F18" i="6"/>
  <c r="G18" i="6" s="1"/>
  <c r="R18" i="6"/>
  <c r="S18" i="6" s="1"/>
  <c r="F19" i="6"/>
  <c r="G19" i="6"/>
  <c r="R19" i="6"/>
  <c r="S19" i="6"/>
  <c r="F20" i="6"/>
  <c r="G20" i="6"/>
  <c r="R20" i="6"/>
  <c r="S20" i="6" s="1"/>
  <c r="F21" i="6"/>
  <c r="G21" i="6"/>
  <c r="R21" i="6"/>
  <c r="S21" i="6"/>
  <c r="F22" i="6"/>
  <c r="G22" i="6"/>
  <c r="R22" i="6"/>
  <c r="S22" i="6" s="1"/>
  <c r="F23" i="6"/>
  <c r="G23" i="6"/>
  <c r="R23" i="6"/>
  <c r="S23" i="6"/>
  <c r="F24" i="6"/>
  <c r="G24" i="6"/>
  <c r="R24" i="6"/>
  <c r="S24" i="6" s="1"/>
  <c r="F25" i="6"/>
  <c r="G25" i="6"/>
  <c r="R25" i="6"/>
  <c r="S25" i="6"/>
  <c r="F26" i="6"/>
  <c r="G26" i="6"/>
  <c r="R26" i="6"/>
  <c r="S26" i="6" s="1"/>
  <c r="F27" i="6"/>
  <c r="G27" i="6"/>
  <c r="R27" i="6"/>
  <c r="S27" i="6"/>
  <c r="F28" i="6"/>
  <c r="G28" i="6" s="1"/>
  <c r="R28" i="6"/>
  <c r="S28" i="6" s="1"/>
  <c r="F29" i="6"/>
  <c r="G29" i="6"/>
  <c r="R29" i="6"/>
  <c r="S29" i="6"/>
  <c r="F30" i="6"/>
  <c r="G30" i="6" s="1"/>
  <c r="R30" i="6"/>
  <c r="S30" i="6" s="1"/>
  <c r="F31" i="6"/>
  <c r="G31" i="6"/>
  <c r="R31" i="6"/>
  <c r="S31" i="6"/>
  <c r="F32" i="6"/>
  <c r="G32" i="6"/>
  <c r="R32" i="6"/>
  <c r="S32" i="6" s="1"/>
  <c r="F33" i="6"/>
  <c r="G33" i="6"/>
  <c r="R33" i="6"/>
  <c r="S33" i="6"/>
  <c r="F34" i="6"/>
  <c r="G34" i="6" s="1"/>
  <c r="R34" i="6"/>
  <c r="S34" i="6" s="1"/>
  <c r="F35" i="6"/>
  <c r="G35" i="6"/>
  <c r="R35" i="6"/>
  <c r="S35" i="6"/>
  <c r="F36" i="6"/>
  <c r="G36" i="6"/>
  <c r="R36" i="6"/>
  <c r="S36" i="6" s="1"/>
  <c r="F37" i="6"/>
  <c r="G37" i="6"/>
  <c r="R37" i="6"/>
  <c r="S37" i="6"/>
  <c r="F38" i="6"/>
  <c r="G38" i="6"/>
  <c r="R38" i="6"/>
  <c r="S38" i="6" s="1"/>
  <c r="F39" i="6"/>
  <c r="G39" i="6"/>
  <c r="R39" i="6"/>
  <c r="S39" i="6"/>
  <c r="F40" i="6"/>
  <c r="G40" i="6"/>
  <c r="R40" i="6"/>
  <c r="S40" i="6" s="1"/>
  <c r="F41" i="6"/>
  <c r="G41" i="6"/>
  <c r="R41" i="6"/>
  <c r="S41" i="6"/>
  <c r="F42" i="6"/>
  <c r="G42" i="6"/>
  <c r="R42" i="6"/>
  <c r="S42" i="6" s="1"/>
  <c r="F43" i="6"/>
  <c r="G43" i="6"/>
  <c r="R43" i="6"/>
  <c r="S43" i="6"/>
  <c r="F44" i="6"/>
  <c r="G44" i="6" s="1"/>
  <c r="R44" i="6"/>
  <c r="S44" i="6" s="1"/>
  <c r="F45" i="6"/>
  <c r="G45" i="6"/>
  <c r="R45" i="6"/>
  <c r="S45" i="6"/>
  <c r="F46" i="6"/>
  <c r="G46" i="6" s="1"/>
  <c r="R46" i="6"/>
  <c r="S46" i="6" s="1"/>
  <c r="F47" i="6"/>
  <c r="G47" i="6"/>
  <c r="R47" i="6"/>
  <c r="S47" i="6"/>
  <c r="F48" i="6"/>
  <c r="G48" i="6"/>
  <c r="R48" i="6"/>
  <c r="S48" i="6" s="1"/>
  <c r="F49" i="6"/>
  <c r="G49" i="6"/>
  <c r="R49" i="6"/>
  <c r="S49" i="6"/>
  <c r="F50" i="6"/>
  <c r="G50" i="6" s="1"/>
  <c r="R50" i="6"/>
  <c r="S50" i="6" s="1"/>
  <c r="F51" i="6"/>
  <c r="G51" i="6"/>
  <c r="R51" i="6"/>
  <c r="S51" i="6"/>
  <c r="F52" i="6"/>
  <c r="G52" i="6"/>
  <c r="R52" i="6"/>
  <c r="S52" i="6" s="1"/>
  <c r="F53" i="6"/>
  <c r="G53" i="6"/>
  <c r="R53" i="6"/>
  <c r="S53" i="6"/>
  <c r="F54" i="6"/>
  <c r="G54" i="6"/>
  <c r="R54" i="6"/>
  <c r="S54" i="6" s="1"/>
  <c r="F55" i="6"/>
  <c r="G55" i="6"/>
  <c r="R55" i="6"/>
  <c r="S55" i="6"/>
  <c r="F56" i="6"/>
  <c r="G56" i="6"/>
  <c r="R56" i="6"/>
  <c r="S56" i="6" s="1"/>
  <c r="F57" i="6"/>
  <c r="G57" i="6"/>
  <c r="R57" i="6"/>
  <c r="S57" i="6"/>
  <c r="F58" i="6"/>
  <c r="G58" i="6" s="1"/>
  <c r="R58" i="6"/>
  <c r="S58" i="6" s="1"/>
  <c r="F59" i="6"/>
  <c r="G59" i="6"/>
  <c r="R59" i="6"/>
  <c r="S59" i="6"/>
  <c r="F60" i="6"/>
  <c r="G60" i="6" s="1"/>
  <c r="R60" i="6"/>
  <c r="S60" i="6" s="1"/>
  <c r="F61" i="6"/>
  <c r="G61" i="6"/>
  <c r="R61" i="6"/>
  <c r="S61" i="6"/>
  <c r="F62" i="6"/>
  <c r="G62" i="6" s="1"/>
  <c r="R62" i="6"/>
  <c r="S62" i="6" s="1"/>
  <c r="F63" i="6"/>
  <c r="G63" i="6"/>
  <c r="R63" i="6"/>
  <c r="S63" i="6"/>
  <c r="F64" i="6"/>
  <c r="G64" i="6"/>
  <c r="R64" i="6"/>
  <c r="S64" i="6" s="1"/>
  <c r="F65" i="6"/>
  <c r="G65" i="6"/>
  <c r="R65" i="6"/>
  <c r="S65" i="6"/>
  <c r="F66" i="6"/>
  <c r="G66" i="6" s="1"/>
  <c r="R66" i="6"/>
  <c r="S66" i="6" s="1"/>
  <c r="F67" i="6"/>
  <c r="G67" i="6"/>
  <c r="R67" i="6"/>
  <c r="S67" i="6"/>
  <c r="F68" i="6"/>
  <c r="G68" i="6"/>
  <c r="R68" i="6"/>
  <c r="S68" i="6" s="1"/>
  <c r="F69" i="6"/>
  <c r="G69" i="6"/>
  <c r="R69" i="6"/>
  <c r="S69" i="6"/>
  <c r="F70" i="6"/>
  <c r="G70" i="6"/>
  <c r="R70" i="6"/>
  <c r="S70" i="6" s="1"/>
  <c r="F71" i="6"/>
  <c r="G71" i="6"/>
  <c r="R71" i="6"/>
  <c r="S71" i="6"/>
  <c r="F72" i="6"/>
  <c r="G72" i="6"/>
  <c r="R72" i="6"/>
  <c r="S72" i="6" s="1"/>
  <c r="F73" i="6"/>
  <c r="G73" i="6"/>
  <c r="R73" i="6"/>
  <c r="S73" i="6"/>
  <c r="F74" i="6"/>
  <c r="G74" i="6"/>
  <c r="R74" i="6"/>
  <c r="S74" i="6" s="1"/>
  <c r="F75" i="6"/>
  <c r="G75" i="6"/>
  <c r="R75" i="6"/>
  <c r="S75" i="6"/>
  <c r="F76" i="6"/>
  <c r="G76" i="6" s="1"/>
  <c r="R76" i="6"/>
  <c r="S76" i="6" s="1"/>
  <c r="F77" i="6"/>
  <c r="G77" i="6"/>
  <c r="R77" i="6"/>
  <c r="S77" i="6"/>
  <c r="F78" i="6"/>
  <c r="G78" i="6" s="1"/>
  <c r="R78" i="6"/>
  <c r="S78" i="6" s="1"/>
  <c r="F79" i="6"/>
  <c r="G79" i="6"/>
  <c r="R79" i="6"/>
  <c r="S79" i="6"/>
  <c r="F80" i="6"/>
  <c r="G80" i="6"/>
  <c r="R80" i="6"/>
  <c r="S80" i="6" s="1"/>
  <c r="F81" i="6"/>
  <c r="G81" i="6"/>
  <c r="R81" i="6"/>
  <c r="S81" i="6"/>
  <c r="F82" i="6"/>
  <c r="G82" i="6" s="1"/>
  <c r="R82" i="6"/>
  <c r="S82" i="6" s="1"/>
  <c r="F83" i="6"/>
  <c r="G83" i="6"/>
  <c r="R83" i="6"/>
  <c r="S83" i="6"/>
  <c r="F84" i="6"/>
  <c r="G84" i="6"/>
  <c r="R84" i="6"/>
  <c r="S84" i="6" s="1"/>
  <c r="F85" i="6"/>
  <c r="G85" i="6"/>
  <c r="R85" i="6"/>
  <c r="S85" i="6"/>
  <c r="F86" i="6"/>
  <c r="G86" i="6"/>
  <c r="R86" i="6"/>
  <c r="S86" i="6" s="1"/>
  <c r="F87" i="6"/>
  <c r="G87" i="6"/>
  <c r="R87" i="6"/>
  <c r="S87" i="6"/>
  <c r="F88" i="6"/>
  <c r="G88" i="6"/>
  <c r="R88" i="6"/>
  <c r="S88" i="6" s="1"/>
  <c r="F89" i="6"/>
  <c r="G89" i="6"/>
  <c r="R89" i="6"/>
  <c r="S89" i="6"/>
  <c r="F90" i="6"/>
  <c r="G90" i="6"/>
  <c r="R90" i="6"/>
  <c r="S90" i="6" s="1"/>
  <c r="F91" i="6"/>
  <c r="G91" i="6"/>
  <c r="R91" i="6"/>
  <c r="S91" i="6"/>
  <c r="F92" i="6"/>
  <c r="G92" i="6" s="1"/>
  <c r="R92" i="6"/>
  <c r="S92" i="6" s="1"/>
  <c r="F93" i="6"/>
  <c r="G93" i="6"/>
  <c r="R93" i="6"/>
  <c r="S93" i="6"/>
  <c r="F94" i="6"/>
  <c r="G94" i="6" s="1"/>
  <c r="R94" i="6"/>
  <c r="S94" i="6" s="1"/>
  <c r="F95" i="6"/>
  <c r="G95" i="6"/>
  <c r="R95" i="6"/>
  <c r="S95" i="6"/>
  <c r="F96" i="6"/>
  <c r="G96" i="6"/>
  <c r="R96" i="6"/>
  <c r="S96" i="6" s="1"/>
  <c r="F97" i="6"/>
  <c r="G97" i="6"/>
  <c r="R97" i="6"/>
  <c r="S97" i="6"/>
  <c r="F98" i="6"/>
  <c r="G98" i="6"/>
  <c r="R98" i="6"/>
  <c r="S98" i="6" s="1"/>
  <c r="F99" i="6"/>
  <c r="G99" i="6"/>
  <c r="R99" i="6"/>
  <c r="S99" i="6"/>
  <c r="F100" i="6"/>
  <c r="G100" i="6"/>
  <c r="R100" i="6"/>
  <c r="S100" i="6" s="1"/>
  <c r="F101" i="6"/>
  <c r="G101" i="6"/>
  <c r="R101" i="6"/>
  <c r="S101" i="6"/>
  <c r="F102" i="6"/>
  <c r="G102" i="6"/>
  <c r="R102" i="6"/>
  <c r="S102" i="6" s="1"/>
  <c r="F103" i="6"/>
  <c r="G103" i="6"/>
  <c r="R103" i="6"/>
  <c r="S103" i="6"/>
  <c r="F104" i="6"/>
  <c r="G104" i="6"/>
  <c r="R104" i="6"/>
  <c r="S104" i="6" s="1"/>
  <c r="F105" i="6"/>
  <c r="G105" i="6"/>
  <c r="R105" i="6"/>
  <c r="S105" i="6"/>
  <c r="F106" i="6"/>
  <c r="G106" i="6"/>
  <c r="R106" i="6"/>
  <c r="S106" i="6" s="1"/>
  <c r="F107" i="6"/>
  <c r="G107" i="6"/>
  <c r="R107" i="6"/>
  <c r="S107" i="6"/>
  <c r="F108" i="6"/>
  <c r="G108" i="6" s="1"/>
  <c r="R108" i="6"/>
  <c r="S108" i="6" s="1"/>
  <c r="F109" i="6"/>
  <c r="G109" i="6"/>
  <c r="R109" i="6"/>
  <c r="S109" i="6"/>
  <c r="F110" i="6"/>
  <c r="G110" i="6" s="1"/>
  <c r="R110" i="6"/>
  <c r="S110" i="6" s="1"/>
  <c r="F111" i="6"/>
  <c r="G111" i="6"/>
  <c r="R111" i="6"/>
  <c r="S111" i="6"/>
  <c r="F112" i="6"/>
  <c r="G112" i="6"/>
  <c r="R112" i="6"/>
  <c r="S112" i="6" s="1"/>
  <c r="F113" i="6"/>
  <c r="G113" i="6"/>
  <c r="R113" i="6"/>
  <c r="S113" i="6"/>
  <c r="F114" i="6"/>
  <c r="G114" i="6"/>
  <c r="R114" i="6"/>
  <c r="S114" i="6" s="1"/>
  <c r="F115" i="6"/>
  <c r="G115" i="6"/>
  <c r="R115" i="6"/>
  <c r="S115" i="6"/>
  <c r="F116" i="6"/>
  <c r="G116" i="6"/>
  <c r="R116" i="6"/>
  <c r="S116" i="6" s="1"/>
  <c r="F117" i="6"/>
  <c r="G117" i="6"/>
  <c r="R117" i="6"/>
  <c r="S117" i="6"/>
  <c r="F118" i="6"/>
  <c r="G118" i="6"/>
  <c r="R118" i="6"/>
  <c r="S118" i="6" s="1"/>
  <c r="F119" i="6"/>
  <c r="G119" i="6"/>
  <c r="R119" i="6"/>
  <c r="S119" i="6"/>
  <c r="F120" i="6"/>
  <c r="G120" i="6"/>
  <c r="R120" i="6"/>
  <c r="S120" i="6" s="1"/>
  <c r="F121" i="6"/>
  <c r="G121" i="6"/>
  <c r="R121" i="6"/>
  <c r="S121" i="6"/>
  <c r="F122" i="6"/>
  <c r="G122" i="6"/>
  <c r="R122" i="6"/>
  <c r="S122" i="6" s="1"/>
  <c r="F123" i="6"/>
  <c r="G123" i="6"/>
  <c r="R123" i="6"/>
  <c r="S123" i="6"/>
  <c r="F124" i="6"/>
  <c r="G124" i="6" s="1"/>
  <c r="R124" i="6"/>
  <c r="S124" i="6" s="1"/>
  <c r="F125" i="6"/>
  <c r="G125" i="6"/>
  <c r="R125" i="6"/>
  <c r="S125" i="6"/>
  <c r="F126" i="6"/>
  <c r="G126" i="6" s="1"/>
  <c r="R126" i="6"/>
  <c r="S126" i="6" s="1"/>
  <c r="F127" i="6"/>
  <c r="G127" i="6"/>
  <c r="R127" i="6"/>
  <c r="S127" i="6"/>
  <c r="F128" i="6"/>
  <c r="G128" i="6"/>
  <c r="R128" i="6"/>
  <c r="S128" i="6" s="1"/>
  <c r="F129" i="6"/>
  <c r="G129" i="6"/>
  <c r="R129" i="6"/>
  <c r="S129" i="6"/>
  <c r="F130" i="6"/>
  <c r="G130" i="6"/>
  <c r="R130" i="6"/>
  <c r="S130" i="6" s="1"/>
  <c r="F131" i="6"/>
  <c r="G131" i="6"/>
  <c r="R131" i="6"/>
  <c r="S131" i="6"/>
  <c r="F132" i="6"/>
  <c r="G132" i="6"/>
  <c r="R132" i="6"/>
  <c r="S132" i="6" s="1"/>
  <c r="F133" i="6"/>
  <c r="G133" i="6"/>
  <c r="R133" i="6"/>
  <c r="S133" i="6"/>
  <c r="F134" i="6"/>
  <c r="G134" i="6"/>
  <c r="R134" i="6"/>
  <c r="S134" i="6" s="1"/>
  <c r="F135" i="6"/>
  <c r="G135" i="6"/>
  <c r="R135" i="6"/>
  <c r="S135" i="6"/>
  <c r="F136" i="6"/>
  <c r="G136" i="6"/>
  <c r="R136" i="6"/>
  <c r="S136" i="6" s="1"/>
  <c r="F137" i="6"/>
  <c r="G137" i="6"/>
  <c r="R137" i="6"/>
  <c r="S137" i="6"/>
  <c r="F138" i="6"/>
  <c r="G138" i="6"/>
  <c r="R138" i="6"/>
  <c r="S138" i="6" s="1"/>
  <c r="F139" i="6"/>
  <c r="G139" i="6"/>
  <c r="R139" i="6"/>
  <c r="S139" i="6"/>
  <c r="F140" i="6"/>
  <c r="G140" i="6" s="1"/>
  <c r="R140" i="6"/>
  <c r="S140" i="6" s="1"/>
  <c r="F141" i="6"/>
  <c r="G141" i="6"/>
  <c r="R141" i="6"/>
  <c r="S141" i="6"/>
  <c r="F142" i="6"/>
  <c r="G142" i="6" s="1"/>
  <c r="R142" i="6"/>
  <c r="S142" i="6" s="1"/>
  <c r="F143" i="6"/>
  <c r="G143" i="6"/>
  <c r="R143" i="6"/>
  <c r="S143" i="6"/>
  <c r="F144" i="6"/>
  <c r="G144" i="6"/>
  <c r="R144" i="6"/>
  <c r="S144" i="6" s="1"/>
  <c r="F145" i="6"/>
  <c r="G145" i="6"/>
  <c r="R145" i="6"/>
  <c r="S145" i="6"/>
  <c r="F146" i="6"/>
  <c r="G146" i="6"/>
  <c r="R146" i="6"/>
  <c r="S146" i="6" s="1"/>
  <c r="F147" i="6"/>
  <c r="G147" i="6"/>
  <c r="R147" i="6"/>
  <c r="S147" i="6"/>
  <c r="F148" i="6"/>
  <c r="G148" i="6"/>
  <c r="R148" i="6"/>
  <c r="S148" i="6" s="1"/>
  <c r="F149" i="6"/>
  <c r="G149" i="6"/>
  <c r="R149" i="6"/>
  <c r="S149" i="6"/>
  <c r="F150" i="6"/>
  <c r="G150" i="6"/>
  <c r="R150" i="6"/>
  <c r="S150" i="6" s="1"/>
  <c r="F151" i="6"/>
  <c r="G151" i="6"/>
  <c r="R151" i="6"/>
  <c r="S151" i="6"/>
  <c r="F152" i="6"/>
  <c r="G152" i="6"/>
  <c r="R152" i="6"/>
  <c r="S152" i="6" s="1"/>
  <c r="F153" i="6"/>
  <c r="G153" i="6"/>
  <c r="R153" i="6"/>
  <c r="S153" i="6"/>
  <c r="F154" i="6"/>
  <c r="G154" i="6"/>
  <c r="R154" i="6"/>
  <c r="S154" i="6" s="1"/>
  <c r="F155" i="6"/>
  <c r="G155" i="6"/>
  <c r="R155" i="6"/>
  <c r="S155" i="6"/>
  <c r="F156" i="6"/>
  <c r="G156" i="6" s="1"/>
  <c r="R156" i="6"/>
  <c r="S156" i="6" s="1"/>
  <c r="F157" i="6"/>
  <c r="G157" i="6"/>
  <c r="R157" i="6"/>
  <c r="S157" i="6"/>
  <c r="F158" i="6"/>
  <c r="G158" i="6" s="1"/>
  <c r="R158" i="6"/>
  <c r="S158" i="6" s="1"/>
  <c r="F159" i="6"/>
  <c r="G159" i="6"/>
  <c r="R159" i="6"/>
  <c r="S159" i="6"/>
  <c r="F160" i="6"/>
  <c r="G160" i="6"/>
  <c r="R160" i="6"/>
  <c r="S160" i="6" s="1"/>
  <c r="F161" i="6"/>
  <c r="G161" i="6"/>
  <c r="R161" i="6"/>
  <c r="S161" i="6"/>
  <c r="F162" i="6"/>
  <c r="G162" i="6"/>
  <c r="R162" i="6"/>
  <c r="S162" i="6" s="1"/>
  <c r="F163" i="6"/>
  <c r="G163" i="6" s="1"/>
  <c r="R163" i="6"/>
  <c r="S163" i="6"/>
  <c r="F164" i="6"/>
  <c r="G164" i="6"/>
  <c r="R164" i="6"/>
  <c r="S164" i="6" s="1"/>
  <c r="F165" i="6"/>
  <c r="G165" i="6" s="1"/>
  <c r="R165" i="6"/>
  <c r="S165" i="6"/>
  <c r="F166" i="6"/>
  <c r="G166" i="6"/>
  <c r="R166" i="6"/>
  <c r="S166" i="6" s="1"/>
  <c r="F167" i="6"/>
  <c r="G167" i="6"/>
  <c r="R167" i="6"/>
  <c r="S167" i="6"/>
  <c r="F168" i="6"/>
  <c r="G168" i="6"/>
  <c r="R168" i="6"/>
  <c r="S168" i="6" s="1"/>
  <c r="F169" i="6"/>
  <c r="G169" i="6"/>
  <c r="R169" i="6"/>
  <c r="S169" i="6"/>
  <c r="F170" i="6"/>
  <c r="G170" i="6"/>
  <c r="R170" i="6"/>
  <c r="S170" i="6" s="1"/>
  <c r="F171" i="6"/>
  <c r="G171" i="6"/>
  <c r="R171" i="6"/>
  <c r="S171" i="6"/>
  <c r="F172" i="6"/>
  <c r="G172" i="6" s="1"/>
  <c r="R172" i="6"/>
  <c r="S172" i="6" s="1"/>
  <c r="F173" i="6"/>
  <c r="G173" i="6"/>
  <c r="R173" i="6"/>
  <c r="S173" i="6"/>
  <c r="F174" i="6"/>
  <c r="G174" i="6" s="1"/>
  <c r="R174" i="6"/>
  <c r="S174" i="6"/>
  <c r="F175" i="6"/>
  <c r="G175" i="6"/>
  <c r="R175" i="6"/>
  <c r="S175" i="6"/>
  <c r="F176" i="6"/>
  <c r="G176" i="6" s="1"/>
  <c r="R176" i="6"/>
  <c r="S176" i="6"/>
  <c r="F177" i="6"/>
  <c r="G177" i="6"/>
  <c r="R177" i="6"/>
  <c r="S177" i="6"/>
  <c r="F178" i="6"/>
  <c r="G178" i="6" s="1"/>
  <c r="R178" i="6"/>
  <c r="S178" i="6"/>
  <c r="F179" i="6"/>
  <c r="G179" i="6"/>
  <c r="R179" i="6"/>
  <c r="S179" i="6"/>
  <c r="F180" i="6"/>
  <c r="G180" i="6" s="1"/>
  <c r="R180" i="6"/>
  <c r="S180" i="6"/>
  <c r="F181" i="6"/>
  <c r="G181" i="6"/>
  <c r="R181" i="6"/>
  <c r="S181" i="6"/>
  <c r="F182" i="6"/>
  <c r="G182" i="6" s="1"/>
  <c r="R182" i="6"/>
  <c r="S182" i="6"/>
  <c r="F183" i="6"/>
  <c r="G183" i="6"/>
  <c r="R183" i="6"/>
  <c r="S183" i="6"/>
  <c r="F184" i="6"/>
  <c r="G184" i="6" s="1"/>
  <c r="R184" i="6"/>
  <c r="S184" i="6"/>
  <c r="F185" i="6"/>
  <c r="G185" i="6"/>
  <c r="R185" i="6"/>
  <c r="S185" i="6"/>
  <c r="F186" i="6"/>
  <c r="G186" i="6" s="1"/>
  <c r="R186" i="6"/>
  <c r="S186" i="6"/>
  <c r="F187" i="6"/>
  <c r="G187" i="6"/>
  <c r="R187" i="6"/>
  <c r="S187" i="6"/>
  <c r="F188" i="6"/>
  <c r="G188" i="6" s="1"/>
  <c r="R188" i="6"/>
  <c r="S188" i="6"/>
  <c r="F189" i="6"/>
  <c r="G189" i="6"/>
  <c r="R189" i="6"/>
  <c r="S189" i="6"/>
  <c r="F190" i="6"/>
  <c r="G190" i="6" s="1"/>
  <c r="R190" i="6"/>
  <c r="S190" i="6"/>
  <c r="F191" i="6"/>
  <c r="G191" i="6"/>
  <c r="R191" i="6"/>
  <c r="S191" i="6"/>
  <c r="F192" i="6"/>
  <c r="G192" i="6" s="1"/>
  <c r="R192" i="6"/>
  <c r="S192" i="6"/>
  <c r="F193" i="6"/>
  <c r="G193" i="6"/>
  <c r="R193" i="6"/>
  <c r="S193" i="6"/>
  <c r="F194" i="6"/>
  <c r="G194" i="6" s="1"/>
  <c r="R194" i="6"/>
  <c r="S194" i="6"/>
  <c r="F195" i="6"/>
  <c r="G195" i="6"/>
  <c r="R195" i="6"/>
  <c r="S195" i="6"/>
  <c r="F196" i="6"/>
  <c r="G196" i="6" s="1"/>
  <c r="R196" i="6"/>
  <c r="S196" i="6"/>
  <c r="F197" i="6"/>
  <c r="G197" i="6"/>
  <c r="R197" i="6"/>
  <c r="S197" i="6"/>
  <c r="F198" i="6"/>
  <c r="G198" i="6" s="1"/>
  <c r="R198" i="6"/>
  <c r="S198" i="6"/>
  <c r="F199" i="6"/>
  <c r="G199" i="6"/>
  <c r="R199" i="6"/>
  <c r="S199" i="6"/>
  <c r="F200" i="6"/>
  <c r="G200" i="6" s="1"/>
  <c r="R200" i="6"/>
  <c r="S200" i="6"/>
  <c r="F201" i="6"/>
  <c r="G201" i="6"/>
  <c r="R201" i="6"/>
  <c r="S201" i="6"/>
  <c r="F202" i="6"/>
  <c r="G202" i="6" s="1"/>
  <c r="R202" i="6"/>
  <c r="S202" i="6"/>
  <c r="F203" i="6"/>
  <c r="G203" i="6"/>
  <c r="R203" i="6"/>
  <c r="S203" i="6"/>
  <c r="F204" i="6"/>
  <c r="G204" i="6" s="1"/>
  <c r="R204" i="6"/>
  <c r="S204" i="6"/>
  <c r="F205" i="6"/>
  <c r="G205" i="6"/>
  <c r="R205" i="6"/>
  <c r="S205" i="6"/>
  <c r="F206" i="6"/>
  <c r="G206" i="6" s="1"/>
  <c r="R206" i="6"/>
  <c r="S206" i="6"/>
  <c r="F207" i="6"/>
  <c r="G207" i="6"/>
  <c r="R207" i="6"/>
  <c r="S207" i="6"/>
  <c r="F208" i="6"/>
  <c r="G208" i="6" s="1"/>
  <c r="R208" i="6"/>
  <c r="S208" i="6"/>
  <c r="F209" i="6"/>
  <c r="G209" i="6"/>
  <c r="R209" i="6"/>
  <c r="S209" i="6"/>
  <c r="F210" i="6"/>
  <c r="G210" i="6" s="1"/>
  <c r="R210" i="6"/>
  <c r="S210" i="6"/>
  <c r="F211" i="6"/>
  <c r="G211" i="6"/>
  <c r="R211" i="6"/>
  <c r="S211" i="6"/>
  <c r="F212" i="6"/>
  <c r="G212" i="6" s="1"/>
  <c r="R212" i="6"/>
  <c r="S212" i="6"/>
  <c r="F213" i="6"/>
  <c r="G213" i="6"/>
  <c r="R213" i="6"/>
  <c r="S213" i="6"/>
  <c r="F214" i="6"/>
  <c r="G214" i="6" s="1"/>
  <c r="R214" i="6"/>
  <c r="S214" i="6"/>
  <c r="F215" i="6"/>
  <c r="G215" i="6"/>
  <c r="R215" i="6"/>
  <c r="S215" i="6"/>
  <c r="F216" i="6"/>
  <c r="G216" i="6" s="1"/>
  <c r="R216" i="6"/>
  <c r="S216" i="6"/>
  <c r="F217" i="6"/>
  <c r="G217" i="6"/>
  <c r="R217" i="6"/>
  <c r="S217" i="6"/>
  <c r="F218" i="6"/>
  <c r="G218" i="6" s="1"/>
  <c r="R218" i="6"/>
  <c r="S218" i="6"/>
  <c r="F219" i="6"/>
  <c r="G219" i="6"/>
  <c r="R219" i="6"/>
  <c r="S219" i="6"/>
  <c r="F220" i="6"/>
  <c r="G220" i="6" s="1"/>
  <c r="R220" i="6"/>
  <c r="S220" i="6"/>
  <c r="F221" i="6"/>
  <c r="G221" i="6"/>
  <c r="R221" i="6"/>
  <c r="S221" i="6"/>
  <c r="F222" i="6"/>
  <c r="G222" i="6" s="1"/>
  <c r="R222" i="6"/>
  <c r="S222" i="6"/>
  <c r="F223" i="6"/>
  <c r="G223" i="6"/>
  <c r="R223" i="6"/>
  <c r="S223" i="6"/>
  <c r="F224" i="6"/>
  <c r="G224" i="6" s="1"/>
  <c r="R224" i="6"/>
  <c r="S224" i="6"/>
  <c r="F225" i="6"/>
  <c r="G225" i="6"/>
  <c r="R225" i="6"/>
  <c r="S225" i="6"/>
  <c r="F226" i="6"/>
  <c r="G226" i="6" s="1"/>
  <c r="R226" i="6"/>
  <c r="S226" i="6"/>
  <c r="F227" i="6"/>
  <c r="G227" i="6"/>
  <c r="R227" i="6"/>
  <c r="S227" i="6"/>
  <c r="F228" i="6"/>
  <c r="G228" i="6" s="1"/>
  <c r="R228" i="6"/>
  <c r="S228" i="6"/>
  <c r="F229" i="6"/>
  <c r="G229" i="6"/>
  <c r="R229" i="6"/>
  <c r="S229" i="6"/>
  <c r="F230" i="6"/>
  <c r="G230" i="6" s="1"/>
  <c r="R230" i="6"/>
  <c r="S230" i="6"/>
  <c r="F231" i="6"/>
  <c r="G231" i="6"/>
  <c r="R231" i="6"/>
  <c r="S231" i="6"/>
  <c r="F232" i="6"/>
  <c r="G232" i="6" s="1"/>
  <c r="R232" i="6"/>
  <c r="S232" i="6"/>
  <c r="F233" i="6"/>
  <c r="G233" i="6"/>
  <c r="R233" i="6"/>
  <c r="S233" i="6"/>
  <c r="F234" i="6"/>
  <c r="G234" i="6" s="1"/>
  <c r="R234" i="6"/>
  <c r="S234" i="6"/>
  <c r="F235" i="6"/>
  <c r="G235" i="6"/>
  <c r="R235" i="6"/>
  <c r="S235" i="6"/>
  <c r="F236" i="6"/>
  <c r="G236" i="6" s="1"/>
  <c r="R236" i="6"/>
  <c r="S236" i="6"/>
  <c r="F237" i="6"/>
  <c r="G237" i="6"/>
  <c r="R237" i="6"/>
  <c r="S237" i="6"/>
  <c r="F238" i="6"/>
  <c r="G238" i="6" s="1"/>
  <c r="R238" i="6"/>
  <c r="S238" i="6"/>
  <c r="F239" i="6"/>
  <c r="G239" i="6"/>
  <c r="R239" i="6"/>
  <c r="S239" i="6"/>
  <c r="F240" i="6"/>
  <c r="G240" i="6" s="1"/>
  <c r="R240" i="6"/>
  <c r="S240" i="6"/>
  <c r="F241" i="6"/>
  <c r="G241" i="6"/>
  <c r="R241" i="6"/>
  <c r="S241" i="6"/>
  <c r="F242" i="6"/>
  <c r="G242" i="6" s="1"/>
  <c r="R242" i="6"/>
  <c r="S242" i="6"/>
  <c r="F243" i="6"/>
  <c r="G243" i="6"/>
  <c r="R243" i="6"/>
  <c r="S243" i="6"/>
  <c r="F244" i="6"/>
  <c r="G244" i="6" s="1"/>
  <c r="R244" i="6"/>
  <c r="S244" i="6"/>
  <c r="F245" i="6"/>
  <c r="G245" i="6"/>
  <c r="R245" i="6"/>
  <c r="S245" i="6"/>
  <c r="F246" i="6"/>
  <c r="G246" i="6" s="1"/>
  <c r="R246" i="6"/>
  <c r="S246" i="6"/>
  <c r="F247" i="6"/>
  <c r="G247" i="6"/>
  <c r="R247" i="6"/>
  <c r="S247" i="6"/>
  <c r="F248" i="6"/>
  <c r="G248" i="6" s="1"/>
  <c r="R248" i="6"/>
  <c r="S248" i="6"/>
  <c r="F249" i="6"/>
  <c r="G249" i="6"/>
  <c r="R249" i="6"/>
  <c r="S249" i="6"/>
  <c r="F250" i="6"/>
  <c r="G250" i="6" s="1"/>
  <c r="R250" i="6"/>
  <c r="S250" i="6"/>
  <c r="F251" i="6"/>
  <c r="G251" i="6"/>
  <c r="R251" i="6"/>
  <c r="S251" i="6"/>
  <c r="F252" i="6"/>
  <c r="G252" i="6" s="1"/>
  <c r="R252" i="6"/>
  <c r="S252" i="6"/>
  <c r="F253" i="6"/>
  <c r="G253" i="6"/>
  <c r="R253" i="6"/>
  <c r="S253" i="6"/>
  <c r="F254" i="6"/>
  <c r="G254" i="6" s="1"/>
  <c r="R254" i="6"/>
  <c r="S254" i="6"/>
  <c r="F255" i="6"/>
  <c r="G255" i="6"/>
  <c r="R255" i="6"/>
  <c r="S255" i="6"/>
  <c r="F256" i="6"/>
  <c r="G256" i="6" s="1"/>
  <c r="R256" i="6"/>
  <c r="S256" i="6"/>
  <c r="F257" i="6"/>
  <c r="G257" i="6"/>
  <c r="R257" i="6"/>
  <c r="S257" i="6"/>
  <c r="F258" i="6"/>
  <c r="G258" i="6" s="1"/>
  <c r="R258" i="6"/>
  <c r="S258" i="6"/>
  <c r="F259" i="6"/>
  <c r="G259" i="6"/>
  <c r="R259" i="6"/>
  <c r="S259" i="6"/>
  <c r="F260" i="6"/>
  <c r="G260" i="6" s="1"/>
  <c r="R260" i="6"/>
  <c r="S260" i="6"/>
  <c r="F261" i="6"/>
  <c r="G261" i="6"/>
  <c r="R261" i="6"/>
  <c r="S261" i="6"/>
  <c r="F262" i="6"/>
  <c r="G262" i="6" s="1"/>
  <c r="R262" i="6"/>
  <c r="S262" i="6"/>
  <c r="F263" i="6"/>
  <c r="G263" i="6"/>
  <c r="R263" i="6"/>
  <c r="S263" i="6"/>
  <c r="G264" i="6" l="1"/>
  <c r="DY21" i="3" l="1"/>
  <c r="DY22" i="3" s="1"/>
  <c r="DL263" i="3"/>
  <c r="DL262" i="3"/>
  <c r="DL261" i="3"/>
  <c r="DL260" i="3"/>
  <c r="DL259" i="3"/>
  <c r="DL258" i="3"/>
  <c r="DL257" i="3"/>
  <c r="DL256" i="3"/>
  <c r="DL255" i="3"/>
  <c r="DL254" i="3"/>
  <c r="DL253" i="3"/>
  <c r="DL252" i="3"/>
  <c r="DL251" i="3"/>
  <c r="DL250" i="3"/>
  <c r="DL249" i="3"/>
  <c r="DL248" i="3"/>
  <c r="DL247" i="3"/>
  <c r="DL246" i="3"/>
  <c r="DL245" i="3"/>
  <c r="DL244" i="3"/>
  <c r="DL243" i="3"/>
  <c r="DL242" i="3"/>
  <c r="DL241" i="3"/>
  <c r="DL240" i="3"/>
  <c r="DL239" i="3"/>
  <c r="DL238" i="3"/>
  <c r="DL237" i="3"/>
  <c r="DL236" i="3"/>
  <c r="DL235" i="3"/>
  <c r="DL234" i="3"/>
  <c r="DL233" i="3"/>
  <c r="DL232" i="3"/>
  <c r="DL231" i="3"/>
  <c r="DL230" i="3"/>
  <c r="DL229" i="3"/>
  <c r="DL228" i="3"/>
  <c r="DL227" i="3"/>
  <c r="DL226" i="3"/>
  <c r="DL225" i="3"/>
  <c r="DL224" i="3"/>
  <c r="DL223" i="3"/>
  <c r="DL222" i="3"/>
  <c r="DL221" i="3"/>
  <c r="DL220" i="3"/>
  <c r="DL219" i="3"/>
  <c r="DL218" i="3"/>
  <c r="DL217" i="3"/>
  <c r="DL216" i="3"/>
  <c r="DL215" i="3"/>
  <c r="DL214" i="3"/>
  <c r="DL213" i="3"/>
  <c r="DL212" i="3"/>
  <c r="DL211" i="3"/>
  <c r="DL210" i="3"/>
  <c r="DL209" i="3"/>
  <c r="DL208" i="3"/>
  <c r="DL207" i="3"/>
  <c r="DL206" i="3"/>
  <c r="DL205" i="3"/>
  <c r="DL204" i="3"/>
  <c r="DL203" i="3"/>
  <c r="DL202" i="3"/>
  <c r="DL201" i="3"/>
  <c r="DL200" i="3"/>
  <c r="DL199" i="3"/>
  <c r="DL198" i="3"/>
  <c r="DL197" i="3"/>
  <c r="DL196" i="3"/>
  <c r="DL195" i="3"/>
  <c r="DL194" i="3"/>
  <c r="DL193" i="3"/>
  <c r="DL192" i="3"/>
  <c r="DL191" i="3"/>
  <c r="DL190" i="3"/>
  <c r="DL189" i="3"/>
  <c r="DL188" i="3"/>
  <c r="DL187" i="3"/>
  <c r="DL186" i="3"/>
  <c r="DL185" i="3"/>
  <c r="DL184" i="3"/>
  <c r="DL183" i="3"/>
  <c r="DL182" i="3"/>
  <c r="DL181" i="3"/>
  <c r="DL180" i="3"/>
  <c r="DL179" i="3"/>
  <c r="DL178" i="3"/>
  <c r="DL177" i="3"/>
  <c r="DL176" i="3"/>
  <c r="DL175" i="3"/>
  <c r="DL174" i="3"/>
  <c r="DL173" i="3"/>
  <c r="DL172" i="3"/>
  <c r="DL171" i="3"/>
  <c r="DL170" i="3"/>
  <c r="DL169" i="3"/>
  <c r="DL168" i="3"/>
  <c r="DL167" i="3"/>
  <c r="DL166" i="3"/>
  <c r="DL165" i="3"/>
  <c r="DL164" i="3"/>
  <c r="DL163" i="3"/>
  <c r="DL162" i="3"/>
  <c r="DL161" i="3"/>
  <c r="DL160" i="3"/>
  <c r="DL159" i="3"/>
  <c r="DL158" i="3"/>
  <c r="DL157" i="3"/>
  <c r="DL156" i="3"/>
  <c r="DL155" i="3"/>
  <c r="DL154" i="3"/>
  <c r="DL153" i="3"/>
  <c r="DL152" i="3"/>
  <c r="DL151" i="3"/>
  <c r="DL150" i="3"/>
  <c r="DL149" i="3"/>
  <c r="DL148" i="3"/>
  <c r="DL147" i="3"/>
  <c r="DL146" i="3"/>
  <c r="DL145" i="3"/>
  <c r="DL144" i="3"/>
  <c r="DL143" i="3"/>
  <c r="DL142" i="3"/>
  <c r="DL141" i="3"/>
  <c r="DL140" i="3"/>
  <c r="DL139" i="3"/>
  <c r="DL138" i="3"/>
  <c r="DL137" i="3"/>
  <c r="DL136" i="3"/>
  <c r="DL135" i="3"/>
  <c r="DL134" i="3"/>
  <c r="DL133" i="3"/>
  <c r="DL132" i="3"/>
  <c r="DL131" i="3"/>
  <c r="DL130" i="3"/>
  <c r="DL129" i="3"/>
  <c r="DL128" i="3"/>
  <c r="DL127" i="3"/>
  <c r="DL126" i="3"/>
  <c r="DL125" i="3"/>
  <c r="DL124" i="3"/>
  <c r="DL123" i="3"/>
  <c r="DL122" i="3"/>
  <c r="DL121" i="3"/>
  <c r="DL120" i="3"/>
  <c r="DL119" i="3"/>
  <c r="DL118" i="3"/>
  <c r="DL117" i="3"/>
  <c r="DL116" i="3"/>
  <c r="DL115" i="3"/>
  <c r="DL114" i="3"/>
  <c r="DL113" i="3"/>
  <c r="DL112" i="3"/>
  <c r="DL111" i="3"/>
  <c r="DL110" i="3"/>
  <c r="DL109" i="3"/>
  <c r="DL108" i="3"/>
  <c r="DL107" i="3"/>
  <c r="DL106" i="3"/>
  <c r="DL105" i="3"/>
  <c r="DL104" i="3"/>
  <c r="DL103" i="3"/>
  <c r="DL102" i="3"/>
  <c r="DL101" i="3"/>
  <c r="DL100" i="3"/>
  <c r="DL99" i="3"/>
  <c r="DL98" i="3"/>
  <c r="DL97" i="3"/>
  <c r="DL96" i="3"/>
  <c r="DL95" i="3"/>
  <c r="DL94" i="3"/>
  <c r="DL93" i="3"/>
  <c r="DL92" i="3"/>
  <c r="DL91" i="3"/>
  <c r="DL90" i="3"/>
  <c r="DL89" i="3"/>
  <c r="DL88" i="3"/>
  <c r="DL87" i="3"/>
  <c r="DL86" i="3"/>
  <c r="DL85" i="3"/>
  <c r="DL84" i="3"/>
  <c r="DL83" i="3"/>
  <c r="DL82" i="3"/>
  <c r="DL81" i="3"/>
  <c r="DL80" i="3"/>
  <c r="DL79" i="3"/>
  <c r="DL78" i="3"/>
  <c r="DL77" i="3"/>
  <c r="DL76" i="3"/>
  <c r="DL75" i="3"/>
  <c r="DL74" i="3"/>
  <c r="DL73" i="3"/>
  <c r="DL72" i="3"/>
  <c r="DL71" i="3"/>
  <c r="DL70" i="3"/>
  <c r="DL69" i="3"/>
  <c r="DL68" i="3"/>
  <c r="DL67" i="3"/>
  <c r="DL66" i="3"/>
  <c r="DL65" i="3"/>
  <c r="DL64" i="3"/>
  <c r="DL63" i="3"/>
  <c r="DL62" i="3"/>
  <c r="DL61" i="3"/>
  <c r="DL60" i="3"/>
  <c r="DL59" i="3"/>
  <c r="DL58" i="3"/>
  <c r="DL57" i="3"/>
  <c r="DL56" i="3"/>
  <c r="DL55" i="3"/>
  <c r="DL54" i="3"/>
  <c r="DL53" i="3"/>
  <c r="DL52" i="3"/>
  <c r="DL51" i="3"/>
  <c r="DL50" i="3"/>
  <c r="DL49" i="3"/>
  <c r="DL48" i="3"/>
  <c r="DL47" i="3"/>
  <c r="DL46" i="3"/>
  <c r="DL45" i="3"/>
  <c r="DL44" i="3"/>
  <c r="DL43" i="3"/>
  <c r="DL42" i="3"/>
  <c r="DL41" i="3"/>
  <c r="DL40" i="3"/>
  <c r="DL39" i="3"/>
  <c r="DL38" i="3"/>
  <c r="DL37" i="3"/>
  <c r="DL36" i="3"/>
  <c r="DL35" i="3"/>
  <c r="DL34" i="3"/>
  <c r="DL33" i="3"/>
  <c r="DL32" i="3"/>
  <c r="DL31" i="3"/>
  <c r="DL30" i="3"/>
  <c r="DL29" i="3"/>
  <c r="DL28" i="3"/>
  <c r="DL27" i="3"/>
  <c r="DL26" i="3"/>
  <c r="DL25" i="3"/>
  <c r="DL24" i="3"/>
  <c r="DL23" i="3"/>
  <c r="DL22" i="3"/>
  <c r="DL21" i="3"/>
  <c r="DL20" i="3"/>
  <c r="DL19" i="3"/>
  <c r="DL18" i="3"/>
  <c r="DL17" i="3"/>
  <c r="DL16" i="3"/>
  <c r="DL15" i="3"/>
  <c r="DL14" i="3"/>
  <c r="DL13" i="3"/>
  <c r="DL12" i="3"/>
  <c r="DL11" i="3"/>
  <c r="DL10" i="3"/>
  <c r="DL9" i="3"/>
  <c r="DL8" i="3"/>
  <c r="DL7" i="3"/>
  <c r="DL6" i="3"/>
  <c r="DL5" i="3"/>
  <c r="DL4" i="3"/>
  <c r="DL3" i="3"/>
  <c r="DL2" i="3"/>
  <c r="DN263" i="3"/>
  <c r="DO263" i="3" s="1"/>
  <c r="DN262" i="3"/>
  <c r="DO262" i="3" s="1"/>
  <c r="DN261" i="3"/>
  <c r="DO261" i="3" s="1"/>
  <c r="DN260" i="3"/>
  <c r="DO260" i="3" s="1"/>
  <c r="DN259" i="3"/>
  <c r="DO259" i="3" s="1"/>
  <c r="DN258" i="3"/>
  <c r="DO258" i="3" s="1"/>
  <c r="DN257" i="3"/>
  <c r="DO257" i="3" s="1"/>
  <c r="DO256" i="3"/>
  <c r="DN256" i="3"/>
  <c r="DN255" i="3"/>
  <c r="DO255" i="3" s="1"/>
  <c r="DN254" i="3"/>
  <c r="DO254" i="3" s="1"/>
  <c r="DN253" i="3"/>
  <c r="DO253" i="3" s="1"/>
  <c r="DN252" i="3"/>
  <c r="DO252" i="3" s="1"/>
  <c r="DO251" i="3"/>
  <c r="DN251" i="3"/>
  <c r="DN250" i="3"/>
  <c r="DO250" i="3" s="1"/>
  <c r="DN249" i="3"/>
  <c r="DO249" i="3" s="1"/>
  <c r="DN248" i="3"/>
  <c r="DO248" i="3" s="1"/>
  <c r="DN247" i="3"/>
  <c r="DO247" i="3" s="1"/>
  <c r="DO246" i="3"/>
  <c r="DN246" i="3"/>
  <c r="DN245" i="3"/>
  <c r="DO245" i="3" s="1"/>
  <c r="DN244" i="3"/>
  <c r="DO244" i="3" s="1"/>
  <c r="DN243" i="3"/>
  <c r="DO243" i="3" s="1"/>
  <c r="DN242" i="3"/>
  <c r="DO242" i="3" s="1"/>
  <c r="DN241" i="3"/>
  <c r="DO241" i="3" s="1"/>
  <c r="DN240" i="3"/>
  <c r="DO240" i="3" s="1"/>
  <c r="DN239" i="3"/>
  <c r="DO239" i="3" s="1"/>
  <c r="DN238" i="3"/>
  <c r="DO238" i="3" s="1"/>
  <c r="DN237" i="3"/>
  <c r="DO237" i="3" s="1"/>
  <c r="DN236" i="3"/>
  <c r="DO236" i="3" s="1"/>
  <c r="DO235" i="3"/>
  <c r="DN235" i="3"/>
  <c r="DN234" i="3"/>
  <c r="DO234" i="3" s="1"/>
  <c r="DN233" i="3"/>
  <c r="DO233" i="3" s="1"/>
  <c r="DN232" i="3"/>
  <c r="DO232" i="3" s="1"/>
  <c r="DN231" i="3"/>
  <c r="DO231" i="3" s="1"/>
  <c r="DN230" i="3"/>
  <c r="DO230" i="3" s="1"/>
  <c r="DN229" i="3"/>
  <c r="DO229" i="3" s="1"/>
  <c r="DN228" i="3"/>
  <c r="DO228" i="3" s="1"/>
  <c r="DN227" i="3"/>
  <c r="DO227" i="3" s="1"/>
  <c r="DN226" i="3"/>
  <c r="DO226" i="3" s="1"/>
  <c r="DN225" i="3"/>
  <c r="DO225" i="3" s="1"/>
  <c r="DO224" i="3"/>
  <c r="DN224" i="3"/>
  <c r="DN223" i="3"/>
  <c r="DO223" i="3" s="1"/>
  <c r="DN222" i="3"/>
  <c r="DO222" i="3" s="1"/>
  <c r="DN221" i="3"/>
  <c r="DO221" i="3" s="1"/>
  <c r="DN220" i="3"/>
  <c r="DO220" i="3" s="1"/>
  <c r="DO219" i="3"/>
  <c r="DN219" i="3"/>
  <c r="DO218" i="3"/>
  <c r="DN218" i="3"/>
  <c r="DN217" i="3"/>
  <c r="DO217" i="3" s="1"/>
  <c r="DN216" i="3"/>
  <c r="DO216" i="3" s="1"/>
  <c r="DN215" i="3"/>
  <c r="DO215" i="3" s="1"/>
  <c r="DN214" i="3"/>
  <c r="DO214" i="3" s="1"/>
  <c r="DN213" i="3"/>
  <c r="DO213" i="3" s="1"/>
  <c r="DN212" i="3"/>
  <c r="DO212" i="3" s="1"/>
  <c r="DN211" i="3"/>
  <c r="DO211" i="3" s="1"/>
  <c r="DN210" i="3"/>
  <c r="DO210" i="3" s="1"/>
  <c r="DN209" i="3"/>
  <c r="DO209" i="3" s="1"/>
  <c r="DN208" i="3"/>
  <c r="DO208" i="3" s="1"/>
  <c r="DN207" i="3"/>
  <c r="DO207" i="3" s="1"/>
  <c r="DO206" i="3"/>
  <c r="DN206" i="3"/>
  <c r="DN205" i="3"/>
  <c r="DO205" i="3" s="1"/>
  <c r="DN204" i="3"/>
  <c r="DO204" i="3" s="1"/>
  <c r="DN203" i="3"/>
  <c r="DO203" i="3" s="1"/>
  <c r="DN202" i="3"/>
  <c r="DO202" i="3" s="1"/>
  <c r="DN201" i="3"/>
  <c r="DO201" i="3" s="1"/>
  <c r="DO200" i="3"/>
  <c r="DN200" i="3"/>
  <c r="DN199" i="3"/>
  <c r="DO199" i="3" s="1"/>
  <c r="DN198" i="3"/>
  <c r="DO198" i="3" s="1"/>
  <c r="DO197" i="3"/>
  <c r="DN197" i="3"/>
  <c r="DN196" i="3"/>
  <c r="DO196" i="3" s="1"/>
  <c r="DN195" i="3"/>
  <c r="DO195" i="3" s="1"/>
  <c r="DN194" i="3"/>
  <c r="DO194" i="3" s="1"/>
  <c r="DN193" i="3"/>
  <c r="DO193" i="3" s="1"/>
  <c r="DO192" i="3"/>
  <c r="DN192" i="3"/>
  <c r="DO191" i="3"/>
  <c r="DN191" i="3"/>
  <c r="DN190" i="3"/>
  <c r="DO190" i="3" s="1"/>
  <c r="DN189" i="3"/>
  <c r="DO189" i="3" s="1"/>
  <c r="DN188" i="3"/>
  <c r="DO188" i="3" s="1"/>
  <c r="DN187" i="3"/>
  <c r="DO187" i="3" s="1"/>
  <c r="DO186" i="3"/>
  <c r="DN186" i="3"/>
  <c r="DN185" i="3"/>
  <c r="DO185" i="3" s="1"/>
  <c r="DN184" i="3"/>
  <c r="DO184" i="3" s="1"/>
  <c r="DN183" i="3"/>
  <c r="DO183" i="3" s="1"/>
  <c r="DN182" i="3"/>
  <c r="DO182" i="3" s="1"/>
  <c r="DN181" i="3"/>
  <c r="DO181" i="3" s="1"/>
  <c r="DN180" i="3"/>
  <c r="DO180" i="3" s="1"/>
  <c r="DN179" i="3"/>
  <c r="DO179" i="3" s="1"/>
  <c r="DN178" i="3"/>
  <c r="DO178" i="3" s="1"/>
  <c r="DN177" i="3"/>
  <c r="DO177" i="3" s="1"/>
  <c r="DN176" i="3"/>
  <c r="DO176" i="3" s="1"/>
  <c r="DN175" i="3"/>
  <c r="DO175" i="3" s="1"/>
  <c r="DO174" i="3"/>
  <c r="DN174" i="3"/>
  <c r="DN173" i="3"/>
  <c r="DO173" i="3" s="1"/>
  <c r="DN172" i="3"/>
  <c r="DO172" i="3" s="1"/>
  <c r="DN171" i="3"/>
  <c r="DO171" i="3" s="1"/>
  <c r="DO170" i="3"/>
  <c r="DN170" i="3"/>
  <c r="DO169" i="3"/>
  <c r="DN169" i="3"/>
  <c r="DN168" i="3"/>
  <c r="DO168" i="3" s="1"/>
  <c r="DN167" i="3"/>
  <c r="DO167" i="3" s="1"/>
  <c r="DO166" i="3"/>
  <c r="DN166" i="3"/>
  <c r="DO165" i="3"/>
  <c r="DN165" i="3"/>
  <c r="DN164" i="3"/>
  <c r="DO164" i="3" s="1"/>
  <c r="DN163" i="3"/>
  <c r="DO163" i="3" s="1"/>
  <c r="DN162" i="3"/>
  <c r="DO162" i="3" s="1"/>
  <c r="DN161" i="3"/>
  <c r="DO161" i="3" s="1"/>
  <c r="DO160" i="3"/>
  <c r="DN160" i="3"/>
  <c r="DN159" i="3"/>
  <c r="DO159" i="3" s="1"/>
  <c r="DN158" i="3"/>
  <c r="DO158" i="3" s="1"/>
  <c r="DN157" i="3"/>
  <c r="DO157" i="3" s="1"/>
  <c r="DN156" i="3"/>
  <c r="DO156" i="3" s="1"/>
  <c r="DN155" i="3"/>
  <c r="DO155" i="3" s="1"/>
  <c r="DN154" i="3"/>
  <c r="DO154" i="3" s="1"/>
  <c r="DN153" i="3"/>
  <c r="DO153" i="3" s="1"/>
  <c r="DN152" i="3"/>
  <c r="DO152" i="3" s="1"/>
  <c r="DN151" i="3"/>
  <c r="DO151" i="3" s="1"/>
  <c r="DN150" i="3"/>
  <c r="DO150" i="3" s="1"/>
  <c r="DN149" i="3"/>
  <c r="DO149" i="3" s="1"/>
  <c r="DN148" i="3"/>
  <c r="DO148" i="3" s="1"/>
  <c r="DN147" i="3"/>
  <c r="DO147" i="3" s="1"/>
  <c r="DN146" i="3"/>
  <c r="DO146" i="3" s="1"/>
  <c r="DO145" i="3"/>
  <c r="DN145" i="3"/>
  <c r="DN144" i="3"/>
  <c r="DO144" i="3" s="1"/>
  <c r="DN143" i="3"/>
  <c r="DO143" i="3" s="1"/>
  <c r="DN142" i="3"/>
  <c r="DO142" i="3" s="1"/>
  <c r="DN141" i="3"/>
  <c r="DO141" i="3" s="1"/>
  <c r="DN140" i="3"/>
  <c r="DO140" i="3" s="1"/>
  <c r="DN139" i="3"/>
  <c r="DO139" i="3" s="1"/>
  <c r="DN138" i="3"/>
  <c r="DO138" i="3" s="1"/>
  <c r="DN137" i="3"/>
  <c r="DO137" i="3" s="1"/>
  <c r="DN136" i="3"/>
  <c r="DO136" i="3" s="1"/>
  <c r="DO135" i="3"/>
  <c r="DN135" i="3"/>
  <c r="DO134" i="3"/>
  <c r="DN134" i="3"/>
  <c r="DN133" i="3"/>
  <c r="DO133" i="3" s="1"/>
  <c r="DN132" i="3"/>
  <c r="DO132" i="3" s="1"/>
  <c r="DO131" i="3"/>
  <c r="DN131" i="3"/>
  <c r="DO130" i="3"/>
  <c r="DN130" i="3"/>
  <c r="DN129" i="3"/>
  <c r="DO129" i="3" s="1"/>
  <c r="DN128" i="3"/>
  <c r="DO128" i="3" s="1"/>
  <c r="DN127" i="3"/>
  <c r="DO127" i="3" s="1"/>
  <c r="DN126" i="3"/>
  <c r="DO126" i="3" s="1"/>
  <c r="DO125" i="3"/>
  <c r="DN125" i="3"/>
  <c r="DN124" i="3"/>
  <c r="DO124" i="3" s="1"/>
  <c r="DN123" i="3"/>
  <c r="DO123" i="3" s="1"/>
  <c r="DN122" i="3"/>
  <c r="DO122" i="3" s="1"/>
  <c r="DN121" i="3"/>
  <c r="DO121" i="3" s="1"/>
  <c r="DN120" i="3"/>
  <c r="DO120" i="3" s="1"/>
  <c r="DN119" i="3"/>
  <c r="DO119" i="3" s="1"/>
  <c r="DN118" i="3"/>
  <c r="DO118" i="3" s="1"/>
  <c r="DN117" i="3"/>
  <c r="DO117" i="3" s="1"/>
  <c r="DN116" i="3"/>
  <c r="DO116" i="3" s="1"/>
  <c r="DN115" i="3"/>
  <c r="DO115" i="3" s="1"/>
  <c r="DN114" i="3"/>
  <c r="DO114" i="3" s="1"/>
  <c r="DN113" i="3"/>
  <c r="DO113" i="3" s="1"/>
  <c r="DN112" i="3"/>
  <c r="DO112" i="3" s="1"/>
  <c r="DN111" i="3"/>
  <c r="DO111" i="3" s="1"/>
  <c r="DN110" i="3"/>
  <c r="DO110" i="3" s="1"/>
  <c r="DN109" i="3"/>
  <c r="DO109" i="3" s="1"/>
  <c r="DN108" i="3"/>
  <c r="DO108" i="3" s="1"/>
  <c r="DO107" i="3"/>
  <c r="DN107" i="3"/>
  <c r="DO106" i="3"/>
  <c r="DN106" i="3"/>
  <c r="DN105" i="3"/>
  <c r="DO105" i="3" s="1"/>
  <c r="DN104" i="3"/>
  <c r="DO104" i="3" s="1"/>
  <c r="DO103" i="3"/>
  <c r="DN103" i="3"/>
  <c r="DO102" i="3"/>
  <c r="DN102" i="3"/>
  <c r="DN101" i="3"/>
  <c r="DO101" i="3" s="1"/>
  <c r="DN100" i="3"/>
  <c r="DO100" i="3" s="1"/>
  <c r="DO99" i="3"/>
  <c r="DN99" i="3"/>
  <c r="DN98" i="3"/>
  <c r="DO98" i="3" s="1"/>
  <c r="DN97" i="3"/>
  <c r="DO97" i="3" s="1"/>
  <c r="DN96" i="3"/>
  <c r="DO96" i="3" s="1"/>
  <c r="DN95" i="3"/>
  <c r="DO95" i="3" s="1"/>
  <c r="DO94" i="3"/>
  <c r="DN94" i="3"/>
  <c r="DN93" i="3"/>
  <c r="DO93" i="3" s="1"/>
  <c r="DN92" i="3"/>
  <c r="DO92" i="3" s="1"/>
  <c r="DN91" i="3"/>
  <c r="DO91" i="3" s="1"/>
  <c r="DN90" i="3"/>
  <c r="DO90" i="3" s="1"/>
  <c r="DN89" i="3"/>
  <c r="DO89" i="3" s="1"/>
  <c r="DN88" i="3"/>
  <c r="DO88" i="3" s="1"/>
  <c r="DN87" i="3"/>
  <c r="DO87" i="3" s="1"/>
  <c r="DN86" i="3"/>
  <c r="DO86" i="3" s="1"/>
  <c r="DN85" i="3"/>
  <c r="DO85" i="3" s="1"/>
  <c r="DO84" i="3"/>
  <c r="DN84" i="3"/>
  <c r="DO83" i="3"/>
  <c r="DN83" i="3"/>
  <c r="DN82" i="3"/>
  <c r="DO82" i="3" s="1"/>
  <c r="DN81" i="3"/>
  <c r="DO81" i="3" s="1"/>
  <c r="DN80" i="3"/>
  <c r="DO80" i="3" s="1"/>
  <c r="DN79" i="3"/>
  <c r="DO79" i="3" s="1"/>
  <c r="DN78" i="3"/>
  <c r="DO78" i="3" s="1"/>
  <c r="DN77" i="3"/>
  <c r="DO77" i="3" s="1"/>
  <c r="DN76" i="3"/>
  <c r="DO76" i="3" s="1"/>
  <c r="DN75" i="3"/>
  <c r="DO75" i="3" s="1"/>
  <c r="DN74" i="3"/>
  <c r="DO74" i="3" s="1"/>
  <c r="DO73" i="3"/>
  <c r="DN73" i="3"/>
  <c r="DN72" i="3"/>
  <c r="DO72" i="3" s="1"/>
  <c r="DN71" i="3"/>
  <c r="DO71" i="3" s="1"/>
  <c r="DN70" i="3"/>
  <c r="DO70" i="3" s="1"/>
  <c r="DN69" i="3"/>
  <c r="DO69" i="3" s="1"/>
  <c r="DN68" i="3"/>
  <c r="DO68" i="3" s="1"/>
  <c r="DN67" i="3"/>
  <c r="DO67" i="3" s="1"/>
  <c r="DN66" i="3"/>
  <c r="DO66" i="3" s="1"/>
  <c r="DN65" i="3"/>
  <c r="DO65" i="3" s="1"/>
  <c r="DN64" i="3"/>
  <c r="DO64" i="3" s="1"/>
  <c r="DN63" i="3"/>
  <c r="DO63" i="3" s="1"/>
  <c r="DN62" i="3"/>
  <c r="DO62" i="3" s="1"/>
  <c r="DN61" i="3"/>
  <c r="DO61" i="3" s="1"/>
  <c r="DN60" i="3"/>
  <c r="DO60" i="3" s="1"/>
  <c r="DO59" i="3"/>
  <c r="DN59" i="3"/>
  <c r="DO58" i="3"/>
  <c r="DN58" i="3"/>
  <c r="DN57" i="3"/>
  <c r="DO57" i="3" s="1"/>
  <c r="DN56" i="3"/>
  <c r="DO56" i="3" s="1"/>
  <c r="DN55" i="3"/>
  <c r="DO55" i="3" s="1"/>
  <c r="DN54" i="3"/>
  <c r="DO54" i="3" s="1"/>
  <c r="DO53" i="3"/>
  <c r="DN53" i="3"/>
  <c r="DN52" i="3"/>
  <c r="DO52" i="3" s="1"/>
  <c r="DN51" i="3"/>
  <c r="DO51" i="3" s="1"/>
  <c r="DN50" i="3"/>
  <c r="DO50" i="3" s="1"/>
  <c r="DN49" i="3"/>
  <c r="DO49" i="3" s="1"/>
  <c r="DN48" i="3"/>
  <c r="DO48" i="3" s="1"/>
  <c r="DN47" i="3"/>
  <c r="DO47" i="3" s="1"/>
  <c r="DN46" i="3"/>
  <c r="DO46" i="3" s="1"/>
  <c r="DN45" i="3"/>
  <c r="DO45" i="3" s="1"/>
  <c r="DO44" i="3"/>
  <c r="DN44" i="3"/>
  <c r="DN43" i="3"/>
  <c r="DO43" i="3" s="1"/>
  <c r="DN42" i="3"/>
  <c r="DO42" i="3" s="1"/>
  <c r="DN41" i="3"/>
  <c r="DO41" i="3" s="1"/>
  <c r="DN40" i="3"/>
  <c r="DO40" i="3" s="1"/>
  <c r="DN39" i="3"/>
  <c r="DO39" i="3" s="1"/>
  <c r="DN38" i="3"/>
  <c r="DO38" i="3" s="1"/>
  <c r="DN37" i="3"/>
  <c r="DO37" i="3" s="1"/>
  <c r="DN36" i="3"/>
  <c r="DO36" i="3" s="1"/>
  <c r="DN35" i="3"/>
  <c r="DO35" i="3" s="1"/>
  <c r="DN34" i="3"/>
  <c r="DO34" i="3" s="1"/>
  <c r="DN33" i="3"/>
  <c r="DO33" i="3" s="1"/>
  <c r="DN32" i="3"/>
  <c r="DO32" i="3" s="1"/>
  <c r="DO31" i="3"/>
  <c r="DN31" i="3"/>
  <c r="DN30" i="3"/>
  <c r="DO30" i="3" s="1"/>
  <c r="DN29" i="3"/>
  <c r="DO29" i="3" s="1"/>
  <c r="DN28" i="3"/>
  <c r="DO28" i="3" s="1"/>
  <c r="DN27" i="3"/>
  <c r="DO27" i="3" s="1"/>
  <c r="DN26" i="3"/>
  <c r="DO26" i="3" s="1"/>
  <c r="DN25" i="3"/>
  <c r="DO25" i="3" s="1"/>
  <c r="DN24" i="3"/>
  <c r="DO24" i="3" s="1"/>
  <c r="DN23" i="3"/>
  <c r="DO23" i="3" s="1"/>
  <c r="EE22" i="3"/>
  <c r="DN22" i="3"/>
  <c r="DO22" i="3" s="1"/>
  <c r="DN21" i="3"/>
  <c r="DO21" i="3" s="1"/>
  <c r="DN20" i="3"/>
  <c r="DO20" i="3" s="1"/>
  <c r="DN19" i="3"/>
  <c r="DO19" i="3" s="1"/>
  <c r="DN18" i="3"/>
  <c r="DO18" i="3" s="1"/>
  <c r="DN17" i="3"/>
  <c r="DO17" i="3" s="1"/>
  <c r="DN16" i="3"/>
  <c r="DO16" i="3" s="1"/>
  <c r="DN15" i="3"/>
  <c r="DO15" i="3" s="1"/>
  <c r="DN14" i="3"/>
  <c r="DO14" i="3" s="1"/>
  <c r="DN13" i="3"/>
  <c r="DO13" i="3" s="1"/>
  <c r="DN12" i="3"/>
  <c r="DO12" i="3" s="1"/>
  <c r="DN11" i="3"/>
  <c r="DO11" i="3" s="1"/>
  <c r="DN10" i="3"/>
  <c r="DO10" i="3" s="1"/>
  <c r="DN9" i="3"/>
  <c r="DO9" i="3" s="1"/>
  <c r="DN8" i="3"/>
  <c r="DO8" i="3" s="1"/>
  <c r="DN7" i="3"/>
  <c r="DO7" i="3" s="1"/>
  <c r="DN6" i="3"/>
  <c r="DO6" i="3" s="1"/>
  <c r="CA6" i="3"/>
  <c r="CA7" i="3" s="1"/>
  <c r="DN5" i="3"/>
  <c r="DO5" i="3" s="1"/>
  <c r="CA5" i="3"/>
  <c r="BW156" i="3" s="1"/>
  <c r="DN4" i="3"/>
  <c r="DO4" i="3" s="1"/>
  <c r="CA4" i="3"/>
  <c r="BW20" i="3" s="1"/>
  <c r="BX20" i="3" s="1"/>
  <c r="DN3" i="3"/>
  <c r="DO3" i="3" s="1"/>
  <c r="EB2" i="3"/>
  <c r="EC2" i="3" s="1"/>
  <c r="DN2" i="3"/>
  <c r="DO2" i="3" s="1"/>
  <c r="BL22" i="3"/>
  <c r="BI2" i="3"/>
  <c r="EF2" i="3" l="1"/>
  <c r="ED2" i="3"/>
  <c r="EE2" i="3" s="1"/>
  <c r="BX156" i="3"/>
  <c r="CG156" i="3"/>
  <c r="BW100" i="3"/>
  <c r="CG100" i="3" s="1"/>
  <c r="BW196" i="3"/>
  <c r="CG196" i="3" s="1"/>
  <c r="BW225" i="3"/>
  <c r="BW176" i="3"/>
  <c r="CG176" i="3" s="1"/>
  <c r="BW124" i="3"/>
  <c r="BW68" i="3"/>
  <c r="BX68" i="3" s="1"/>
  <c r="BW19" i="3"/>
  <c r="BW260" i="3"/>
  <c r="BX260" i="3" s="1"/>
  <c r="BW211" i="3"/>
  <c r="BW161" i="3"/>
  <c r="BX161" i="3" s="1"/>
  <c r="BW112" i="3"/>
  <c r="CG112" i="3" s="1"/>
  <c r="BW60" i="3"/>
  <c r="CG60" i="3" s="1"/>
  <c r="BW4" i="3"/>
  <c r="BW257" i="3"/>
  <c r="CG257" i="3" s="1"/>
  <c r="BW99" i="3"/>
  <c r="BW208" i="3"/>
  <c r="CG208" i="3" s="1"/>
  <c r="BW256" i="3"/>
  <c r="CG256" i="3" s="1"/>
  <c r="BW204" i="3"/>
  <c r="BX204" i="3" s="1"/>
  <c r="BW148" i="3"/>
  <c r="BX148" i="3" s="1"/>
  <c r="BW240" i="3"/>
  <c r="CG240" i="3" s="1"/>
  <c r="BW188" i="3"/>
  <c r="BW132" i="3"/>
  <c r="BW83" i="3"/>
  <c r="CG83" i="3" s="1"/>
  <c r="BW33" i="3"/>
  <c r="BW51" i="3"/>
  <c r="BX51" i="3" s="1"/>
  <c r="BW49" i="3"/>
  <c r="CG49" i="3" s="1"/>
  <c r="BW252" i="3"/>
  <c r="BW147" i="3"/>
  <c r="BW97" i="3"/>
  <c r="BW48" i="3"/>
  <c r="CG48" i="3" s="1"/>
  <c r="BW228" i="3"/>
  <c r="BW179" i="3"/>
  <c r="BW129" i="3"/>
  <c r="CG129" i="3" s="1"/>
  <c r="BW80" i="3"/>
  <c r="CG80" i="3" s="1"/>
  <c r="BW28" i="3"/>
  <c r="BW227" i="3"/>
  <c r="CG227" i="3" s="1"/>
  <c r="BW177" i="3"/>
  <c r="BW128" i="3"/>
  <c r="CG128" i="3" s="1"/>
  <c r="BW76" i="3"/>
  <c r="CG76" i="3" s="1"/>
  <c r="CG211" i="3"/>
  <c r="BX211" i="3"/>
  <c r="CG33" i="3"/>
  <c r="BX33" i="3"/>
  <c r="BW5" i="3"/>
  <c r="CG5" i="3" s="1"/>
  <c r="BW13" i="3"/>
  <c r="BX13" i="3" s="1"/>
  <c r="BW21" i="3"/>
  <c r="BX21" i="3" s="1"/>
  <c r="BW29" i="3"/>
  <c r="BW37" i="3"/>
  <c r="BW45" i="3"/>
  <c r="BW53" i="3"/>
  <c r="BW61" i="3"/>
  <c r="BW69" i="3"/>
  <c r="BW77" i="3"/>
  <c r="BW85" i="3"/>
  <c r="BW93" i="3"/>
  <c r="BW101" i="3"/>
  <c r="BW109" i="3"/>
  <c r="BW117" i="3"/>
  <c r="BW125" i="3"/>
  <c r="BW133" i="3"/>
  <c r="BW141" i="3"/>
  <c r="BW149" i="3"/>
  <c r="BW157" i="3"/>
  <c r="BW165" i="3"/>
  <c r="BW173" i="3"/>
  <c r="BW181" i="3"/>
  <c r="BW189" i="3"/>
  <c r="BW197" i="3"/>
  <c r="BW205" i="3"/>
  <c r="BW213" i="3"/>
  <c r="BW221" i="3"/>
  <c r="BW229" i="3"/>
  <c r="BW237" i="3"/>
  <c r="BW245" i="3"/>
  <c r="BW253" i="3"/>
  <c r="BW261" i="3"/>
  <c r="BW6" i="3"/>
  <c r="BW14" i="3"/>
  <c r="BX14" i="3" s="1"/>
  <c r="BW22" i="3"/>
  <c r="BX22" i="3" s="1"/>
  <c r="BW30" i="3"/>
  <c r="BW38" i="3"/>
  <c r="BW46" i="3"/>
  <c r="BW54" i="3"/>
  <c r="BW62" i="3"/>
  <c r="BW70" i="3"/>
  <c r="BW78" i="3"/>
  <c r="BW86" i="3"/>
  <c r="BW94" i="3"/>
  <c r="BW102" i="3"/>
  <c r="BW110" i="3"/>
  <c r="BW118" i="3"/>
  <c r="BW126" i="3"/>
  <c r="BW134" i="3"/>
  <c r="BW142" i="3"/>
  <c r="BW150" i="3"/>
  <c r="BW158" i="3"/>
  <c r="BW166" i="3"/>
  <c r="BW174" i="3"/>
  <c r="BW182" i="3"/>
  <c r="BW190" i="3"/>
  <c r="BW198" i="3"/>
  <c r="BW206" i="3"/>
  <c r="BW214" i="3"/>
  <c r="BW222" i="3"/>
  <c r="BW230" i="3"/>
  <c r="BW238" i="3"/>
  <c r="BW246" i="3"/>
  <c r="BW254" i="3"/>
  <c r="BW262" i="3"/>
  <c r="BW7" i="3"/>
  <c r="BX7" i="3" s="1"/>
  <c r="BW15" i="3"/>
  <c r="BX15" i="3" s="1"/>
  <c r="BW23" i="3"/>
  <c r="BX23" i="3" s="1"/>
  <c r="BW31" i="3"/>
  <c r="BW39" i="3"/>
  <c r="BW47" i="3"/>
  <c r="BW55" i="3"/>
  <c r="BW63" i="3"/>
  <c r="BW71" i="3"/>
  <c r="BW79" i="3"/>
  <c r="BW87" i="3"/>
  <c r="BW95" i="3"/>
  <c r="BW103" i="3"/>
  <c r="BW111" i="3"/>
  <c r="BW119" i="3"/>
  <c r="BW127" i="3"/>
  <c r="BW135" i="3"/>
  <c r="BW143" i="3"/>
  <c r="BW151" i="3"/>
  <c r="BW159" i="3"/>
  <c r="BW167" i="3"/>
  <c r="BW175" i="3"/>
  <c r="BW183" i="3"/>
  <c r="BW191" i="3"/>
  <c r="BW199" i="3"/>
  <c r="BW207" i="3"/>
  <c r="BW215" i="3"/>
  <c r="BW223" i="3"/>
  <c r="BW231" i="3"/>
  <c r="BW239" i="3"/>
  <c r="BW247" i="3"/>
  <c r="BW255" i="3"/>
  <c r="BW263" i="3"/>
  <c r="CG263" i="3" s="1"/>
  <c r="BW10" i="3"/>
  <c r="BX10" i="3" s="1"/>
  <c r="BW18" i="3"/>
  <c r="BX18" i="3" s="1"/>
  <c r="BW26" i="3"/>
  <c r="BW34" i="3"/>
  <c r="BW42" i="3"/>
  <c r="BW50" i="3"/>
  <c r="BW58" i="3"/>
  <c r="BW66" i="3"/>
  <c r="BW74" i="3"/>
  <c r="BW82" i="3"/>
  <c r="BW90" i="3"/>
  <c r="BW98" i="3"/>
  <c r="BW106" i="3"/>
  <c r="BW114" i="3"/>
  <c r="BW122" i="3"/>
  <c r="BW130" i="3"/>
  <c r="BW138" i="3"/>
  <c r="BW146" i="3"/>
  <c r="BW154" i="3"/>
  <c r="BW162" i="3"/>
  <c r="BW170" i="3"/>
  <c r="BW178" i="3"/>
  <c r="BW186" i="3"/>
  <c r="BW194" i="3"/>
  <c r="BW202" i="3"/>
  <c r="BW210" i="3"/>
  <c r="BW218" i="3"/>
  <c r="BW226" i="3"/>
  <c r="BW234" i="3"/>
  <c r="BW242" i="3"/>
  <c r="BW250" i="3"/>
  <c r="BW258" i="3"/>
  <c r="BW8" i="3"/>
  <c r="BX8" i="3" s="1"/>
  <c r="BW24" i="3"/>
  <c r="CG24" i="3" s="1"/>
  <c r="BW40" i="3"/>
  <c r="CG40" i="3" s="1"/>
  <c r="BW56" i="3"/>
  <c r="CG56" i="3" s="1"/>
  <c r="BW72" i="3"/>
  <c r="CG72" i="3" s="1"/>
  <c r="BW88" i="3"/>
  <c r="CG88" i="3" s="1"/>
  <c r="BW104" i="3"/>
  <c r="CG104" i="3" s="1"/>
  <c r="BW120" i="3"/>
  <c r="CG120" i="3" s="1"/>
  <c r="BW136" i="3"/>
  <c r="CG136" i="3" s="1"/>
  <c r="BW152" i="3"/>
  <c r="CG152" i="3" s="1"/>
  <c r="BW168" i="3"/>
  <c r="CG168" i="3" s="1"/>
  <c r="BW184" i="3"/>
  <c r="CG184" i="3" s="1"/>
  <c r="BW200" i="3"/>
  <c r="CG200" i="3" s="1"/>
  <c r="BW216" i="3"/>
  <c r="CG216" i="3" s="1"/>
  <c r="BW232" i="3"/>
  <c r="CG232" i="3" s="1"/>
  <c r="BW248" i="3"/>
  <c r="CG248" i="3" s="1"/>
  <c r="BW2" i="3"/>
  <c r="BX2" i="3" s="1"/>
  <c r="BW9" i="3"/>
  <c r="BX9" i="3" s="1"/>
  <c r="BW25" i="3"/>
  <c r="BW41" i="3"/>
  <c r="BW57" i="3"/>
  <c r="BW73" i="3"/>
  <c r="BW89" i="3"/>
  <c r="BW105" i="3"/>
  <c r="BW121" i="3"/>
  <c r="BW137" i="3"/>
  <c r="BW153" i="3"/>
  <c r="BW169" i="3"/>
  <c r="BW185" i="3"/>
  <c r="BW201" i="3"/>
  <c r="BW217" i="3"/>
  <c r="BW233" i="3"/>
  <c r="BW249" i="3"/>
  <c r="CG249" i="3" s="1"/>
  <c r="BW11" i="3"/>
  <c r="BW27" i="3"/>
  <c r="BW43" i="3"/>
  <c r="BW59" i="3"/>
  <c r="BW75" i="3"/>
  <c r="BW91" i="3"/>
  <c r="BW107" i="3"/>
  <c r="BW123" i="3"/>
  <c r="BW139" i="3"/>
  <c r="BW155" i="3"/>
  <c r="BW171" i="3"/>
  <c r="BW187" i="3"/>
  <c r="BW203" i="3"/>
  <c r="BW219" i="3"/>
  <c r="BW235" i="3"/>
  <c r="BW251" i="3"/>
  <c r="BX76" i="3"/>
  <c r="CG204" i="3"/>
  <c r="CG260" i="3"/>
  <c r="BW259" i="3"/>
  <c r="BW236" i="3"/>
  <c r="BW209" i="3"/>
  <c r="BW180" i="3"/>
  <c r="BW160" i="3"/>
  <c r="CG160" i="3" s="1"/>
  <c r="BW131" i="3"/>
  <c r="BW108" i="3"/>
  <c r="BW81" i="3"/>
  <c r="BW52" i="3"/>
  <c r="BW32" i="3"/>
  <c r="CG32" i="3" s="1"/>
  <c r="BW3" i="3"/>
  <c r="BX3" i="3" s="1"/>
  <c r="CG228" i="3"/>
  <c r="BX228" i="3"/>
  <c r="CG179" i="3"/>
  <c r="BX179" i="3"/>
  <c r="CG28" i="3"/>
  <c r="BX28" i="3"/>
  <c r="CG177" i="3"/>
  <c r="BX177" i="3"/>
  <c r="CG51" i="3"/>
  <c r="CG161" i="3"/>
  <c r="BW244" i="3"/>
  <c r="BW224" i="3"/>
  <c r="CG224" i="3" s="1"/>
  <c r="BW195" i="3"/>
  <c r="BW172" i="3"/>
  <c r="BW145" i="3"/>
  <c r="BW116" i="3"/>
  <c r="BW96" i="3"/>
  <c r="CG96" i="3" s="1"/>
  <c r="BW67" i="3"/>
  <c r="BW44" i="3"/>
  <c r="BW17" i="3"/>
  <c r="BX17" i="3" s="1"/>
  <c r="CG99" i="3"/>
  <c r="BX99" i="3"/>
  <c r="BX83" i="3"/>
  <c r="BX100" i="3"/>
  <c r="CG252" i="3"/>
  <c r="BX252" i="3"/>
  <c r="CG225" i="3"/>
  <c r="BX225" i="3"/>
  <c r="CG97" i="3"/>
  <c r="BX97" i="3"/>
  <c r="CG68" i="3"/>
  <c r="BX60" i="3"/>
  <c r="BX129" i="3"/>
  <c r="BX196" i="3"/>
  <c r="BW243" i="3"/>
  <c r="BW220" i="3"/>
  <c r="BW193" i="3"/>
  <c r="BW164" i="3"/>
  <c r="BW144" i="3"/>
  <c r="CG144" i="3" s="1"/>
  <c r="BW115" i="3"/>
  <c r="BW92" i="3"/>
  <c r="BW65" i="3"/>
  <c r="BW36" i="3"/>
  <c r="BW16" i="3"/>
  <c r="BX16" i="3" s="1"/>
  <c r="CG148" i="3"/>
  <c r="BW241" i="3"/>
  <c r="CG241" i="3" s="1"/>
  <c r="BW212" i="3"/>
  <c r="BW192" i="3"/>
  <c r="CG192" i="3" s="1"/>
  <c r="BW163" i="3"/>
  <c r="BW140" i="3"/>
  <c r="BW113" i="3"/>
  <c r="BW84" i="3"/>
  <c r="BW64" i="3"/>
  <c r="CG64" i="3" s="1"/>
  <c r="BW35" i="3"/>
  <c r="BW12" i="3"/>
  <c r="BX12" i="3" s="1"/>
  <c r="BX249" i="3"/>
  <c r="BX257" i="3"/>
  <c r="BX24" i="3"/>
  <c r="BX48" i="3"/>
  <c r="BX72" i="3"/>
  <c r="BX96" i="3"/>
  <c r="BX112" i="3"/>
  <c r="BX128" i="3"/>
  <c r="BX136" i="3"/>
  <c r="BX144" i="3"/>
  <c r="BX152" i="3"/>
  <c r="BX160" i="3"/>
  <c r="BX176" i="3"/>
  <c r="BX192" i="3"/>
  <c r="BX200" i="3"/>
  <c r="BX208" i="3"/>
  <c r="BX224" i="3"/>
  <c r="BX232" i="3"/>
  <c r="BX240" i="3"/>
  <c r="BX256" i="3"/>
  <c r="CG2" i="3"/>
  <c r="BX4" i="3"/>
  <c r="CG4" i="3"/>
  <c r="CG15" i="3"/>
  <c r="CG9" i="3"/>
  <c r="CG23" i="3"/>
  <c r="CG10" i="3"/>
  <c r="CG8" i="3"/>
  <c r="CG16" i="3"/>
  <c r="CG13" i="3"/>
  <c r="CG20" i="3"/>
  <c r="CG18" i="3"/>
  <c r="CG12" i="3"/>
  <c r="CG22" i="3"/>
  <c r="BX132" i="3" l="1"/>
  <c r="CG132" i="3"/>
  <c r="CG188" i="3"/>
  <c r="BX188" i="3"/>
  <c r="BX124" i="3"/>
  <c r="CG124" i="3"/>
  <c r="BX40" i="3"/>
  <c r="CG147" i="3"/>
  <c r="BX147" i="3"/>
  <c r="CG3" i="3"/>
  <c r="BX104" i="3"/>
  <c r="BX168" i="3"/>
  <c r="BX241" i="3"/>
  <c r="BX227" i="3"/>
  <c r="BX80" i="3"/>
  <c r="BX49" i="3"/>
  <c r="CG19" i="3"/>
  <c r="BX19" i="3"/>
  <c r="BX236" i="3"/>
  <c r="CG236" i="3"/>
  <c r="BX73" i="3"/>
  <c r="CG73" i="3"/>
  <c r="CG178" i="3"/>
  <c r="BX178" i="3"/>
  <c r="BX50" i="3"/>
  <c r="CG50" i="3"/>
  <c r="BX119" i="3"/>
  <c r="CG119" i="3"/>
  <c r="BX190" i="3"/>
  <c r="CG190" i="3"/>
  <c r="BX126" i="3"/>
  <c r="CG126" i="3"/>
  <c r="BX62" i="3"/>
  <c r="CG62" i="3"/>
  <c r="BX261" i="3"/>
  <c r="CG261" i="3"/>
  <c r="CG69" i="3"/>
  <c r="BX69" i="3"/>
  <c r="BX65" i="3"/>
  <c r="CG65" i="3"/>
  <c r="CG259" i="3"/>
  <c r="BX259" i="3"/>
  <c r="BX246" i="3"/>
  <c r="CG246" i="3"/>
  <c r="BX5" i="3"/>
  <c r="BX32" i="3"/>
  <c r="CG193" i="3"/>
  <c r="BX193" i="3"/>
  <c r="CG116" i="3"/>
  <c r="BX116" i="3"/>
  <c r="BX180" i="3"/>
  <c r="CG180" i="3"/>
  <c r="BX235" i="3"/>
  <c r="CG235" i="3"/>
  <c r="BX107" i="3"/>
  <c r="CG107" i="3"/>
  <c r="BX233" i="3"/>
  <c r="CG233" i="3"/>
  <c r="BX105" i="3"/>
  <c r="CG105" i="3"/>
  <c r="CG258" i="3"/>
  <c r="BX258" i="3"/>
  <c r="BX194" i="3"/>
  <c r="CG194" i="3"/>
  <c r="BX130" i="3"/>
  <c r="CG130" i="3"/>
  <c r="BX66" i="3"/>
  <c r="CG66" i="3"/>
  <c r="CG199" i="3"/>
  <c r="BX199" i="3"/>
  <c r="CG135" i="3"/>
  <c r="BX135" i="3"/>
  <c r="CG71" i="3"/>
  <c r="BX71" i="3"/>
  <c r="BX206" i="3"/>
  <c r="CG206" i="3"/>
  <c r="BX142" i="3"/>
  <c r="CG142" i="3"/>
  <c r="BX78" i="3"/>
  <c r="CG78" i="3"/>
  <c r="CG213" i="3"/>
  <c r="BX213" i="3"/>
  <c r="CG149" i="3"/>
  <c r="BX149" i="3"/>
  <c r="CG85" i="3"/>
  <c r="BX85" i="3"/>
  <c r="CG21" i="3"/>
  <c r="BX216" i="3"/>
  <c r="BX88" i="3"/>
  <c r="BX84" i="3"/>
  <c r="CG84" i="3"/>
  <c r="BX220" i="3"/>
  <c r="CG220" i="3"/>
  <c r="CG145" i="3"/>
  <c r="BX145" i="3"/>
  <c r="CG209" i="3"/>
  <c r="BX209" i="3"/>
  <c r="CG219" i="3"/>
  <c r="BX219" i="3"/>
  <c r="BX91" i="3"/>
  <c r="CG91" i="3"/>
  <c r="CG217" i="3"/>
  <c r="BX217" i="3"/>
  <c r="CG89" i="3"/>
  <c r="BX89" i="3"/>
  <c r="CG250" i="3"/>
  <c r="BX250" i="3"/>
  <c r="BX186" i="3"/>
  <c r="CG186" i="3"/>
  <c r="BX122" i="3"/>
  <c r="CG122" i="3"/>
  <c r="BX58" i="3"/>
  <c r="CG58" i="3"/>
  <c r="BX255" i="3"/>
  <c r="CG255" i="3"/>
  <c r="CG191" i="3"/>
  <c r="BX191" i="3"/>
  <c r="CG127" i="3"/>
  <c r="BX127" i="3"/>
  <c r="CG63" i="3"/>
  <c r="BX63" i="3"/>
  <c r="CG262" i="3"/>
  <c r="BX262" i="3"/>
  <c r="BX198" i="3"/>
  <c r="CG198" i="3"/>
  <c r="BX134" i="3"/>
  <c r="CG134" i="3"/>
  <c r="BX70" i="3"/>
  <c r="CG70" i="3"/>
  <c r="BX6" i="3"/>
  <c r="CG6" i="3"/>
  <c r="CG205" i="3"/>
  <c r="BX205" i="3"/>
  <c r="CG141" i="3"/>
  <c r="BX141" i="3"/>
  <c r="BX77" i="3"/>
  <c r="CG77" i="3"/>
  <c r="CG243" i="3"/>
  <c r="BX243" i="3"/>
  <c r="BX172" i="3"/>
  <c r="CG172" i="3"/>
  <c r="BX75" i="3"/>
  <c r="CG75" i="3"/>
  <c r="BX114" i="3"/>
  <c r="CG114" i="3"/>
  <c r="BX55" i="3"/>
  <c r="CG55" i="3"/>
  <c r="CG197" i="3"/>
  <c r="BX197" i="3"/>
  <c r="CG195" i="3"/>
  <c r="BX195" i="3"/>
  <c r="BX187" i="3"/>
  <c r="CG187" i="3"/>
  <c r="CG185" i="3"/>
  <c r="BX185" i="3"/>
  <c r="CG57" i="3"/>
  <c r="BX57" i="3"/>
  <c r="CG234" i="3"/>
  <c r="BX234" i="3"/>
  <c r="CG42" i="3"/>
  <c r="BX42" i="3"/>
  <c r="CG111" i="3"/>
  <c r="BX111" i="3"/>
  <c r="BX182" i="3"/>
  <c r="CG182" i="3"/>
  <c r="BX253" i="3"/>
  <c r="CG253" i="3"/>
  <c r="CG61" i="3"/>
  <c r="BX61" i="3"/>
  <c r="BX64" i="3"/>
  <c r="CG92" i="3"/>
  <c r="BX92" i="3"/>
  <c r="BX171" i="3"/>
  <c r="CG171" i="3"/>
  <c r="BX162" i="3"/>
  <c r="CG162" i="3"/>
  <c r="CG231" i="3"/>
  <c r="BX231" i="3"/>
  <c r="CG39" i="3"/>
  <c r="BX39" i="3"/>
  <c r="BX110" i="3"/>
  <c r="CG110" i="3"/>
  <c r="CG181" i="3"/>
  <c r="BX181" i="3"/>
  <c r="CG53" i="3"/>
  <c r="BX53" i="3"/>
  <c r="BX263" i="3"/>
  <c r="BX248" i="3"/>
  <c r="BX184" i="3"/>
  <c r="BX120" i="3"/>
  <c r="BX56" i="3"/>
  <c r="CG7" i="3"/>
  <c r="BX115" i="3"/>
  <c r="CG115" i="3"/>
  <c r="BX44" i="3"/>
  <c r="CG44" i="3"/>
  <c r="CG244" i="3"/>
  <c r="BX244" i="3"/>
  <c r="CG108" i="3"/>
  <c r="BX108" i="3"/>
  <c r="CG155" i="3"/>
  <c r="BX155" i="3"/>
  <c r="CG27" i="3"/>
  <c r="BX27" i="3"/>
  <c r="CG153" i="3"/>
  <c r="BX153" i="3"/>
  <c r="CG25" i="3"/>
  <c r="BX25" i="3"/>
  <c r="BX218" i="3"/>
  <c r="CG218" i="3"/>
  <c r="BX154" i="3"/>
  <c r="CG154" i="3"/>
  <c r="BX90" i="3"/>
  <c r="CG90" i="3"/>
  <c r="BX26" i="3"/>
  <c r="CG26" i="3"/>
  <c r="BX223" i="3"/>
  <c r="CG223" i="3"/>
  <c r="CG159" i="3"/>
  <c r="BX159" i="3"/>
  <c r="CG95" i="3"/>
  <c r="BX95" i="3"/>
  <c r="BX31" i="3"/>
  <c r="CG31" i="3"/>
  <c r="BX230" i="3"/>
  <c r="CG230" i="3"/>
  <c r="BX166" i="3"/>
  <c r="CG166" i="3"/>
  <c r="BX102" i="3"/>
  <c r="CG102" i="3"/>
  <c r="BX38" i="3"/>
  <c r="CG38" i="3"/>
  <c r="CG237" i="3"/>
  <c r="BX237" i="3"/>
  <c r="BX173" i="3"/>
  <c r="CG173" i="3"/>
  <c r="BX109" i="3"/>
  <c r="CG109" i="3"/>
  <c r="CG45" i="3"/>
  <c r="BX45" i="3"/>
  <c r="CG36" i="3"/>
  <c r="BX36" i="3"/>
  <c r="CG183" i="3"/>
  <c r="BX183" i="3"/>
  <c r="CG52" i="3"/>
  <c r="BX52" i="3"/>
  <c r="BX106" i="3"/>
  <c r="CG106" i="3"/>
  <c r="CG175" i="3"/>
  <c r="BX175" i="3"/>
  <c r="BX118" i="3"/>
  <c r="CG118" i="3"/>
  <c r="CG43" i="3"/>
  <c r="BX43" i="3"/>
  <c r="BX41" i="3"/>
  <c r="CG41" i="3"/>
  <c r="BX226" i="3"/>
  <c r="CG226" i="3"/>
  <c r="BX34" i="3"/>
  <c r="CG34" i="3"/>
  <c r="CG103" i="3"/>
  <c r="BX103" i="3"/>
  <c r="BX174" i="3"/>
  <c r="CG174" i="3"/>
  <c r="CG245" i="3"/>
  <c r="BX245" i="3"/>
  <c r="CG212" i="3"/>
  <c r="BX212" i="3"/>
  <c r="CG67" i="3"/>
  <c r="BX67" i="3"/>
  <c r="CG131" i="3"/>
  <c r="BX131" i="3"/>
  <c r="CG139" i="3"/>
  <c r="BX139" i="3"/>
  <c r="CG11" i="3"/>
  <c r="BX11" i="3"/>
  <c r="CG137" i="3"/>
  <c r="BX137" i="3"/>
  <c r="CG210" i="3"/>
  <c r="BX210" i="3"/>
  <c r="BX146" i="3"/>
  <c r="CG146" i="3"/>
  <c r="BX82" i="3"/>
  <c r="CG82" i="3"/>
  <c r="BX215" i="3"/>
  <c r="CG215" i="3"/>
  <c r="BX151" i="3"/>
  <c r="CG151" i="3"/>
  <c r="CG87" i="3"/>
  <c r="BX87" i="3"/>
  <c r="BX222" i="3"/>
  <c r="CG222" i="3"/>
  <c r="BX158" i="3"/>
  <c r="CG158" i="3"/>
  <c r="BX94" i="3"/>
  <c r="CG94" i="3"/>
  <c r="BX30" i="3"/>
  <c r="CG30" i="3"/>
  <c r="CG229" i="3"/>
  <c r="BX229" i="3"/>
  <c r="BX165" i="3"/>
  <c r="CG165" i="3"/>
  <c r="CG101" i="3"/>
  <c r="BX101" i="3"/>
  <c r="CG37" i="3"/>
  <c r="BX37" i="3"/>
  <c r="CG113" i="3"/>
  <c r="BX113" i="3"/>
  <c r="CG203" i="3"/>
  <c r="BX203" i="3"/>
  <c r="CG201" i="3"/>
  <c r="BX201" i="3"/>
  <c r="BX242" i="3"/>
  <c r="CG242" i="3"/>
  <c r="BX247" i="3"/>
  <c r="CG247" i="3"/>
  <c r="BX254" i="3"/>
  <c r="CG254" i="3"/>
  <c r="CG133" i="3"/>
  <c r="BX133" i="3"/>
  <c r="BX140" i="3"/>
  <c r="CG140" i="3"/>
  <c r="CG59" i="3"/>
  <c r="BX59" i="3"/>
  <c r="BX170" i="3"/>
  <c r="CG170" i="3"/>
  <c r="CG239" i="3"/>
  <c r="BX239" i="3"/>
  <c r="CG47" i="3"/>
  <c r="BX47" i="3"/>
  <c r="BX54" i="3"/>
  <c r="CG54" i="3"/>
  <c r="CG189" i="3"/>
  <c r="BX189" i="3"/>
  <c r="CG125" i="3"/>
  <c r="BX125" i="3"/>
  <c r="CG163" i="3"/>
  <c r="BX163" i="3"/>
  <c r="CG81" i="3"/>
  <c r="BX81" i="3"/>
  <c r="BX169" i="3"/>
  <c r="CG169" i="3"/>
  <c r="CG98" i="3"/>
  <c r="BX98" i="3"/>
  <c r="BX167" i="3"/>
  <c r="CG167" i="3"/>
  <c r="BX238" i="3"/>
  <c r="CG238" i="3"/>
  <c r="BX46" i="3"/>
  <c r="CG46" i="3"/>
  <c r="BX117" i="3"/>
  <c r="CG117" i="3"/>
  <c r="CG14" i="3"/>
  <c r="CG17" i="3"/>
  <c r="CG35" i="3"/>
  <c r="BX35" i="3"/>
  <c r="CG164" i="3"/>
  <c r="BX164" i="3"/>
  <c r="CG251" i="3"/>
  <c r="BX251" i="3"/>
  <c r="CG123" i="3"/>
  <c r="BX123" i="3"/>
  <c r="CG121" i="3"/>
  <c r="BX121" i="3"/>
  <c r="CG202" i="3"/>
  <c r="BX202" i="3"/>
  <c r="CG138" i="3"/>
  <c r="BX138" i="3"/>
  <c r="BX74" i="3"/>
  <c r="CG74" i="3"/>
  <c r="CG207" i="3"/>
  <c r="BX207" i="3"/>
  <c r="BX143" i="3"/>
  <c r="CG143" i="3"/>
  <c r="CG79" i="3"/>
  <c r="BX79" i="3"/>
  <c r="BX214" i="3"/>
  <c r="CG214" i="3"/>
  <c r="BX150" i="3"/>
  <c r="CG150" i="3"/>
  <c r="BX86" i="3"/>
  <c r="CG86" i="3"/>
  <c r="CG221" i="3"/>
  <c r="BX221" i="3"/>
  <c r="CG157" i="3"/>
  <c r="BX157" i="3"/>
  <c r="BX93" i="3"/>
  <c r="CG93" i="3"/>
  <c r="CG29" i="3"/>
  <c r="BX29" i="3"/>
  <c r="BX264" i="3" l="1"/>
  <c r="CF5" i="3"/>
  <c r="CF6" i="3"/>
  <c r="AC8" i="2" l="1"/>
  <c r="Z264"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7" i="2"/>
  <c r="J7" i="2"/>
  <c r="W102" i="2" a="1"/>
  <c r="W102" i="2" s="1"/>
  <c r="W133" i="2"/>
  <c r="W165" i="2"/>
  <c r="W197" i="2"/>
  <c r="W229" i="2"/>
  <c r="W261" i="2"/>
  <c r="F102" i="2" a="1"/>
  <c r="F102" i="2" s="1"/>
  <c r="J102" i="2" s="1"/>
  <c r="W255" i="2" l="1"/>
  <c r="W223" i="2"/>
  <c r="W191" i="2"/>
  <c r="W159" i="2"/>
  <c r="W127" i="2"/>
  <c r="W253" i="2"/>
  <c r="W221" i="2"/>
  <c r="W189" i="2"/>
  <c r="W157" i="2"/>
  <c r="W125" i="2"/>
  <c r="W247" i="2"/>
  <c r="W215" i="2"/>
  <c r="W183" i="2"/>
  <c r="W151" i="2"/>
  <c r="W119" i="2"/>
  <c r="W245" i="2"/>
  <c r="W213" i="2"/>
  <c r="W181" i="2"/>
  <c r="W149" i="2"/>
  <c r="W117" i="2"/>
  <c r="W239" i="2"/>
  <c r="W207" i="2"/>
  <c r="W175" i="2"/>
  <c r="W143" i="2"/>
  <c r="W111" i="2"/>
  <c r="W237" i="2"/>
  <c r="W205" i="2"/>
  <c r="W173" i="2"/>
  <c r="W141" i="2"/>
  <c r="W109" i="2"/>
  <c r="W263" i="2"/>
  <c r="W231" i="2"/>
  <c r="W199" i="2"/>
  <c r="W167" i="2"/>
  <c r="W135" i="2"/>
  <c r="W103" i="2"/>
  <c r="W260" i="2"/>
  <c r="W252" i="2"/>
  <c r="W244" i="2"/>
  <c r="W236" i="2"/>
  <c r="W228" i="2"/>
  <c r="W220" i="2"/>
  <c r="W212" i="2"/>
  <c r="W204" i="2"/>
  <c r="W196" i="2"/>
  <c r="W188" i="2"/>
  <c r="W180" i="2"/>
  <c r="W172" i="2"/>
  <c r="W164" i="2"/>
  <c r="W156" i="2"/>
  <c r="W148" i="2"/>
  <c r="W140" i="2"/>
  <c r="W132" i="2"/>
  <c r="W124" i="2"/>
  <c r="W116" i="2"/>
  <c r="W108" i="2"/>
  <c r="W259" i="2"/>
  <c r="W251" i="2"/>
  <c r="W243" i="2"/>
  <c r="W235" i="2"/>
  <c r="W227" i="2"/>
  <c r="W219" i="2"/>
  <c r="W211" i="2"/>
  <c r="W203" i="2"/>
  <c r="W195" i="2"/>
  <c r="W187" i="2"/>
  <c r="W179" i="2"/>
  <c r="W171" i="2"/>
  <c r="W163" i="2"/>
  <c r="W155" i="2"/>
  <c r="W147" i="2"/>
  <c r="W139" i="2"/>
  <c r="W131" i="2"/>
  <c r="W123" i="2"/>
  <c r="W115" i="2"/>
  <c r="W107" i="2"/>
  <c r="W258" i="2"/>
  <c r="W250" i="2"/>
  <c r="W242" i="2"/>
  <c r="W234" i="2"/>
  <c r="W226" i="2"/>
  <c r="W218" i="2"/>
  <c r="W210" i="2"/>
  <c r="W202" i="2"/>
  <c r="W194" i="2"/>
  <c r="W186" i="2"/>
  <c r="W178" i="2"/>
  <c r="W170" i="2"/>
  <c r="W162" i="2"/>
  <c r="W154" i="2"/>
  <c r="W146" i="2"/>
  <c r="W138" i="2"/>
  <c r="W130" i="2"/>
  <c r="W122" i="2"/>
  <c r="W114" i="2"/>
  <c r="W106" i="2"/>
  <c r="W257" i="2"/>
  <c r="W249" i="2"/>
  <c r="W241" i="2"/>
  <c r="W233" i="2"/>
  <c r="W225" i="2"/>
  <c r="W217" i="2"/>
  <c r="W209" i="2"/>
  <c r="W201" i="2"/>
  <c r="W193" i="2"/>
  <c r="W185" i="2"/>
  <c r="W177" i="2"/>
  <c r="W169" i="2"/>
  <c r="W161" i="2"/>
  <c r="W153" i="2"/>
  <c r="W145" i="2"/>
  <c r="W137" i="2"/>
  <c r="W129" i="2"/>
  <c r="W121" i="2"/>
  <c r="W113" i="2"/>
  <c r="W105" i="2"/>
  <c r="W256" i="2"/>
  <c r="W248" i="2"/>
  <c r="W240" i="2"/>
  <c r="W232" i="2"/>
  <c r="W224" i="2"/>
  <c r="W216" i="2"/>
  <c r="W208" i="2"/>
  <c r="W200" i="2"/>
  <c r="W192" i="2"/>
  <c r="W184" i="2"/>
  <c r="W176" i="2"/>
  <c r="W168" i="2"/>
  <c r="W160" i="2"/>
  <c r="W152" i="2"/>
  <c r="W144" i="2"/>
  <c r="W136" i="2"/>
  <c r="W128" i="2"/>
  <c r="W120" i="2"/>
  <c r="W112" i="2"/>
  <c r="W104" i="2"/>
  <c r="W262" i="2"/>
  <c r="W254" i="2"/>
  <c r="W246" i="2"/>
  <c r="W238" i="2"/>
  <c r="W230" i="2"/>
  <c r="W222" i="2"/>
  <c r="W214" i="2"/>
  <c r="W206" i="2"/>
  <c r="W198" i="2"/>
  <c r="W190" i="2"/>
  <c r="W182" i="2"/>
  <c r="W174" i="2"/>
  <c r="W166" i="2"/>
  <c r="W158" i="2"/>
  <c r="W150" i="2"/>
  <c r="W142" i="2"/>
  <c r="W134" i="2"/>
  <c r="W126" i="2"/>
  <c r="W118" i="2"/>
  <c r="W110" i="2"/>
  <c r="F252" i="2"/>
  <c r="J252" i="2" s="1"/>
  <c r="F229" i="2"/>
  <c r="J229" i="2" s="1"/>
  <c r="F211" i="2"/>
  <c r="J211" i="2" s="1"/>
  <c r="F188" i="2"/>
  <c r="J188" i="2" s="1"/>
  <c r="F165" i="2"/>
  <c r="J165" i="2" s="1"/>
  <c r="F147" i="2"/>
  <c r="J147" i="2" s="1"/>
  <c r="F124" i="2"/>
  <c r="J124" i="2" s="1"/>
  <c r="F251" i="2"/>
  <c r="J251" i="2" s="1"/>
  <c r="F228" i="2"/>
  <c r="J228" i="2" s="1"/>
  <c r="F205" i="2"/>
  <c r="J205" i="2" s="1"/>
  <c r="F187" i="2"/>
  <c r="J187" i="2" s="1"/>
  <c r="F164" i="2"/>
  <c r="J164" i="2" s="1"/>
  <c r="F141" i="2"/>
  <c r="J141" i="2" s="1"/>
  <c r="F123" i="2"/>
  <c r="J123" i="2" s="1"/>
  <c r="F245" i="2"/>
  <c r="J245" i="2" s="1"/>
  <c r="F227" i="2"/>
  <c r="J227" i="2" s="1"/>
  <c r="F204" i="2"/>
  <c r="J204" i="2" s="1"/>
  <c r="F181" i="2"/>
  <c r="J181" i="2" s="1"/>
  <c r="F163" i="2"/>
  <c r="J163" i="2" s="1"/>
  <c r="F140" i="2"/>
  <c r="J140" i="2" s="1"/>
  <c r="F117" i="2"/>
  <c r="J117" i="2" s="1"/>
  <c r="F261" i="2"/>
  <c r="J261" i="2" s="1"/>
  <c r="F243" i="2"/>
  <c r="J243" i="2" s="1"/>
  <c r="F220" i="2"/>
  <c r="J220" i="2" s="1"/>
  <c r="F197" i="2"/>
  <c r="J197" i="2" s="1"/>
  <c r="F179" i="2"/>
  <c r="J179" i="2" s="1"/>
  <c r="F156" i="2"/>
  <c r="J156" i="2" s="1"/>
  <c r="F133" i="2"/>
  <c r="J133" i="2" s="1"/>
  <c r="F115" i="2"/>
  <c r="J115" i="2" s="1"/>
  <c r="F260" i="2"/>
  <c r="J260" i="2" s="1"/>
  <c r="F237" i="2"/>
  <c r="J237" i="2" s="1"/>
  <c r="F219" i="2"/>
  <c r="J219" i="2" s="1"/>
  <c r="F196" i="2"/>
  <c r="J196" i="2" s="1"/>
  <c r="F173" i="2"/>
  <c r="J173" i="2" s="1"/>
  <c r="F155" i="2"/>
  <c r="J155" i="2" s="1"/>
  <c r="F132" i="2"/>
  <c r="J132" i="2" s="1"/>
  <c r="F109" i="2"/>
  <c r="J109" i="2" s="1"/>
  <c r="F139" i="2"/>
  <c r="J139" i="2" s="1"/>
  <c r="F259" i="2"/>
  <c r="J259" i="2" s="1"/>
  <c r="F236" i="2"/>
  <c r="J236" i="2" s="1"/>
  <c r="F213" i="2"/>
  <c r="J213" i="2" s="1"/>
  <c r="F195" i="2"/>
  <c r="J195" i="2" s="1"/>
  <c r="F172" i="2"/>
  <c r="J172" i="2" s="1"/>
  <c r="F149" i="2"/>
  <c r="J149" i="2" s="1"/>
  <c r="F131" i="2"/>
  <c r="J131" i="2" s="1"/>
  <c r="F108" i="2"/>
  <c r="J108" i="2" s="1"/>
  <c r="F244" i="2"/>
  <c r="J244" i="2" s="1"/>
  <c r="F221" i="2"/>
  <c r="J221" i="2" s="1"/>
  <c r="F203" i="2"/>
  <c r="J203" i="2" s="1"/>
  <c r="F180" i="2"/>
  <c r="J180" i="2" s="1"/>
  <c r="F157" i="2"/>
  <c r="J157" i="2" s="1"/>
  <c r="F116" i="2"/>
  <c r="J116" i="2" s="1"/>
  <c r="F253" i="2"/>
  <c r="J253" i="2" s="1"/>
  <c r="F235" i="2"/>
  <c r="J235" i="2" s="1"/>
  <c r="F212" i="2"/>
  <c r="J212" i="2" s="1"/>
  <c r="F189" i="2"/>
  <c r="J189" i="2" s="1"/>
  <c r="F171" i="2"/>
  <c r="J171" i="2" s="1"/>
  <c r="F148" i="2"/>
  <c r="J148" i="2" s="1"/>
  <c r="F125" i="2"/>
  <c r="J125" i="2" s="1"/>
  <c r="F107" i="2"/>
  <c r="J107" i="2" s="1"/>
  <c r="F258" i="2"/>
  <c r="J258" i="2" s="1"/>
  <c r="F250" i="2"/>
  <c r="J250" i="2" s="1"/>
  <c r="F242" i="2"/>
  <c r="J242" i="2" s="1"/>
  <c r="F234" i="2"/>
  <c r="J234" i="2" s="1"/>
  <c r="F226" i="2"/>
  <c r="J226" i="2" s="1"/>
  <c r="F218" i="2"/>
  <c r="J218" i="2" s="1"/>
  <c r="F210" i="2"/>
  <c r="J210" i="2" s="1"/>
  <c r="F202" i="2"/>
  <c r="J202" i="2" s="1"/>
  <c r="F194" i="2"/>
  <c r="J194" i="2" s="1"/>
  <c r="F186" i="2"/>
  <c r="J186" i="2" s="1"/>
  <c r="F178" i="2"/>
  <c r="J178" i="2" s="1"/>
  <c r="F170" i="2"/>
  <c r="J170" i="2" s="1"/>
  <c r="F162" i="2"/>
  <c r="J162" i="2" s="1"/>
  <c r="F154" i="2"/>
  <c r="J154" i="2" s="1"/>
  <c r="F146" i="2"/>
  <c r="J146" i="2" s="1"/>
  <c r="F138" i="2"/>
  <c r="J138" i="2" s="1"/>
  <c r="F130" i="2"/>
  <c r="J130" i="2" s="1"/>
  <c r="F122" i="2"/>
  <c r="J122" i="2" s="1"/>
  <c r="F114" i="2"/>
  <c r="J114" i="2" s="1"/>
  <c r="F106" i="2"/>
  <c r="J106" i="2" s="1"/>
  <c r="F257" i="2"/>
  <c r="J257" i="2" s="1"/>
  <c r="F249" i="2"/>
  <c r="J249" i="2" s="1"/>
  <c r="F241" i="2"/>
  <c r="J241" i="2" s="1"/>
  <c r="F233" i="2"/>
  <c r="J233" i="2" s="1"/>
  <c r="F225" i="2"/>
  <c r="J225" i="2" s="1"/>
  <c r="F217" i="2"/>
  <c r="J217" i="2" s="1"/>
  <c r="F209" i="2"/>
  <c r="J209" i="2" s="1"/>
  <c r="F201" i="2"/>
  <c r="J201" i="2" s="1"/>
  <c r="F193" i="2"/>
  <c r="J193" i="2" s="1"/>
  <c r="F185" i="2"/>
  <c r="J185" i="2" s="1"/>
  <c r="F177" i="2"/>
  <c r="J177" i="2" s="1"/>
  <c r="F169" i="2"/>
  <c r="J169" i="2" s="1"/>
  <c r="F161" i="2"/>
  <c r="J161" i="2" s="1"/>
  <c r="F153" i="2"/>
  <c r="J153" i="2" s="1"/>
  <c r="F145" i="2"/>
  <c r="J145" i="2" s="1"/>
  <c r="F137" i="2"/>
  <c r="J137" i="2" s="1"/>
  <c r="F129" i="2"/>
  <c r="J129" i="2" s="1"/>
  <c r="F121" i="2"/>
  <c r="J121" i="2" s="1"/>
  <c r="F113" i="2"/>
  <c r="J113" i="2" s="1"/>
  <c r="F105" i="2"/>
  <c r="J105" i="2" s="1"/>
  <c r="F256" i="2"/>
  <c r="J256" i="2" s="1"/>
  <c r="F248" i="2"/>
  <c r="J248" i="2" s="1"/>
  <c r="F240" i="2"/>
  <c r="J240" i="2" s="1"/>
  <c r="F232" i="2"/>
  <c r="J232" i="2" s="1"/>
  <c r="F224" i="2"/>
  <c r="J224" i="2" s="1"/>
  <c r="F216" i="2"/>
  <c r="J216" i="2" s="1"/>
  <c r="F208" i="2"/>
  <c r="J208" i="2" s="1"/>
  <c r="F200" i="2"/>
  <c r="J200" i="2" s="1"/>
  <c r="F192" i="2"/>
  <c r="J192" i="2" s="1"/>
  <c r="F184" i="2"/>
  <c r="J184" i="2" s="1"/>
  <c r="F176" i="2"/>
  <c r="J176" i="2" s="1"/>
  <c r="F168" i="2"/>
  <c r="J168" i="2" s="1"/>
  <c r="F160" i="2"/>
  <c r="J160" i="2" s="1"/>
  <c r="F152" i="2"/>
  <c r="J152" i="2" s="1"/>
  <c r="F144" i="2"/>
  <c r="J144" i="2" s="1"/>
  <c r="F136" i="2"/>
  <c r="J136" i="2" s="1"/>
  <c r="F128" i="2"/>
  <c r="J128" i="2" s="1"/>
  <c r="F120" i="2"/>
  <c r="J120" i="2" s="1"/>
  <c r="F112" i="2"/>
  <c r="J112" i="2" s="1"/>
  <c r="F104" i="2"/>
  <c r="J104" i="2" s="1"/>
  <c r="F263" i="2"/>
  <c r="J263" i="2" s="1"/>
  <c r="F255" i="2"/>
  <c r="J255" i="2" s="1"/>
  <c r="F247" i="2"/>
  <c r="J247" i="2" s="1"/>
  <c r="F239" i="2"/>
  <c r="J239" i="2" s="1"/>
  <c r="F231" i="2"/>
  <c r="J231" i="2" s="1"/>
  <c r="F223" i="2"/>
  <c r="J223" i="2" s="1"/>
  <c r="F215" i="2"/>
  <c r="J215" i="2" s="1"/>
  <c r="F207" i="2"/>
  <c r="J207" i="2" s="1"/>
  <c r="F199" i="2"/>
  <c r="J199" i="2" s="1"/>
  <c r="F191" i="2"/>
  <c r="J191" i="2" s="1"/>
  <c r="F183" i="2"/>
  <c r="J183" i="2" s="1"/>
  <c r="F175" i="2"/>
  <c r="J175" i="2" s="1"/>
  <c r="F167" i="2"/>
  <c r="J167" i="2" s="1"/>
  <c r="F159" i="2"/>
  <c r="J159" i="2" s="1"/>
  <c r="F151" i="2"/>
  <c r="J151" i="2" s="1"/>
  <c r="F143" i="2"/>
  <c r="J143" i="2" s="1"/>
  <c r="F135" i="2"/>
  <c r="J135" i="2" s="1"/>
  <c r="F127" i="2"/>
  <c r="J127" i="2" s="1"/>
  <c r="F119" i="2"/>
  <c r="J119" i="2" s="1"/>
  <c r="F111" i="2"/>
  <c r="J111" i="2" s="1"/>
  <c r="F103" i="2"/>
  <c r="J103" i="2" s="1"/>
  <c r="F262" i="2"/>
  <c r="J262" i="2" s="1"/>
  <c r="F254" i="2"/>
  <c r="J254" i="2" s="1"/>
  <c r="F246" i="2"/>
  <c r="J246" i="2" s="1"/>
  <c r="F238" i="2"/>
  <c r="J238" i="2" s="1"/>
  <c r="F230" i="2"/>
  <c r="J230" i="2" s="1"/>
  <c r="F222" i="2"/>
  <c r="J222" i="2" s="1"/>
  <c r="F214" i="2"/>
  <c r="J214" i="2" s="1"/>
  <c r="F206" i="2"/>
  <c r="J206" i="2" s="1"/>
  <c r="F198" i="2"/>
  <c r="J198" i="2" s="1"/>
  <c r="F190" i="2"/>
  <c r="J190" i="2" s="1"/>
  <c r="F182" i="2"/>
  <c r="J182" i="2" s="1"/>
  <c r="F174" i="2"/>
  <c r="J174" i="2" s="1"/>
  <c r="F166" i="2"/>
  <c r="J166" i="2" s="1"/>
  <c r="F158" i="2"/>
  <c r="J158" i="2" s="1"/>
  <c r="F150" i="2"/>
  <c r="J150" i="2" s="1"/>
  <c r="F142" i="2"/>
  <c r="J142" i="2" s="1"/>
  <c r="F134" i="2"/>
  <c r="J134" i="2" s="1"/>
  <c r="F126" i="2"/>
  <c r="J126" i="2" s="1"/>
  <c r="F118" i="2"/>
  <c r="J118" i="2" s="1"/>
  <c r="F110" i="2"/>
  <c r="J110" i="2" s="1"/>
  <c r="AW3" i="3" l="1"/>
  <c r="AX3" i="3" s="1"/>
  <c r="AW4" i="3"/>
  <c r="AX4" i="3" s="1"/>
  <c r="AW5" i="3"/>
  <c r="AX5" i="3" s="1"/>
  <c r="AW6" i="3"/>
  <c r="AX6" i="3" s="1"/>
  <c r="AW7" i="3"/>
  <c r="AX7" i="3" s="1"/>
  <c r="AW8" i="3"/>
  <c r="AX8" i="3" s="1"/>
  <c r="AW9" i="3"/>
  <c r="AX9" i="3" s="1"/>
  <c r="AW10" i="3"/>
  <c r="AX10" i="3" s="1"/>
  <c r="AW11" i="3"/>
  <c r="AX11" i="3" s="1"/>
  <c r="AW12" i="3"/>
  <c r="AX12" i="3" s="1"/>
  <c r="AW13" i="3"/>
  <c r="AX13" i="3" s="1"/>
  <c r="AW14" i="3"/>
  <c r="AX14" i="3" s="1"/>
  <c r="AW15" i="3"/>
  <c r="AX15" i="3" s="1"/>
  <c r="AW16" i="3"/>
  <c r="AX16" i="3" s="1"/>
  <c r="AW17" i="3"/>
  <c r="AX17" i="3" s="1"/>
  <c r="AW18" i="3"/>
  <c r="AX18" i="3" s="1"/>
  <c r="AW19" i="3"/>
  <c r="AX19" i="3" s="1"/>
  <c r="AW20" i="3"/>
  <c r="AX20" i="3" s="1"/>
  <c r="AW21" i="3"/>
  <c r="AX21" i="3" s="1"/>
  <c r="AW22" i="3"/>
  <c r="AX22" i="3" s="1"/>
  <c r="AW23" i="3"/>
  <c r="AX23" i="3" s="1"/>
  <c r="AW24" i="3"/>
  <c r="AX24" i="3" s="1"/>
  <c r="AW25" i="3"/>
  <c r="AX25" i="3" s="1"/>
  <c r="AW26" i="3"/>
  <c r="AX26" i="3" s="1"/>
  <c r="AW27" i="3"/>
  <c r="AX27" i="3" s="1"/>
  <c r="AW28" i="3"/>
  <c r="AX28" i="3" s="1"/>
  <c r="AW29" i="3"/>
  <c r="AX29" i="3" s="1"/>
  <c r="AW30" i="3"/>
  <c r="AX30" i="3" s="1"/>
  <c r="AW31" i="3"/>
  <c r="AX31" i="3" s="1"/>
  <c r="AW32" i="3"/>
  <c r="AX32" i="3" s="1"/>
  <c r="AW33" i="3"/>
  <c r="AX33" i="3" s="1"/>
  <c r="AW34" i="3"/>
  <c r="AX34" i="3" s="1"/>
  <c r="AW35" i="3"/>
  <c r="AX35" i="3" s="1"/>
  <c r="AW36" i="3"/>
  <c r="AX36" i="3" s="1"/>
  <c r="AW37" i="3"/>
  <c r="AX37" i="3" s="1"/>
  <c r="AW38" i="3"/>
  <c r="AX38" i="3" s="1"/>
  <c r="AW39" i="3"/>
  <c r="AX39" i="3" s="1"/>
  <c r="AW40" i="3"/>
  <c r="AX40" i="3" s="1"/>
  <c r="AW41" i="3"/>
  <c r="AX41" i="3" s="1"/>
  <c r="AW42" i="3"/>
  <c r="AX42" i="3" s="1"/>
  <c r="AW43" i="3"/>
  <c r="AX43" i="3" s="1"/>
  <c r="AW44" i="3"/>
  <c r="AX44" i="3" s="1"/>
  <c r="AW45" i="3"/>
  <c r="AX45" i="3" s="1"/>
  <c r="AW46" i="3"/>
  <c r="AX46" i="3" s="1"/>
  <c r="AW47" i="3"/>
  <c r="AX47" i="3" s="1"/>
  <c r="AW48" i="3"/>
  <c r="AX48" i="3" s="1"/>
  <c r="AW49" i="3"/>
  <c r="AX49" i="3" s="1"/>
  <c r="AW50" i="3"/>
  <c r="AX50" i="3" s="1"/>
  <c r="AW51" i="3"/>
  <c r="AX51" i="3" s="1"/>
  <c r="AW52" i="3"/>
  <c r="AX52" i="3" s="1"/>
  <c r="AW53" i="3"/>
  <c r="AX53" i="3" s="1"/>
  <c r="AW54" i="3"/>
  <c r="AX54" i="3" s="1"/>
  <c r="AW55" i="3"/>
  <c r="AX55" i="3" s="1"/>
  <c r="AW56" i="3"/>
  <c r="AX56" i="3" s="1"/>
  <c r="AW57" i="3"/>
  <c r="AX57" i="3" s="1"/>
  <c r="AW58" i="3"/>
  <c r="AX58" i="3" s="1"/>
  <c r="AW59" i="3"/>
  <c r="AX59" i="3" s="1"/>
  <c r="AW60" i="3"/>
  <c r="AX60" i="3" s="1"/>
  <c r="AW61" i="3"/>
  <c r="AX61" i="3" s="1"/>
  <c r="AW62" i="3"/>
  <c r="AX62" i="3" s="1"/>
  <c r="AW63" i="3"/>
  <c r="AX63" i="3" s="1"/>
  <c r="AW64" i="3"/>
  <c r="AX64" i="3" s="1"/>
  <c r="AW65" i="3"/>
  <c r="AX65" i="3" s="1"/>
  <c r="AW66" i="3"/>
  <c r="AX66" i="3" s="1"/>
  <c r="AW67" i="3"/>
  <c r="AX67" i="3" s="1"/>
  <c r="AW68" i="3"/>
  <c r="AX68" i="3" s="1"/>
  <c r="AW69" i="3"/>
  <c r="AX69" i="3" s="1"/>
  <c r="AW70" i="3"/>
  <c r="AX70" i="3" s="1"/>
  <c r="AW71" i="3"/>
  <c r="AX71" i="3" s="1"/>
  <c r="AW72" i="3"/>
  <c r="AX72" i="3" s="1"/>
  <c r="AW73" i="3"/>
  <c r="AX73" i="3" s="1"/>
  <c r="AW74" i="3"/>
  <c r="AX74" i="3" s="1"/>
  <c r="AW75" i="3"/>
  <c r="AX75" i="3" s="1"/>
  <c r="AW76" i="3"/>
  <c r="AX76" i="3" s="1"/>
  <c r="AW77" i="3"/>
  <c r="AX77" i="3" s="1"/>
  <c r="AW78" i="3"/>
  <c r="AX78" i="3" s="1"/>
  <c r="AW79" i="3"/>
  <c r="AX79" i="3" s="1"/>
  <c r="AW80" i="3"/>
  <c r="AX80" i="3" s="1"/>
  <c r="AW81" i="3"/>
  <c r="AX81" i="3" s="1"/>
  <c r="AW82" i="3"/>
  <c r="AX82" i="3" s="1"/>
  <c r="AW83" i="3"/>
  <c r="AX83" i="3" s="1"/>
  <c r="AW84" i="3"/>
  <c r="AX84" i="3" s="1"/>
  <c r="AW85" i="3"/>
  <c r="AX85" i="3" s="1"/>
  <c r="AW86" i="3"/>
  <c r="AX86" i="3" s="1"/>
  <c r="AW87" i="3"/>
  <c r="AX87" i="3" s="1"/>
  <c r="AW88" i="3"/>
  <c r="AX88" i="3" s="1"/>
  <c r="AW89" i="3"/>
  <c r="AX89" i="3" s="1"/>
  <c r="AW90" i="3"/>
  <c r="AX90" i="3" s="1"/>
  <c r="AW91" i="3"/>
  <c r="AX91" i="3" s="1"/>
  <c r="AW92" i="3"/>
  <c r="AX92" i="3" s="1"/>
  <c r="AW93" i="3"/>
  <c r="AX93" i="3" s="1"/>
  <c r="AW94" i="3"/>
  <c r="AX94" i="3" s="1"/>
  <c r="AW95" i="3"/>
  <c r="AX95" i="3" s="1"/>
  <c r="AW96" i="3"/>
  <c r="AX96" i="3" s="1"/>
  <c r="AW97" i="3"/>
  <c r="AX97" i="3" s="1"/>
  <c r="AW98" i="3"/>
  <c r="AX98" i="3" s="1"/>
  <c r="AW99" i="3"/>
  <c r="AX99" i="3" s="1"/>
  <c r="AW100" i="3"/>
  <c r="AX100" i="3" s="1"/>
  <c r="AW101" i="3"/>
  <c r="AX101" i="3" s="1"/>
  <c r="AW102" i="3"/>
  <c r="AX102" i="3" s="1"/>
  <c r="AW103" i="3"/>
  <c r="AX103" i="3" s="1"/>
  <c r="AW104" i="3"/>
  <c r="AX104" i="3" s="1"/>
  <c r="AW105" i="3"/>
  <c r="AX105" i="3" s="1"/>
  <c r="AW106" i="3"/>
  <c r="AX106" i="3" s="1"/>
  <c r="AW107" i="3"/>
  <c r="AX107" i="3" s="1"/>
  <c r="AW108" i="3"/>
  <c r="AX108" i="3" s="1"/>
  <c r="AW109" i="3"/>
  <c r="AX109" i="3" s="1"/>
  <c r="AW110" i="3"/>
  <c r="AX110" i="3" s="1"/>
  <c r="AW111" i="3"/>
  <c r="AX111" i="3" s="1"/>
  <c r="AW112" i="3"/>
  <c r="AX112" i="3" s="1"/>
  <c r="AW113" i="3"/>
  <c r="AX113" i="3" s="1"/>
  <c r="AW114" i="3"/>
  <c r="AX114" i="3" s="1"/>
  <c r="AW115" i="3"/>
  <c r="AX115" i="3" s="1"/>
  <c r="AW116" i="3"/>
  <c r="AX116" i="3" s="1"/>
  <c r="AW117" i="3"/>
  <c r="AX117" i="3" s="1"/>
  <c r="AW118" i="3"/>
  <c r="AX118" i="3" s="1"/>
  <c r="AW119" i="3"/>
  <c r="AX119" i="3" s="1"/>
  <c r="AW120" i="3"/>
  <c r="AX120" i="3" s="1"/>
  <c r="AW121" i="3"/>
  <c r="AX121" i="3" s="1"/>
  <c r="AW122" i="3"/>
  <c r="AX122" i="3" s="1"/>
  <c r="AW123" i="3"/>
  <c r="AX123" i="3" s="1"/>
  <c r="AW124" i="3"/>
  <c r="AX124" i="3" s="1"/>
  <c r="AW125" i="3"/>
  <c r="AX125" i="3" s="1"/>
  <c r="AW126" i="3"/>
  <c r="AX126" i="3" s="1"/>
  <c r="AW127" i="3"/>
  <c r="AX127" i="3" s="1"/>
  <c r="AW128" i="3"/>
  <c r="AX128" i="3" s="1"/>
  <c r="AW129" i="3"/>
  <c r="AX129" i="3" s="1"/>
  <c r="AW130" i="3"/>
  <c r="AX130" i="3" s="1"/>
  <c r="AW131" i="3"/>
  <c r="AX131" i="3" s="1"/>
  <c r="AW132" i="3"/>
  <c r="AX132" i="3" s="1"/>
  <c r="AW133" i="3"/>
  <c r="AX133" i="3" s="1"/>
  <c r="AW134" i="3"/>
  <c r="AX134" i="3" s="1"/>
  <c r="AW135" i="3"/>
  <c r="AX135" i="3" s="1"/>
  <c r="AW136" i="3"/>
  <c r="AX136" i="3" s="1"/>
  <c r="AW137" i="3"/>
  <c r="AX137" i="3" s="1"/>
  <c r="AW138" i="3"/>
  <c r="AX138" i="3" s="1"/>
  <c r="AW139" i="3"/>
  <c r="AX139" i="3" s="1"/>
  <c r="AW140" i="3"/>
  <c r="AX140" i="3" s="1"/>
  <c r="AW141" i="3"/>
  <c r="AX141" i="3" s="1"/>
  <c r="AW142" i="3"/>
  <c r="AX142" i="3" s="1"/>
  <c r="AW143" i="3"/>
  <c r="AX143" i="3" s="1"/>
  <c r="AW144" i="3"/>
  <c r="AX144" i="3" s="1"/>
  <c r="AW145" i="3"/>
  <c r="AX145" i="3" s="1"/>
  <c r="AW146" i="3"/>
  <c r="AX146" i="3" s="1"/>
  <c r="AW147" i="3"/>
  <c r="AX147" i="3" s="1"/>
  <c r="AW148" i="3"/>
  <c r="AX148" i="3" s="1"/>
  <c r="AW149" i="3"/>
  <c r="AX149" i="3" s="1"/>
  <c r="AW150" i="3"/>
  <c r="AX150" i="3" s="1"/>
  <c r="AW151" i="3"/>
  <c r="AX151" i="3" s="1"/>
  <c r="AW152" i="3"/>
  <c r="AX152" i="3" s="1"/>
  <c r="AW153" i="3"/>
  <c r="AX153" i="3" s="1"/>
  <c r="AW154" i="3"/>
  <c r="AX154" i="3" s="1"/>
  <c r="AW155" i="3"/>
  <c r="AX155" i="3" s="1"/>
  <c r="AW156" i="3"/>
  <c r="AX156" i="3" s="1"/>
  <c r="AW157" i="3"/>
  <c r="AX157" i="3" s="1"/>
  <c r="AW158" i="3"/>
  <c r="AX158" i="3" s="1"/>
  <c r="AW159" i="3"/>
  <c r="AX159" i="3" s="1"/>
  <c r="AW160" i="3"/>
  <c r="AX160" i="3" s="1"/>
  <c r="AW161" i="3"/>
  <c r="AX161" i="3" s="1"/>
  <c r="AW162" i="3"/>
  <c r="AX162" i="3" s="1"/>
  <c r="AW163" i="3"/>
  <c r="AX163" i="3" s="1"/>
  <c r="AW164" i="3"/>
  <c r="AX164" i="3" s="1"/>
  <c r="AW165" i="3"/>
  <c r="AX165" i="3" s="1"/>
  <c r="AW166" i="3"/>
  <c r="AX166" i="3" s="1"/>
  <c r="AW167" i="3"/>
  <c r="AX167" i="3" s="1"/>
  <c r="AW168" i="3"/>
  <c r="AX168" i="3" s="1"/>
  <c r="AW169" i="3"/>
  <c r="AX169" i="3" s="1"/>
  <c r="AW170" i="3"/>
  <c r="AX170" i="3" s="1"/>
  <c r="AW171" i="3"/>
  <c r="AX171" i="3" s="1"/>
  <c r="AW172" i="3"/>
  <c r="AX172" i="3" s="1"/>
  <c r="AW173" i="3"/>
  <c r="AX173" i="3" s="1"/>
  <c r="AW174" i="3"/>
  <c r="AX174" i="3" s="1"/>
  <c r="AW175" i="3"/>
  <c r="AX175" i="3" s="1"/>
  <c r="AW176" i="3"/>
  <c r="AX176" i="3" s="1"/>
  <c r="AW177" i="3"/>
  <c r="AX177" i="3" s="1"/>
  <c r="AW178" i="3"/>
  <c r="AX178" i="3" s="1"/>
  <c r="AW179" i="3"/>
  <c r="AX179" i="3" s="1"/>
  <c r="AW180" i="3"/>
  <c r="AX180" i="3" s="1"/>
  <c r="AW181" i="3"/>
  <c r="AX181" i="3" s="1"/>
  <c r="AW182" i="3"/>
  <c r="AX182" i="3" s="1"/>
  <c r="AW183" i="3"/>
  <c r="AX183" i="3" s="1"/>
  <c r="AW184" i="3"/>
  <c r="AX184" i="3" s="1"/>
  <c r="AW185" i="3"/>
  <c r="AX185" i="3" s="1"/>
  <c r="AW186" i="3"/>
  <c r="AX186" i="3" s="1"/>
  <c r="AW187" i="3"/>
  <c r="AX187" i="3" s="1"/>
  <c r="AW188" i="3"/>
  <c r="AX188" i="3" s="1"/>
  <c r="AW189" i="3"/>
  <c r="AX189" i="3" s="1"/>
  <c r="AW190" i="3"/>
  <c r="AX190" i="3" s="1"/>
  <c r="AW191" i="3"/>
  <c r="AX191" i="3" s="1"/>
  <c r="AW192" i="3"/>
  <c r="AX192" i="3" s="1"/>
  <c r="AW193" i="3"/>
  <c r="AX193" i="3" s="1"/>
  <c r="AW194" i="3"/>
  <c r="AX194" i="3" s="1"/>
  <c r="AW195" i="3"/>
  <c r="AX195" i="3" s="1"/>
  <c r="AW196" i="3"/>
  <c r="AX196" i="3" s="1"/>
  <c r="AW197" i="3"/>
  <c r="AX197" i="3" s="1"/>
  <c r="AW198" i="3"/>
  <c r="AX198" i="3" s="1"/>
  <c r="AW199" i="3"/>
  <c r="AX199" i="3" s="1"/>
  <c r="AW200" i="3"/>
  <c r="AX200" i="3" s="1"/>
  <c r="AW201" i="3"/>
  <c r="AX201" i="3" s="1"/>
  <c r="AW202" i="3"/>
  <c r="AX202" i="3" s="1"/>
  <c r="AW203" i="3"/>
  <c r="AX203" i="3" s="1"/>
  <c r="AW204" i="3"/>
  <c r="AX204" i="3" s="1"/>
  <c r="AW205" i="3"/>
  <c r="AX205" i="3" s="1"/>
  <c r="AW206" i="3"/>
  <c r="AX206" i="3" s="1"/>
  <c r="AW207" i="3"/>
  <c r="AX207" i="3" s="1"/>
  <c r="AW208" i="3"/>
  <c r="AX208" i="3" s="1"/>
  <c r="AW209" i="3"/>
  <c r="AX209" i="3" s="1"/>
  <c r="AW210" i="3"/>
  <c r="AX210" i="3" s="1"/>
  <c r="AW211" i="3"/>
  <c r="AX211" i="3" s="1"/>
  <c r="AW212" i="3"/>
  <c r="AX212" i="3" s="1"/>
  <c r="AW213" i="3"/>
  <c r="AX213" i="3" s="1"/>
  <c r="AW214" i="3"/>
  <c r="AX214" i="3" s="1"/>
  <c r="AW215" i="3"/>
  <c r="AX215" i="3" s="1"/>
  <c r="AW216" i="3"/>
  <c r="AX216" i="3" s="1"/>
  <c r="AW217" i="3"/>
  <c r="AX217" i="3" s="1"/>
  <c r="AW218" i="3"/>
  <c r="AX218" i="3" s="1"/>
  <c r="AW219" i="3"/>
  <c r="AX219" i="3" s="1"/>
  <c r="AW220" i="3"/>
  <c r="AX220" i="3" s="1"/>
  <c r="AW221" i="3"/>
  <c r="AX221" i="3" s="1"/>
  <c r="AW222" i="3"/>
  <c r="AX222" i="3" s="1"/>
  <c r="AW223" i="3"/>
  <c r="AX223" i="3" s="1"/>
  <c r="AW224" i="3"/>
  <c r="AX224" i="3" s="1"/>
  <c r="AW225" i="3"/>
  <c r="AX225" i="3" s="1"/>
  <c r="AW226" i="3"/>
  <c r="AX226" i="3" s="1"/>
  <c r="AW227" i="3"/>
  <c r="AX227" i="3" s="1"/>
  <c r="AW228" i="3"/>
  <c r="AX228" i="3" s="1"/>
  <c r="AW229" i="3"/>
  <c r="AX229" i="3" s="1"/>
  <c r="AW230" i="3"/>
  <c r="AX230" i="3" s="1"/>
  <c r="AW231" i="3"/>
  <c r="AX231" i="3" s="1"/>
  <c r="AW232" i="3"/>
  <c r="AX232" i="3" s="1"/>
  <c r="AW233" i="3"/>
  <c r="AX233" i="3" s="1"/>
  <c r="AW234" i="3"/>
  <c r="AX234" i="3" s="1"/>
  <c r="AW235" i="3"/>
  <c r="AX235" i="3" s="1"/>
  <c r="AW236" i="3"/>
  <c r="AX236" i="3" s="1"/>
  <c r="AW237" i="3"/>
  <c r="AX237" i="3" s="1"/>
  <c r="AW238" i="3"/>
  <c r="AX238" i="3" s="1"/>
  <c r="AW239" i="3"/>
  <c r="AX239" i="3" s="1"/>
  <c r="AW240" i="3"/>
  <c r="AX240" i="3" s="1"/>
  <c r="AW241" i="3"/>
  <c r="AX241" i="3" s="1"/>
  <c r="AW242" i="3"/>
  <c r="AX242" i="3" s="1"/>
  <c r="AW243" i="3"/>
  <c r="AX243" i="3" s="1"/>
  <c r="AW244" i="3"/>
  <c r="AX244" i="3" s="1"/>
  <c r="AW245" i="3"/>
  <c r="AX245" i="3" s="1"/>
  <c r="AW246" i="3"/>
  <c r="AX246" i="3" s="1"/>
  <c r="AW247" i="3"/>
  <c r="AX247" i="3" s="1"/>
  <c r="AW248" i="3"/>
  <c r="AX248" i="3" s="1"/>
  <c r="AW249" i="3"/>
  <c r="AX249" i="3" s="1"/>
  <c r="AW250" i="3"/>
  <c r="AX250" i="3" s="1"/>
  <c r="AW251" i="3"/>
  <c r="AX251" i="3" s="1"/>
  <c r="AW252" i="3"/>
  <c r="AX252" i="3" s="1"/>
  <c r="AW253" i="3"/>
  <c r="AX253" i="3" s="1"/>
  <c r="AW254" i="3"/>
  <c r="AX254" i="3" s="1"/>
  <c r="AW255" i="3"/>
  <c r="AX255" i="3" s="1"/>
  <c r="AW256" i="3"/>
  <c r="AX256" i="3" s="1"/>
  <c r="AW257" i="3"/>
  <c r="AX257" i="3" s="1"/>
  <c r="AW258" i="3"/>
  <c r="AX258" i="3" s="1"/>
  <c r="AW259" i="3"/>
  <c r="AX259" i="3" s="1"/>
  <c r="AW260" i="3"/>
  <c r="AX260" i="3" s="1"/>
  <c r="AW261" i="3"/>
  <c r="AX261" i="3" s="1"/>
  <c r="AW262" i="3"/>
  <c r="AX262" i="3" s="1"/>
  <c r="AW263" i="3"/>
  <c r="AX263" i="3" s="1"/>
  <c r="AW2" i="3"/>
  <c r="AX2" i="3" s="1"/>
  <c r="AU3" i="3"/>
  <c r="AU4" i="3"/>
  <c r="AU5" i="3"/>
  <c r="AU6" i="3"/>
  <c r="AU7" i="3"/>
  <c r="AU8" i="3"/>
  <c r="AU9" i="3"/>
  <c r="AU10" i="3"/>
  <c r="AU11" i="3"/>
  <c r="AU12" i="3"/>
  <c r="AU13" i="3"/>
  <c r="AU14" i="3"/>
  <c r="AU15" i="3"/>
  <c r="AU16" i="3"/>
  <c r="AU17" i="3"/>
  <c r="AU18" i="3"/>
  <c r="AU19" i="3"/>
  <c r="AU20" i="3"/>
  <c r="AU21" i="3"/>
  <c r="AU22" i="3"/>
  <c r="AU23" i="3"/>
  <c r="AU24" i="3"/>
  <c r="AU25" i="3"/>
  <c r="AU26" i="3"/>
  <c r="AU27" i="3"/>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01" i="3"/>
  <c r="AU102" i="3"/>
  <c r="AU103" i="3"/>
  <c r="AU104" i="3"/>
  <c r="AU105" i="3"/>
  <c r="AU106" i="3"/>
  <c r="AU107" i="3"/>
  <c r="AU108" i="3"/>
  <c r="AU109" i="3"/>
  <c r="AU110" i="3"/>
  <c r="AU111" i="3"/>
  <c r="AU112" i="3"/>
  <c r="AU113" i="3"/>
  <c r="AU114" i="3"/>
  <c r="AU115" i="3"/>
  <c r="AU116" i="3"/>
  <c r="AU117" i="3"/>
  <c r="AU118" i="3"/>
  <c r="AU119" i="3"/>
  <c r="AU120" i="3"/>
  <c r="AU121" i="3"/>
  <c r="AU122" i="3"/>
  <c r="AU123" i="3"/>
  <c r="AU124" i="3"/>
  <c r="AU125" i="3"/>
  <c r="AU126" i="3"/>
  <c r="AU127" i="3"/>
  <c r="AU128" i="3"/>
  <c r="AU129" i="3"/>
  <c r="AU130" i="3"/>
  <c r="AU131" i="3"/>
  <c r="AU132" i="3"/>
  <c r="AU133" i="3"/>
  <c r="AU134" i="3"/>
  <c r="AU135" i="3"/>
  <c r="AU136" i="3"/>
  <c r="AU137" i="3"/>
  <c r="AU138" i="3"/>
  <c r="AU139" i="3"/>
  <c r="AU140" i="3"/>
  <c r="AU141" i="3"/>
  <c r="AU142" i="3"/>
  <c r="AU143" i="3"/>
  <c r="AU144" i="3"/>
  <c r="AU145" i="3"/>
  <c r="AU146" i="3"/>
  <c r="AU147" i="3"/>
  <c r="AU148" i="3"/>
  <c r="AU149" i="3"/>
  <c r="AU150" i="3"/>
  <c r="AU151" i="3"/>
  <c r="AU152" i="3"/>
  <c r="AU153" i="3"/>
  <c r="AU154" i="3"/>
  <c r="AU155" i="3"/>
  <c r="AU156" i="3"/>
  <c r="AU157" i="3"/>
  <c r="AU158" i="3"/>
  <c r="AU159" i="3"/>
  <c r="AU160" i="3"/>
  <c r="AU161" i="3"/>
  <c r="AU162" i="3"/>
  <c r="AU163" i="3"/>
  <c r="AU164" i="3"/>
  <c r="AU165" i="3"/>
  <c r="AU166" i="3"/>
  <c r="AU167" i="3"/>
  <c r="AU168" i="3"/>
  <c r="AU169" i="3"/>
  <c r="AU170" i="3"/>
  <c r="AU171" i="3"/>
  <c r="AU172" i="3"/>
  <c r="AU173" i="3"/>
  <c r="AU174" i="3"/>
  <c r="AU175" i="3"/>
  <c r="AU176" i="3"/>
  <c r="AU177" i="3"/>
  <c r="AU178" i="3"/>
  <c r="AU179" i="3"/>
  <c r="AU180" i="3"/>
  <c r="AU181" i="3"/>
  <c r="AU182" i="3"/>
  <c r="AU183" i="3"/>
  <c r="AU184" i="3"/>
  <c r="AU185" i="3"/>
  <c r="AU186" i="3"/>
  <c r="AU187" i="3"/>
  <c r="AU188" i="3"/>
  <c r="AU189" i="3"/>
  <c r="AU190" i="3"/>
  <c r="AU191" i="3"/>
  <c r="AU192" i="3"/>
  <c r="AU193" i="3"/>
  <c r="AU194" i="3"/>
  <c r="AU195" i="3"/>
  <c r="AU196" i="3"/>
  <c r="AU197" i="3"/>
  <c r="AU198" i="3"/>
  <c r="AU199" i="3"/>
  <c r="AU200" i="3"/>
  <c r="AU201" i="3"/>
  <c r="AU202" i="3"/>
  <c r="AU203" i="3"/>
  <c r="AU204" i="3"/>
  <c r="AU205" i="3"/>
  <c r="AU206" i="3"/>
  <c r="AU207" i="3"/>
  <c r="AU208" i="3"/>
  <c r="AU209" i="3"/>
  <c r="AU210" i="3"/>
  <c r="AU211" i="3"/>
  <c r="AU212" i="3"/>
  <c r="AU213" i="3"/>
  <c r="AU214" i="3"/>
  <c r="AU215" i="3"/>
  <c r="AU216" i="3"/>
  <c r="AU217" i="3"/>
  <c r="AU218" i="3"/>
  <c r="AU219" i="3"/>
  <c r="AU220" i="3"/>
  <c r="AU221" i="3"/>
  <c r="AU222" i="3"/>
  <c r="AU223" i="3"/>
  <c r="AU224" i="3"/>
  <c r="AU225" i="3"/>
  <c r="AU226" i="3"/>
  <c r="AU227" i="3"/>
  <c r="AU228" i="3"/>
  <c r="AU229" i="3"/>
  <c r="AU230" i="3"/>
  <c r="AU231" i="3"/>
  <c r="AU232" i="3"/>
  <c r="AU233" i="3"/>
  <c r="AU234" i="3"/>
  <c r="AU235" i="3"/>
  <c r="AU236" i="3"/>
  <c r="AU237" i="3"/>
  <c r="AU238" i="3"/>
  <c r="AU239" i="3"/>
  <c r="AU240" i="3"/>
  <c r="AU241" i="3"/>
  <c r="AU242" i="3"/>
  <c r="AU243" i="3"/>
  <c r="AU244" i="3"/>
  <c r="AU245" i="3"/>
  <c r="AU246" i="3"/>
  <c r="AU247" i="3"/>
  <c r="AU248" i="3"/>
  <c r="AU249" i="3"/>
  <c r="AU250" i="3"/>
  <c r="AU251" i="3"/>
  <c r="AU252" i="3"/>
  <c r="AU253" i="3"/>
  <c r="AU254" i="3"/>
  <c r="AU255" i="3"/>
  <c r="AU256" i="3"/>
  <c r="AU257" i="3"/>
  <c r="AU258" i="3"/>
  <c r="AU259" i="3"/>
  <c r="AU260" i="3"/>
  <c r="AU261" i="3"/>
  <c r="AU262" i="3"/>
  <c r="AU263" i="3"/>
  <c r="AU2" i="3"/>
  <c r="O13" i="2" l="1"/>
  <c r="O14" i="2"/>
  <c r="O15" i="2"/>
  <c r="O16" i="2"/>
  <c r="O17" i="2"/>
  <c r="O18" i="2"/>
  <c r="O19" i="2"/>
  <c r="O20" i="2"/>
  <c r="O21" i="2"/>
  <c r="O12" i="2"/>
  <c r="AE13" i="2"/>
  <c r="AE14" i="2"/>
  <c r="AE15" i="2"/>
  <c r="AE16" i="2"/>
  <c r="AE17" i="2"/>
  <c r="AE18" i="2"/>
  <c r="AE19" i="2"/>
  <c r="AE20" i="2"/>
  <c r="AE21" i="2"/>
  <c r="AE12" i="2"/>
  <c r="J6" i="3"/>
  <c r="J7" i="3" s="1"/>
  <c r="J5" i="3"/>
  <c r="J4" i="3"/>
  <c r="F17" i="3" l="1"/>
  <c r="F249" i="3"/>
  <c r="F121" i="3"/>
  <c r="F233" i="3"/>
  <c r="F105" i="3"/>
  <c r="F217" i="3"/>
  <c r="F89" i="3"/>
  <c r="F201" i="3"/>
  <c r="F73" i="3"/>
  <c r="F185" i="3"/>
  <c r="F57" i="3"/>
  <c r="F169" i="3"/>
  <c r="F41" i="3"/>
  <c r="F153" i="3"/>
  <c r="F25" i="3"/>
  <c r="F137" i="3"/>
  <c r="F9" i="3"/>
  <c r="F2" i="3"/>
  <c r="F248" i="3"/>
  <c r="F232" i="3"/>
  <c r="F216" i="3"/>
  <c r="F200" i="3"/>
  <c r="F184" i="3"/>
  <c r="F168" i="3"/>
  <c r="F152" i="3"/>
  <c r="F136" i="3"/>
  <c r="F120" i="3"/>
  <c r="F104" i="3"/>
  <c r="F88" i="3"/>
  <c r="F72" i="3"/>
  <c r="F56" i="3"/>
  <c r="F40" i="3"/>
  <c r="F24" i="3"/>
  <c r="F8" i="3"/>
  <c r="F260" i="3"/>
  <c r="F244" i="3"/>
  <c r="F228" i="3"/>
  <c r="F212" i="3"/>
  <c r="F196" i="3"/>
  <c r="F180" i="3"/>
  <c r="F164" i="3"/>
  <c r="F148" i="3"/>
  <c r="F132" i="3"/>
  <c r="F116" i="3"/>
  <c r="F100" i="3"/>
  <c r="F84" i="3"/>
  <c r="F68" i="3"/>
  <c r="F52" i="3"/>
  <c r="F36" i="3"/>
  <c r="F20" i="3"/>
  <c r="F4" i="3"/>
  <c r="F258" i="3"/>
  <c r="F242" i="3"/>
  <c r="F226" i="3"/>
  <c r="F210" i="3"/>
  <c r="F194" i="3"/>
  <c r="F178" i="3"/>
  <c r="F162" i="3"/>
  <c r="F146" i="3"/>
  <c r="F130" i="3"/>
  <c r="F114" i="3"/>
  <c r="F98" i="3"/>
  <c r="F82" i="3"/>
  <c r="F66" i="3"/>
  <c r="F50" i="3"/>
  <c r="F34" i="3"/>
  <c r="F18" i="3"/>
  <c r="F257" i="3"/>
  <c r="F241" i="3"/>
  <c r="F225" i="3"/>
  <c r="F209" i="3"/>
  <c r="F193" i="3"/>
  <c r="F177" i="3"/>
  <c r="F161" i="3"/>
  <c r="F145" i="3"/>
  <c r="F129" i="3"/>
  <c r="F113" i="3"/>
  <c r="F97" i="3"/>
  <c r="F81" i="3"/>
  <c r="F65" i="3"/>
  <c r="F49" i="3"/>
  <c r="F33" i="3"/>
  <c r="F5" i="3"/>
  <c r="F13" i="3"/>
  <c r="F21" i="3"/>
  <c r="F29" i="3"/>
  <c r="F37" i="3"/>
  <c r="F45" i="3"/>
  <c r="F53" i="3"/>
  <c r="F61" i="3"/>
  <c r="F69" i="3"/>
  <c r="F77" i="3"/>
  <c r="F85" i="3"/>
  <c r="F93" i="3"/>
  <c r="F101" i="3"/>
  <c r="F109" i="3"/>
  <c r="F117" i="3"/>
  <c r="F125" i="3"/>
  <c r="F133" i="3"/>
  <c r="F141" i="3"/>
  <c r="F149" i="3"/>
  <c r="F157" i="3"/>
  <c r="F165" i="3"/>
  <c r="F173" i="3"/>
  <c r="F181" i="3"/>
  <c r="F189" i="3"/>
  <c r="F197" i="3"/>
  <c r="F205" i="3"/>
  <c r="F213" i="3"/>
  <c r="F221" i="3"/>
  <c r="F229" i="3"/>
  <c r="F237" i="3"/>
  <c r="F245" i="3"/>
  <c r="F253" i="3"/>
  <c r="F261" i="3"/>
  <c r="F6" i="3"/>
  <c r="F14" i="3"/>
  <c r="F22" i="3"/>
  <c r="F30" i="3"/>
  <c r="F38" i="3"/>
  <c r="F46" i="3"/>
  <c r="F54" i="3"/>
  <c r="F62" i="3"/>
  <c r="F70" i="3"/>
  <c r="F78" i="3"/>
  <c r="F86" i="3"/>
  <c r="F94" i="3"/>
  <c r="F102" i="3"/>
  <c r="F110" i="3"/>
  <c r="F118" i="3"/>
  <c r="F126" i="3"/>
  <c r="F134" i="3"/>
  <c r="F142" i="3"/>
  <c r="F150" i="3"/>
  <c r="F158" i="3"/>
  <c r="F166" i="3"/>
  <c r="F174" i="3"/>
  <c r="F182" i="3"/>
  <c r="F190" i="3"/>
  <c r="F198" i="3"/>
  <c r="F206" i="3"/>
  <c r="F214" i="3"/>
  <c r="F222" i="3"/>
  <c r="F230" i="3"/>
  <c r="F238" i="3"/>
  <c r="F246" i="3"/>
  <c r="F254" i="3"/>
  <c r="F262" i="3"/>
  <c r="F7" i="3"/>
  <c r="F15" i="3"/>
  <c r="F23" i="3"/>
  <c r="F31" i="3"/>
  <c r="F39" i="3"/>
  <c r="F47" i="3"/>
  <c r="F55" i="3"/>
  <c r="F63" i="3"/>
  <c r="F71" i="3"/>
  <c r="F79" i="3"/>
  <c r="F87" i="3"/>
  <c r="F95" i="3"/>
  <c r="F103" i="3"/>
  <c r="F111" i="3"/>
  <c r="F119" i="3"/>
  <c r="F127" i="3"/>
  <c r="F135" i="3"/>
  <c r="F143" i="3"/>
  <c r="F151" i="3"/>
  <c r="F159" i="3"/>
  <c r="F167" i="3"/>
  <c r="F175" i="3"/>
  <c r="F183" i="3"/>
  <c r="F191" i="3"/>
  <c r="F199" i="3"/>
  <c r="F207" i="3"/>
  <c r="F215" i="3"/>
  <c r="F223" i="3"/>
  <c r="F231" i="3"/>
  <c r="F239" i="3"/>
  <c r="F247" i="3"/>
  <c r="F255" i="3"/>
  <c r="F263" i="3"/>
  <c r="F3" i="3"/>
  <c r="F11" i="3"/>
  <c r="F19" i="3"/>
  <c r="F27" i="3"/>
  <c r="F35" i="3"/>
  <c r="F43" i="3"/>
  <c r="F51" i="3"/>
  <c r="F59" i="3"/>
  <c r="F67" i="3"/>
  <c r="F75" i="3"/>
  <c r="F83" i="3"/>
  <c r="F91" i="3"/>
  <c r="F99" i="3"/>
  <c r="F107" i="3"/>
  <c r="F115" i="3"/>
  <c r="F123" i="3"/>
  <c r="F131" i="3"/>
  <c r="F139" i="3"/>
  <c r="F147" i="3"/>
  <c r="F155" i="3"/>
  <c r="F163" i="3"/>
  <c r="F171" i="3"/>
  <c r="F179" i="3"/>
  <c r="F187" i="3"/>
  <c r="F195" i="3"/>
  <c r="F203" i="3"/>
  <c r="F211" i="3"/>
  <c r="F219" i="3"/>
  <c r="F227" i="3"/>
  <c r="F235" i="3"/>
  <c r="F243" i="3"/>
  <c r="F251" i="3"/>
  <c r="F259" i="3"/>
  <c r="F256" i="3"/>
  <c r="F240" i="3"/>
  <c r="F224" i="3"/>
  <c r="F208" i="3"/>
  <c r="F192" i="3"/>
  <c r="F176" i="3"/>
  <c r="F160" i="3"/>
  <c r="F144" i="3"/>
  <c r="F128" i="3"/>
  <c r="F112" i="3"/>
  <c r="F96" i="3"/>
  <c r="F80" i="3"/>
  <c r="F64" i="3"/>
  <c r="F48" i="3"/>
  <c r="F32" i="3"/>
  <c r="F16" i="3"/>
  <c r="F252" i="3"/>
  <c r="F236" i="3"/>
  <c r="F220" i="3"/>
  <c r="F204" i="3"/>
  <c r="F188" i="3"/>
  <c r="F172" i="3"/>
  <c r="F156" i="3"/>
  <c r="F140" i="3"/>
  <c r="F124" i="3"/>
  <c r="F108" i="3"/>
  <c r="F92" i="3"/>
  <c r="F76" i="3"/>
  <c r="F60" i="3"/>
  <c r="F44" i="3"/>
  <c r="F28" i="3"/>
  <c r="F12" i="3"/>
  <c r="F250" i="3"/>
  <c r="F234" i="3"/>
  <c r="F218" i="3"/>
  <c r="F202" i="3"/>
  <c r="F186" i="3"/>
  <c r="F170" i="3"/>
  <c r="F154" i="3"/>
  <c r="F138" i="3"/>
  <c r="F122" i="3"/>
  <c r="F106" i="3"/>
  <c r="F90" i="3"/>
  <c r="F74" i="3"/>
  <c r="F58" i="3"/>
  <c r="F42" i="3"/>
  <c r="F26" i="3"/>
  <c r="F10" i="3"/>
  <c r="P234" i="3" l="1"/>
  <c r="G234" i="3"/>
  <c r="P240" i="3"/>
  <c r="G240" i="3"/>
  <c r="P19" i="3"/>
  <c r="G19" i="3"/>
  <c r="P159" i="3"/>
  <c r="G159" i="3"/>
  <c r="P95" i="3"/>
  <c r="G95" i="3"/>
  <c r="P31" i="3"/>
  <c r="G31" i="3"/>
  <c r="P230" i="3"/>
  <c r="G230" i="3"/>
  <c r="P166" i="3"/>
  <c r="G166" i="3"/>
  <c r="P102" i="3"/>
  <c r="G102" i="3"/>
  <c r="P38" i="3"/>
  <c r="G38" i="3"/>
  <c r="P237" i="3"/>
  <c r="G237" i="3"/>
  <c r="P173" i="3"/>
  <c r="G173" i="3"/>
  <c r="P109" i="3"/>
  <c r="G109" i="3"/>
  <c r="P45" i="3"/>
  <c r="G45" i="3"/>
  <c r="P65" i="3"/>
  <c r="G65" i="3"/>
  <c r="P193" i="3"/>
  <c r="G193" i="3"/>
  <c r="P66" i="3"/>
  <c r="G66" i="3"/>
  <c r="P194" i="3"/>
  <c r="G194" i="3"/>
  <c r="P52" i="3"/>
  <c r="G52" i="3"/>
  <c r="P180" i="3"/>
  <c r="G180" i="3"/>
  <c r="P40" i="3"/>
  <c r="G40" i="3"/>
  <c r="P168" i="3"/>
  <c r="G168" i="3"/>
  <c r="P137" i="3"/>
  <c r="G137" i="3"/>
  <c r="P201" i="3"/>
  <c r="G201" i="3"/>
  <c r="P122" i="3"/>
  <c r="G122" i="3"/>
  <c r="P250" i="3"/>
  <c r="G250" i="3"/>
  <c r="P124" i="3"/>
  <c r="G124" i="3"/>
  <c r="P252" i="3"/>
  <c r="G252" i="3"/>
  <c r="P128" i="3"/>
  <c r="G128" i="3"/>
  <c r="P256" i="3"/>
  <c r="G256" i="3"/>
  <c r="P203" i="3"/>
  <c r="G203" i="3"/>
  <c r="P139" i="3"/>
  <c r="G139" i="3"/>
  <c r="P75" i="3"/>
  <c r="G75" i="3"/>
  <c r="P11" i="3"/>
  <c r="G11" i="3"/>
  <c r="P215" i="3"/>
  <c r="G215" i="3"/>
  <c r="P151" i="3"/>
  <c r="G151" i="3"/>
  <c r="P87" i="3"/>
  <c r="G87" i="3"/>
  <c r="P23" i="3"/>
  <c r="G23" i="3"/>
  <c r="P222" i="3"/>
  <c r="G222" i="3"/>
  <c r="P158" i="3"/>
  <c r="G158" i="3"/>
  <c r="P94" i="3"/>
  <c r="G94" i="3"/>
  <c r="P30" i="3"/>
  <c r="G30" i="3"/>
  <c r="P229" i="3"/>
  <c r="G229" i="3"/>
  <c r="P165" i="3"/>
  <c r="G165" i="3"/>
  <c r="P101" i="3"/>
  <c r="G101" i="3"/>
  <c r="P37" i="3"/>
  <c r="G37" i="3"/>
  <c r="P81" i="3"/>
  <c r="G81" i="3"/>
  <c r="P209" i="3"/>
  <c r="G209" i="3"/>
  <c r="P82" i="3"/>
  <c r="G82" i="3"/>
  <c r="P210" i="3"/>
  <c r="G210" i="3"/>
  <c r="P68" i="3"/>
  <c r="G68" i="3"/>
  <c r="P196" i="3"/>
  <c r="G196" i="3"/>
  <c r="P56" i="3"/>
  <c r="G56" i="3"/>
  <c r="P184" i="3"/>
  <c r="G184" i="3"/>
  <c r="P25" i="3"/>
  <c r="G25" i="3"/>
  <c r="P89" i="3"/>
  <c r="G89" i="3"/>
  <c r="P108" i="3"/>
  <c r="G108" i="3"/>
  <c r="P211" i="3"/>
  <c r="G211" i="3"/>
  <c r="P223" i="3"/>
  <c r="G223" i="3"/>
  <c r="P12" i="3"/>
  <c r="G12" i="3"/>
  <c r="P144" i="3"/>
  <c r="G144" i="3"/>
  <c r="P131" i="3"/>
  <c r="G131" i="3"/>
  <c r="P207" i="3"/>
  <c r="G207" i="3"/>
  <c r="P15" i="3"/>
  <c r="G15" i="3"/>
  <c r="P86" i="3"/>
  <c r="G86" i="3"/>
  <c r="P157" i="3"/>
  <c r="G157" i="3"/>
  <c r="P97" i="3"/>
  <c r="G97" i="3"/>
  <c r="P84" i="3"/>
  <c r="G84" i="3"/>
  <c r="P153" i="3"/>
  <c r="G153" i="3"/>
  <c r="P154" i="3"/>
  <c r="G154" i="3"/>
  <c r="P32" i="3"/>
  <c r="G32" i="3"/>
  <c r="P187" i="3"/>
  <c r="G187" i="3"/>
  <c r="P263" i="3"/>
  <c r="G263" i="3"/>
  <c r="P71" i="3"/>
  <c r="G71" i="3"/>
  <c r="P142" i="3"/>
  <c r="G142" i="3"/>
  <c r="P14" i="3"/>
  <c r="G14" i="3"/>
  <c r="P85" i="3"/>
  <c r="G85" i="3"/>
  <c r="P241" i="3"/>
  <c r="G241" i="3"/>
  <c r="P100" i="3"/>
  <c r="G100" i="3"/>
  <c r="P41" i="3"/>
  <c r="G41" i="3"/>
  <c r="P44" i="3"/>
  <c r="G44" i="3"/>
  <c r="P176" i="3"/>
  <c r="G176" i="3"/>
  <c r="P115" i="3"/>
  <c r="G115" i="3"/>
  <c r="P255" i="3"/>
  <c r="G255" i="3"/>
  <c r="P63" i="3"/>
  <c r="G63" i="3"/>
  <c r="P134" i="3"/>
  <c r="G134" i="3"/>
  <c r="P205" i="3"/>
  <c r="G205" i="3"/>
  <c r="P13" i="3"/>
  <c r="G13" i="3"/>
  <c r="P257" i="3"/>
  <c r="G257" i="3"/>
  <c r="P116" i="3"/>
  <c r="G116" i="3"/>
  <c r="P244" i="3"/>
  <c r="G244" i="3"/>
  <c r="P104" i="3"/>
  <c r="G104" i="3"/>
  <c r="P232" i="3"/>
  <c r="G232" i="3"/>
  <c r="P60" i="3"/>
  <c r="G60" i="3"/>
  <c r="P192" i="3"/>
  <c r="G192" i="3"/>
  <c r="P43" i="3"/>
  <c r="G43" i="3"/>
  <c r="P183" i="3"/>
  <c r="G183" i="3"/>
  <c r="P119" i="3"/>
  <c r="G119" i="3"/>
  <c r="P55" i="3"/>
  <c r="G55" i="3"/>
  <c r="P254" i="3"/>
  <c r="G254" i="3"/>
  <c r="P190" i="3"/>
  <c r="G190" i="3"/>
  <c r="P126" i="3"/>
  <c r="G126" i="3"/>
  <c r="P62" i="3"/>
  <c r="G62" i="3"/>
  <c r="P261" i="3"/>
  <c r="G261" i="3"/>
  <c r="P197" i="3"/>
  <c r="G197" i="3"/>
  <c r="P133" i="3"/>
  <c r="G133" i="3"/>
  <c r="P69" i="3"/>
  <c r="G69" i="3"/>
  <c r="P5" i="3"/>
  <c r="G5" i="3"/>
  <c r="P145" i="3"/>
  <c r="G145" i="3"/>
  <c r="P18" i="3"/>
  <c r="G18" i="3"/>
  <c r="P146" i="3"/>
  <c r="G146" i="3"/>
  <c r="P4" i="3"/>
  <c r="G4" i="3"/>
  <c r="P132" i="3"/>
  <c r="G132" i="3"/>
  <c r="P260" i="3"/>
  <c r="G260" i="3"/>
  <c r="P120" i="3"/>
  <c r="G120" i="3"/>
  <c r="P248" i="3"/>
  <c r="G248" i="3"/>
  <c r="P57" i="3"/>
  <c r="G57" i="3"/>
  <c r="P121" i="3"/>
  <c r="G121" i="3"/>
  <c r="P236" i="3"/>
  <c r="G236" i="3"/>
  <c r="P83" i="3"/>
  <c r="G83" i="3"/>
  <c r="P138" i="3"/>
  <c r="G138" i="3"/>
  <c r="P16" i="3"/>
  <c r="G16" i="3"/>
  <c r="P195" i="3"/>
  <c r="G195" i="3"/>
  <c r="P3" i="3"/>
  <c r="G3" i="3"/>
  <c r="P79" i="3"/>
  <c r="G79" i="3"/>
  <c r="P150" i="3"/>
  <c r="G150" i="3"/>
  <c r="P221" i="3"/>
  <c r="G221" i="3"/>
  <c r="P29" i="3"/>
  <c r="G29" i="3"/>
  <c r="P98" i="3"/>
  <c r="G98" i="3"/>
  <c r="P226" i="3"/>
  <c r="G226" i="3"/>
  <c r="P72" i="3"/>
  <c r="G72" i="3"/>
  <c r="P200" i="3"/>
  <c r="G200" i="3"/>
  <c r="P26" i="3"/>
  <c r="G26" i="3"/>
  <c r="P156" i="3"/>
  <c r="G156" i="3"/>
  <c r="P251" i="3"/>
  <c r="G251" i="3"/>
  <c r="P59" i="3"/>
  <c r="G59" i="3"/>
  <c r="P135" i="3"/>
  <c r="G135" i="3"/>
  <c r="P206" i="3"/>
  <c r="G206" i="3"/>
  <c r="P213" i="3"/>
  <c r="G213" i="3"/>
  <c r="P21" i="3"/>
  <c r="G21" i="3"/>
  <c r="P114" i="3"/>
  <c r="G114" i="3"/>
  <c r="P228" i="3"/>
  <c r="G228" i="3"/>
  <c r="P105" i="3"/>
  <c r="G105" i="3"/>
  <c r="P170" i="3"/>
  <c r="G170" i="3"/>
  <c r="P48" i="3"/>
  <c r="G48" i="3"/>
  <c r="P179" i="3"/>
  <c r="G179" i="3"/>
  <c r="P191" i="3"/>
  <c r="G191" i="3"/>
  <c r="P262" i="3"/>
  <c r="G262" i="3"/>
  <c r="P70" i="3"/>
  <c r="G70" i="3"/>
  <c r="P141" i="3"/>
  <c r="G141" i="3"/>
  <c r="P129" i="3"/>
  <c r="G129" i="3"/>
  <c r="P258" i="3"/>
  <c r="G258" i="3"/>
  <c r="P169" i="3"/>
  <c r="G169" i="3"/>
  <c r="P80" i="3"/>
  <c r="G80" i="3"/>
  <c r="P175" i="3"/>
  <c r="G175" i="3"/>
  <c r="P182" i="3"/>
  <c r="G182" i="3"/>
  <c r="P54" i="3"/>
  <c r="G54" i="3"/>
  <c r="P253" i="3"/>
  <c r="G253" i="3"/>
  <c r="P189" i="3"/>
  <c r="G189" i="3"/>
  <c r="P61" i="3"/>
  <c r="G61" i="3"/>
  <c r="P33" i="3"/>
  <c r="G33" i="3"/>
  <c r="P161" i="3"/>
  <c r="G161" i="3"/>
  <c r="P34" i="3"/>
  <c r="G34" i="3"/>
  <c r="P162" i="3"/>
  <c r="G162" i="3"/>
  <c r="P20" i="3"/>
  <c r="G20" i="3"/>
  <c r="P148" i="3"/>
  <c r="G148" i="3"/>
  <c r="P8" i="3"/>
  <c r="G8" i="3"/>
  <c r="P136" i="3"/>
  <c r="G136" i="3"/>
  <c r="P2" i="3"/>
  <c r="G2" i="3"/>
  <c r="P185" i="3"/>
  <c r="G185" i="3"/>
  <c r="P249" i="3"/>
  <c r="G249" i="3"/>
  <c r="P106" i="3"/>
  <c r="G106" i="3"/>
  <c r="P112" i="3"/>
  <c r="G112" i="3"/>
  <c r="P147" i="3"/>
  <c r="G147" i="3"/>
  <c r="P10" i="3"/>
  <c r="G10" i="3"/>
  <c r="P140" i="3"/>
  <c r="G140" i="3"/>
  <c r="P259" i="3"/>
  <c r="G259" i="3"/>
  <c r="P67" i="3"/>
  <c r="G67" i="3"/>
  <c r="P143" i="3"/>
  <c r="G143" i="3"/>
  <c r="P214" i="3"/>
  <c r="G214" i="3"/>
  <c r="P22" i="3"/>
  <c r="G22" i="3"/>
  <c r="P93" i="3"/>
  <c r="G93" i="3"/>
  <c r="P225" i="3"/>
  <c r="G225" i="3"/>
  <c r="P212" i="3"/>
  <c r="G212" i="3"/>
  <c r="P217" i="3"/>
  <c r="G217" i="3"/>
  <c r="P28" i="3"/>
  <c r="G28" i="3"/>
  <c r="P160" i="3"/>
  <c r="G160" i="3"/>
  <c r="P123" i="3"/>
  <c r="G123" i="3"/>
  <c r="P199" i="3"/>
  <c r="G199" i="3"/>
  <c r="P7" i="3"/>
  <c r="G7" i="3"/>
  <c r="P78" i="3"/>
  <c r="G78" i="3"/>
  <c r="P149" i="3"/>
  <c r="G149" i="3"/>
  <c r="P113" i="3"/>
  <c r="G113" i="3"/>
  <c r="P242" i="3"/>
  <c r="G242" i="3"/>
  <c r="P88" i="3"/>
  <c r="G88" i="3"/>
  <c r="P216" i="3"/>
  <c r="G216" i="3"/>
  <c r="P42" i="3"/>
  <c r="G42" i="3"/>
  <c r="P172" i="3"/>
  <c r="G172" i="3"/>
  <c r="P243" i="3"/>
  <c r="G243" i="3"/>
  <c r="P51" i="3"/>
  <c r="G51" i="3"/>
  <c r="P127" i="3"/>
  <c r="G127" i="3"/>
  <c r="P198" i="3"/>
  <c r="G198" i="3"/>
  <c r="P6" i="3"/>
  <c r="G6" i="3"/>
  <c r="P77" i="3"/>
  <c r="G77" i="3"/>
  <c r="P130" i="3"/>
  <c r="G130" i="3"/>
  <c r="P233" i="3"/>
  <c r="G233" i="3"/>
  <c r="P58" i="3"/>
  <c r="G58" i="3"/>
  <c r="P186" i="3"/>
  <c r="G186" i="3"/>
  <c r="P188" i="3"/>
  <c r="G188" i="3"/>
  <c r="P64" i="3"/>
  <c r="G64" i="3"/>
  <c r="P235" i="3"/>
  <c r="G235" i="3"/>
  <c r="P171" i="3"/>
  <c r="G171" i="3"/>
  <c r="P107" i="3"/>
  <c r="G107" i="3"/>
  <c r="P247" i="3"/>
  <c r="G247" i="3"/>
  <c r="P74" i="3"/>
  <c r="G74" i="3"/>
  <c r="P202" i="3"/>
  <c r="G202" i="3"/>
  <c r="P76" i="3"/>
  <c r="G76" i="3"/>
  <c r="P204" i="3"/>
  <c r="G204" i="3"/>
  <c r="P208" i="3"/>
  <c r="G208" i="3"/>
  <c r="P227" i="3"/>
  <c r="G227" i="3"/>
  <c r="P163" i="3"/>
  <c r="G163" i="3"/>
  <c r="P99" i="3"/>
  <c r="G99" i="3"/>
  <c r="P35" i="3"/>
  <c r="G35" i="3"/>
  <c r="P239" i="3"/>
  <c r="G239" i="3"/>
  <c r="P111" i="3"/>
  <c r="G111" i="3"/>
  <c r="P47" i="3"/>
  <c r="G47" i="3"/>
  <c r="P246" i="3"/>
  <c r="G246" i="3"/>
  <c r="P118" i="3"/>
  <c r="G118" i="3"/>
  <c r="P125" i="3"/>
  <c r="G125" i="3"/>
  <c r="P90" i="3"/>
  <c r="G90" i="3"/>
  <c r="P218" i="3"/>
  <c r="G218" i="3"/>
  <c r="P92" i="3"/>
  <c r="G92" i="3"/>
  <c r="P220" i="3"/>
  <c r="G220" i="3"/>
  <c r="P96" i="3"/>
  <c r="G96" i="3"/>
  <c r="P224" i="3"/>
  <c r="G224" i="3"/>
  <c r="P219" i="3"/>
  <c r="G219" i="3"/>
  <c r="P155" i="3"/>
  <c r="G155" i="3"/>
  <c r="P91" i="3"/>
  <c r="G91" i="3"/>
  <c r="P27" i="3"/>
  <c r="G27" i="3"/>
  <c r="P231" i="3"/>
  <c r="G231" i="3"/>
  <c r="P167" i="3"/>
  <c r="G167" i="3"/>
  <c r="P103" i="3"/>
  <c r="G103" i="3"/>
  <c r="P39" i="3"/>
  <c r="G39" i="3"/>
  <c r="P238" i="3"/>
  <c r="G238" i="3"/>
  <c r="P174" i="3"/>
  <c r="G174" i="3"/>
  <c r="P110" i="3"/>
  <c r="G110" i="3"/>
  <c r="P46" i="3"/>
  <c r="G46" i="3"/>
  <c r="P245" i="3"/>
  <c r="G245" i="3"/>
  <c r="P181" i="3"/>
  <c r="G181" i="3"/>
  <c r="P117" i="3"/>
  <c r="G117" i="3"/>
  <c r="P53" i="3"/>
  <c r="G53" i="3"/>
  <c r="P49" i="3"/>
  <c r="G49" i="3"/>
  <c r="P177" i="3"/>
  <c r="G177" i="3"/>
  <c r="P50" i="3"/>
  <c r="G50" i="3"/>
  <c r="P178" i="3"/>
  <c r="G178" i="3"/>
  <c r="P36" i="3"/>
  <c r="G36" i="3"/>
  <c r="P164" i="3"/>
  <c r="G164" i="3"/>
  <c r="P24" i="3"/>
  <c r="G24" i="3"/>
  <c r="P152" i="3"/>
  <c r="G152" i="3"/>
  <c r="P9" i="3"/>
  <c r="G9" i="3"/>
  <c r="P73" i="3"/>
  <c r="G73" i="3"/>
  <c r="P17" i="3"/>
  <c r="G17" i="3"/>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7" i="2"/>
  <c r="F7" i="2"/>
  <c r="F8" i="2"/>
  <c r="J8" i="2" s="1"/>
  <c r="F9" i="2"/>
  <c r="J9" i="2" s="1"/>
  <c r="F10" i="2"/>
  <c r="J10" i="2" s="1"/>
  <c r="F11" i="2"/>
  <c r="J11" i="2" s="1"/>
  <c r="F12" i="2"/>
  <c r="J12" i="2" s="1"/>
  <c r="F13" i="2"/>
  <c r="J13" i="2" s="1"/>
  <c r="F14" i="2"/>
  <c r="J14" i="2" s="1"/>
  <c r="F15" i="2"/>
  <c r="J15" i="2" s="1"/>
  <c r="F16" i="2"/>
  <c r="J16" i="2" s="1"/>
  <c r="F17" i="2"/>
  <c r="J17" i="2" s="1"/>
  <c r="F18" i="2"/>
  <c r="J18" i="2" s="1"/>
  <c r="F19" i="2"/>
  <c r="J19" i="2" s="1"/>
  <c r="F20" i="2"/>
  <c r="J20" i="2" s="1"/>
  <c r="F21" i="2"/>
  <c r="J21" i="2" s="1"/>
  <c r="F22" i="2"/>
  <c r="J22" i="2" s="1"/>
  <c r="F23" i="2"/>
  <c r="J23" i="2" s="1"/>
  <c r="F24" i="2"/>
  <c r="J24" i="2" s="1"/>
  <c r="F25" i="2"/>
  <c r="J25" i="2" s="1"/>
  <c r="F26" i="2"/>
  <c r="J26" i="2" s="1"/>
  <c r="F27" i="2"/>
  <c r="J27" i="2" s="1"/>
  <c r="F28" i="2"/>
  <c r="J28" i="2" s="1"/>
  <c r="F29" i="2"/>
  <c r="J29" i="2" s="1"/>
  <c r="F30" i="2"/>
  <c r="J30" i="2" s="1"/>
  <c r="F31" i="2"/>
  <c r="J31" i="2" s="1"/>
  <c r="F32" i="2"/>
  <c r="J32" i="2" s="1"/>
  <c r="F33" i="2"/>
  <c r="J33" i="2" s="1"/>
  <c r="F34" i="2"/>
  <c r="J34" i="2" s="1"/>
  <c r="F35" i="2"/>
  <c r="J35" i="2" s="1"/>
  <c r="F36" i="2"/>
  <c r="J36" i="2" s="1"/>
  <c r="F37" i="2"/>
  <c r="J37" i="2" s="1"/>
  <c r="F38" i="2"/>
  <c r="J38" i="2" s="1"/>
  <c r="F39" i="2"/>
  <c r="J39" i="2" s="1"/>
  <c r="F40" i="2"/>
  <c r="J40" i="2" s="1"/>
  <c r="F41" i="2"/>
  <c r="J41" i="2" s="1"/>
  <c r="F42" i="2"/>
  <c r="J42" i="2" s="1"/>
  <c r="F43" i="2"/>
  <c r="J43" i="2" s="1"/>
  <c r="F44" i="2"/>
  <c r="J44" i="2" s="1"/>
  <c r="F45" i="2"/>
  <c r="J45" i="2" s="1"/>
  <c r="F46" i="2"/>
  <c r="J46" i="2" s="1"/>
  <c r="F47" i="2"/>
  <c r="J47" i="2" s="1"/>
  <c r="F48" i="2"/>
  <c r="J48" i="2" s="1"/>
  <c r="F49" i="2"/>
  <c r="J49" i="2" s="1"/>
  <c r="F50" i="2"/>
  <c r="J50" i="2" s="1"/>
  <c r="F51" i="2"/>
  <c r="J51" i="2" s="1"/>
  <c r="F52" i="2"/>
  <c r="J52" i="2" s="1"/>
  <c r="F53" i="2"/>
  <c r="J53" i="2" s="1"/>
  <c r="F54" i="2"/>
  <c r="J54" i="2" s="1"/>
  <c r="F55" i="2"/>
  <c r="J55" i="2" s="1"/>
  <c r="F56" i="2"/>
  <c r="J56" i="2" s="1"/>
  <c r="F57" i="2"/>
  <c r="J57" i="2" s="1"/>
  <c r="F58" i="2"/>
  <c r="J58" i="2" s="1"/>
  <c r="F59" i="2"/>
  <c r="J59" i="2" s="1"/>
  <c r="F60" i="2"/>
  <c r="J60" i="2" s="1"/>
  <c r="F61" i="2"/>
  <c r="J61" i="2" s="1"/>
  <c r="F62" i="2"/>
  <c r="J62" i="2" s="1"/>
  <c r="F63" i="2"/>
  <c r="J63" i="2" s="1"/>
  <c r="F64" i="2"/>
  <c r="J64" i="2" s="1"/>
  <c r="F65" i="2"/>
  <c r="J65" i="2" s="1"/>
  <c r="F66" i="2"/>
  <c r="J66" i="2" s="1"/>
  <c r="F67" i="2"/>
  <c r="J67" i="2" s="1"/>
  <c r="F68" i="2"/>
  <c r="J68" i="2" s="1"/>
  <c r="F69" i="2"/>
  <c r="J69" i="2" s="1"/>
  <c r="F70" i="2"/>
  <c r="J70" i="2" s="1"/>
  <c r="F71" i="2"/>
  <c r="J71" i="2" s="1"/>
  <c r="F72" i="2"/>
  <c r="J72" i="2" s="1"/>
  <c r="F73" i="2"/>
  <c r="J73" i="2" s="1"/>
  <c r="F74" i="2"/>
  <c r="J74" i="2" s="1"/>
  <c r="F75" i="2"/>
  <c r="J75" i="2" s="1"/>
  <c r="F76" i="2"/>
  <c r="J76" i="2" s="1"/>
  <c r="F77" i="2"/>
  <c r="J77" i="2" s="1"/>
  <c r="F78" i="2"/>
  <c r="J78" i="2" s="1"/>
  <c r="F79" i="2"/>
  <c r="J79" i="2" s="1"/>
  <c r="F80" i="2"/>
  <c r="J80" i="2" s="1"/>
  <c r="F81" i="2"/>
  <c r="J81" i="2" s="1"/>
  <c r="F82" i="2"/>
  <c r="J82" i="2" s="1"/>
  <c r="F83" i="2"/>
  <c r="J83" i="2" s="1"/>
  <c r="F84" i="2"/>
  <c r="J84" i="2" s="1"/>
  <c r="F85" i="2"/>
  <c r="J85" i="2" s="1"/>
  <c r="F86" i="2"/>
  <c r="J86" i="2" s="1"/>
  <c r="F87" i="2"/>
  <c r="J87" i="2" s="1"/>
  <c r="F88" i="2"/>
  <c r="J88" i="2" s="1"/>
  <c r="F89" i="2"/>
  <c r="J89" i="2" s="1"/>
  <c r="F90" i="2"/>
  <c r="J90" i="2" s="1"/>
  <c r="F91" i="2"/>
  <c r="J91" i="2" s="1"/>
  <c r="F92" i="2"/>
  <c r="J92" i="2" s="1"/>
  <c r="F93" i="2"/>
  <c r="J93" i="2" s="1"/>
  <c r="F94" i="2"/>
  <c r="J94" i="2" s="1"/>
  <c r="F95" i="2"/>
  <c r="J95" i="2" s="1"/>
  <c r="F96" i="2"/>
  <c r="J96" i="2" s="1"/>
  <c r="F97" i="2"/>
  <c r="J97" i="2" s="1"/>
  <c r="F98" i="2"/>
  <c r="J98" i="2" s="1"/>
  <c r="F99" i="2"/>
  <c r="J99" i="2" s="1"/>
  <c r="F100" i="2"/>
  <c r="J100" i="2" s="1"/>
  <c r="F101" i="2"/>
  <c r="J101" i="2" s="1"/>
  <c r="G264" i="3" l="1"/>
  <c r="BF21" i="3"/>
  <c r="BF22" i="3" s="1"/>
  <c r="O6" i="3"/>
  <c r="O5" i="3"/>
  <c r="J264" i="2"/>
  <c r="M8" i="2" s="1"/>
  <c r="AS2" i="5"/>
  <c r="AW2" i="5" s="1"/>
  <c r="AR2" i="5"/>
  <c r="AV2" i="5" s="1"/>
  <c r="AQ2" i="5"/>
  <c r="AU2" i="5" s="1"/>
  <c r="AP2" i="5"/>
  <c r="AT2" i="5" s="1"/>
  <c r="BJ2" i="3" l="1"/>
  <c r="BE2" i="5"/>
  <c r="BI2" i="5" s="1"/>
  <c r="AR3" i="5"/>
  <c r="AV3" i="5" s="1"/>
  <c r="BG2" i="5"/>
  <c r="BK2" i="5" s="1"/>
  <c r="BF2" i="5"/>
  <c r="BJ2" i="5" s="1"/>
  <c r="AP3" i="5"/>
  <c r="AQ3" i="5"/>
  <c r="AU3" i="5" s="1"/>
  <c r="AS3" i="5"/>
  <c r="AW3" i="5" s="1"/>
  <c r="BH2" i="5"/>
  <c r="BL2" i="5" s="1"/>
  <c r="BK2" i="3" l="1"/>
  <c r="BI3" i="3"/>
  <c r="BJ3" i="3" s="1"/>
  <c r="BM2" i="3"/>
  <c r="EB3" i="3"/>
  <c r="EC3" i="3" s="1"/>
  <c r="AT3" i="5"/>
  <c r="AP4" i="5"/>
  <c r="AT4" i="5" s="1"/>
  <c r="AQ4" i="5"/>
  <c r="AU4" i="5" s="1"/>
  <c r="BB3" i="5"/>
  <c r="BF3" i="5" s="1"/>
  <c r="BJ3" i="5" s="1"/>
  <c r="BA3" i="5"/>
  <c r="BE3" i="5" s="1"/>
  <c r="BI3" i="5" s="1"/>
  <c r="AS4" i="5"/>
  <c r="AW4" i="5" s="1"/>
  <c r="BD3" i="5"/>
  <c r="BH3" i="5" s="1"/>
  <c r="BL3" i="5" s="1"/>
  <c r="AR4" i="5"/>
  <c r="AV4" i="5" s="1"/>
  <c r="BC3" i="5"/>
  <c r="BG3" i="5" s="1"/>
  <c r="BK3" i="5" s="1"/>
  <c r="EF3" i="3" l="1"/>
  <c r="ED3" i="3"/>
  <c r="EE3" i="3" s="1"/>
  <c r="EB4" i="3"/>
  <c r="EC4" i="3" s="1"/>
  <c r="BI4" i="3"/>
  <c r="BJ4" i="3" s="1"/>
  <c r="BM3" i="3"/>
  <c r="BK3" i="3"/>
  <c r="BL3" i="3" s="1"/>
  <c r="BL2" i="3"/>
  <c r="BA4" i="5"/>
  <c r="BE4" i="5" s="1"/>
  <c r="BI4" i="5" s="1"/>
  <c r="AP5" i="5"/>
  <c r="AT5" i="5" s="1"/>
  <c r="BB4" i="5"/>
  <c r="BF4" i="5" s="1"/>
  <c r="BJ4" i="5" s="1"/>
  <c r="AQ5" i="5"/>
  <c r="AU5" i="5" s="1"/>
  <c r="BC4" i="5"/>
  <c r="BG4" i="5" s="1"/>
  <c r="BK4" i="5" s="1"/>
  <c r="AR5" i="5"/>
  <c r="AV5" i="5" s="1"/>
  <c r="BD4" i="5"/>
  <c r="BH4" i="5" s="1"/>
  <c r="BL4" i="5" s="1"/>
  <c r="AS5" i="5"/>
  <c r="AW5" i="5" s="1"/>
  <c r="EF4" i="3" l="1"/>
  <c r="ED4" i="3"/>
  <c r="EE4" i="3" s="1"/>
  <c r="EG2" i="3"/>
  <c r="BN3" i="3"/>
  <c r="BI5" i="3"/>
  <c r="BJ5" i="3" s="1"/>
  <c r="BK4" i="3"/>
  <c r="BL4" i="3" s="1"/>
  <c r="BM4" i="3"/>
  <c r="EG3" i="3"/>
  <c r="BN2" i="3"/>
  <c r="EB5" i="3"/>
  <c r="EC5" i="3" s="1"/>
  <c r="AQ6" i="5"/>
  <c r="AU6" i="5" s="1"/>
  <c r="BB5" i="5"/>
  <c r="BF5" i="5" s="1"/>
  <c r="BJ5" i="5" s="1"/>
  <c r="AS6" i="5"/>
  <c r="AW6" i="5" s="1"/>
  <c r="BD5" i="5"/>
  <c r="BH5" i="5" s="1"/>
  <c r="BL5" i="5" s="1"/>
  <c r="AP6" i="5"/>
  <c r="AT6" i="5" s="1"/>
  <c r="BA5" i="5"/>
  <c r="BE5" i="5" s="1"/>
  <c r="BI5" i="5" s="1"/>
  <c r="AR6" i="5"/>
  <c r="AV6" i="5" s="1"/>
  <c r="BC5" i="5"/>
  <c r="BG5" i="5" s="1"/>
  <c r="BK5" i="5" s="1"/>
  <c r="EF5" i="3" l="1"/>
  <c r="ED5" i="3"/>
  <c r="EE5" i="3" s="1"/>
  <c r="EB6" i="3"/>
  <c r="EC6" i="3" s="1"/>
  <c r="BN4" i="3"/>
  <c r="BM5" i="3"/>
  <c r="BK5" i="3"/>
  <c r="BL5" i="3" s="1"/>
  <c r="BI6" i="3"/>
  <c r="BJ6" i="3" s="1"/>
  <c r="BD6" i="5"/>
  <c r="BH6" i="5" s="1"/>
  <c r="BL6" i="5" s="1"/>
  <c r="AS7" i="5"/>
  <c r="AW7" i="5" s="1"/>
  <c r="BC6" i="5"/>
  <c r="BG6" i="5" s="1"/>
  <c r="BK6" i="5" s="1"/>
  <c r="AR7" i="5"/>
  <c r="AV7" i="5" s="1"/>
  <c r="BA6" i="5"/>
  <c r="BE6" i="5" s="1"/>
  <c r="BI6" i="5" s="1"/>
  <c r="AP7" i="5"/>
  <c r="AT7" i="5" s="1"/>
  <c r="BB6" i="5"/>
  <c r="BF6" i="5" s="1"/>
  <c r="BJ6" i="5" s="1"/>
  <c r="AQ7" i="5"/>
  <c r="AU7" i="5" s="1"/>
  <c r="EF6" i="3" l="1"/>
  <c r="ED6" i="3"/>
  <c r="EE6" i="3" s="1"/>
  <c r="BM6" i="3"/>
  <c r="BK6" i="3"/>
  <c r="BL6" i="3" s="1"/>
  <c r="BI7" i="3"/>
  <c r="BJ7" i="3" s="1"/>
  <c r="BN5" i="3"/>
  <c r="EG5" i="3"/>
  <c r="EB7" i="3"/>
  <c r="EC7" i="3" s="1"/>
  <c r="EG4" i="3"/>
  <c r="AP8" i="5"/>
  <c r="AT8" i="5" s="1"/>
  <c r="BA7" i="5"/>
  <c r="BE7" i="5" s="1"/>
  <c r="BI7" i="5" s="1"/>
  <c r="AR8" i="5"/>
  <c r="AV8" i="5" s="1"/>
  <c r="BC7" i="5"/>
  <c r="BG7" i="5" s="1"/>
  <c r="BK7" i="5" s="1"/>
  <c r="AS8" i="5"/>
  <c r="AW8" i="5" s="1"/>
  <c r="BD7" i="5"/>
  <c r="BH7" i="5" s="1"/>
  <c r="BL7" i="5" s="1"/>
  <c r="AQ8" i="5"/>
  <c r="AU8" i="5" s="1"/>
  <c r="BB7" i="5"/>
  <c r="BF7" i="5" s="1"/>
  <c r="BJ7" i="5" s="1"/>
  <c r="EF7" i="3" l="1"/>
  <c r="ED7" i="3"/>
  <c r="EE7" i="3" s="1"/>
  <c r="BK7" i="3"/>
  <c r="BI8" i="3"/>
  <c r="BJ8" i="3" s="1"/>
  <c r="BM7" i="3"/>
  <c r="EG6" i="3"/>
  <c r="EB8" i="3"/>
  <c r="EC8" i="3" s="1"/>
  <c r="BN6" i="3"/>
  <c r="BB8" i="5"/>
  <c r="AQ9" i="5"/>
  <c r="AU9" i="5" s="1"/>
  <c r="BF8" i="5"/>
  <c r="BJ8" i="5" s="1"/>
  <c r="BC8" i="5"/>
  <c r="AR9" i="5"/>
  <c r="AV9" i="5" s="1"/>
  <c r="BG8" i="5"/>
  <c r="BK8" i="5" s="1"/>
  <c r="BD8" i="5"/>
  <c r="BH8" i="5" s="1"/>
  <c r="BL8" i="5" s="1"/>
  <c r="AS9" i="5"/>
  <c r="AW9" i="5" s="1"/>
  <c r="BA8" i="5"/>
  <c r="BE8" i="5" s="1"/>
  <c r="BI8" i="5" s="1"/>
  <c r="AP9" i="5"/>
  <c r="AT9" i="5" s="1"/>
  <c r="EF8" i="3" l="1"/>
  <c r="ED8" i="3"/>
  <c r="EE8" i="3" s="1"/>
  <c r="EG7" i="3"/>
  <c r="BM8" i="3"/>
  <c r="BI9" i="3"/>
  <c r="BJ9" i="3" s="1"/>
  <c r="BK8" i="3"/>
  <c r="BL8" i="3" s="1"/>
  <c r="EB9" i="3"/>
  <c r="EC9" i="3" s="1"/>
  <c r="BL7" i="3"/>
  <c r="AR10" i="5"/>
  <c r="AV10" i="5" s="1"/>
  <c r="BC9" i="5"/>
  <c r="BG9" i="5" s="1"/>
  <c r="BK9" i="5" s="1"/>
  <c r="AQ10" i="5"/>
  <c r="AU10" i="5" s="1"/>
  <c r="BB9" i="5"/>
  <c r="BF9" i="5" s="1"/>
  <c r="BJ9" i="5" s="1"/>
  <c r="AS10" i="5"/>
  <c r="AW10" i="5" s="1"/>
  <c r="BD9" i="5"/>
  <c r="BH9" i="5" s="1"/>
  <c r="BL9" i="5" s="1"/>
  <c r="AP10" i="5"/>
  <c r="AT10" i="5" s="1"/>
  <c r="BA9" i="5"/>
  <c r="BE9" i="5" s="1"/>
  <c r="BI9" i="5" s="1"/>
  <c r="ED9" i="3" l="1"/>
  <c r="EE9" i="3" s="1"/>
  <c r="EF9" i="3"/>
  <c r="BN7" i="3"/>
  <c r="EB10" i="3"/>
  <c r="EC10" i="3" s="1"/>
  <c r="BM9" i="3"/>
  <c r="BK9" i="3"/>
  <c r="BL9" i="3" s="1"/>
  <c r="BI10" i="3"/>
  <c r="BJ10" i="3" s="1"/>
  <c r="EG8" i="3"/>
  <c r="BN8" i="3"/>
  <c r="BB10" i="5"/>
  <c r="BF10" i="5" s="1"/>
  <c r="BJ10" i="5" s="1"/>
  <c r="AQ11" i="5"/>
  <c r="AU11" i="5" s="1"/>
  <c r="BA10" i="5"/>
  <c r="BE10" i="5" s="1"/>
  <c r="BI10" i="5" s="1"/>
  <c r="AP11" i="5"/>
  <c r="AT11" i="5" s="1"/>
  <c r="BD10" i="5"/>
  <c r="BH10" i="5" s="1"/>
  <c r="BL10" i="5" s="1"/>
  <c r="AS11" i="5"/>
  <c r="AW11" i="5" s="1"/>
  <c r="BC10" i="5"/>
  <c r="BG10" i="5" s="1"/>
  <c r="BK10" i="5" s="1"/>
  <c r="AR11" i="5"/>
  <c r="AV11" i="5" s="1"/>
  <c r="ED10" i="3" l="1"/>
  <c r="EE10" i="3" s="1"/>
  <c r="EF10" i="3"/>
  <c r="BN9" i="3"/>
  <c r="BK10" i="3"/>
  <c r="BL10" i="3" s="1"/>
  <c r="BI11" i="3"/>
  <c r="BJ11" i="3" s="1"/>
  <c r="BM10" i="3"/>
  <c r="EB11" i="3"/>
  <c r="EC11" i="3" s="1"/>
  <c r="EG9" i="3"/>
  <c r="AS12" i="5"/>
  <c r="AW12" i="5" s="1"/>
  <c r="BD11" i="5"/>
  <c r="BH11" i="5" s="1"/>
  <c r="BL11" i="5" s="1"/>
  <c r="AQ12" i="5"/>
  <c r="AU12" i="5" s="1"/>
  <c r="BB11" i="5"/>
  <c r="BF11" i="5" s="1"/>
  <c r="BJ11" i="5" s="1"/>
  <c r="AP12" i="5"/>
  <c r="AT12" i="5" s="1"/>
  <c r="BA11" i="5"/>
  <c r="BE11" i="5" s="1"/>
  <c r="BI11" i="5" s="1"/>
  <c r="AR12" i="5"/>
  <c r="AV12" i="5" s="1"/>
  <c r="BC11" i="5"/>
  <c r="BG11" i="5" s="1"/>
  <c r="BK11" i="5" s="1"/>
  <c r="EF11" i="3" l="1"/>
  <c r="ED11" i="3"/>
  <c r="EE11" i="3" s="1"/>
  <c r="EG10" i="3"/>
  <c r="EB12" i="3"/>
  <c r="EC12" i="3" s="1"/>
  <c r="BK11" i="3"/>
  <c r="BL11" i="3" s="1"/>
  <c r="BI12" i="3"/>
  <c r="BJ12" i="3" s="1"/>
  <c r="BM11" i="3"/>
  <c r="BN10" i="3"/>
  <c r="BC12" i="5"/>
  <c r="BG12" i="5" s="1"/>
  <c r="BK12" i="5" s="1"/>
  <c r="AR13" i="5"/>
  <c r="AV13" i="5" s="1"/>
  <c r="BB12" i="5"/>
  <c r="BF12" i="5" s="1"/>
  <c r="BJ12" i="5" s="1"/>
  <c r="AQ13" i="5"/>
  <c r="AU13" i="5" s="1"/>
  <c r="BA12" i="5"/>
  <c r="BE12" i="5" s="1"/>
  <c r="BI12" i="5" s="1"/>
  <c r="AP13" i="5"/>
  <c r="AT13" i="5" s="1"/>
  <c r="BD12" i="5"/>
  <c r="BH12" i="5" s="1"/>
  <c r="BL12" i="5" s="1"/>
  <c r="AS13" i="5"/>
  <c r="AW13" i="5" s="1"/>
  <c r="EF12" i="3" l="1"/>
  <c r="ED12" i="3"/>
  <c r="EE12" i="3" s="1"/>
  <c r="BI13" i="3"/>
  <c r="BJ13" i="3" s="1"/>
  <c r="BK12" i="3"/>
  <c r="BL12" i="3" s="1"/>
  <c r="BM12" i="3"/>
  <c r="BN11" i="3"/>
  <c r="EG11" i="3"/>
  <c r="EB13" i="3"/>
  <c r="EC13" i="3" s="1"/>
  <c r="AS14" i="5"/>
  <c r="AW14" i="5" s="1"/>
  <c r="BD13" i="5"/>
  <c r="BH13" i="5" s="1"/>
  <c r="BL13" i="5" s="1"/>
  <c r="AQ14" i="5"/>
  <c r="AU14" i="5" s="1"/>
  <c r="BB13" i="5"/>
  <c r="BF13" i="5" s="1"/>
  <c r="BJ13" i="5" s="1"/>
  <c r="AP14" i="5"/>
  <c r="AT14" i="5" s="1"/>
  <c r="BA13" i="5"/>
  <c r="BE13" i="5" s="1"/>
  <c r="BI13" i="5" s="1"/>
  <c r="AR14" i="5"/>
  <c r="AV14" i="5" s="1"/>
  <c r="BC13" i="5"/>
  <c r="BG13" i="5" s="1"/>
  <c r="BK13" i="5" s="1"/>
  <c r="EF13" i="3" l="1"/>
  <c r="ED13" i="3"/>
  <c r="EE13" i="3" s="1"/>
  <c r="EG12" i="3"/>
  <c r="EB14" i="3"/>
  <c r="EC14" i="3" s="1"/>
  <c r="BN12" i="3"/>
  <c r="BI14" i="3"/>
  <c r="BJ14" i="3" s="1"/>
  <c r="BK13" i="3"/>
  <c r="BL13" i="3" s="1"/>
  <c r="BM13" i="3"/>
  <c r="BC14" i="5"/>
  <c r="BG14" i="5" s="1"/>
  <c r="BK14" i="5" s="1"/>
  <c r="AR15" i="5"/>
  <c r="AV15" i="5" s="1"/>
  <c r="BB14" i="5"/>
  <c r="BF14" i="5" s="1"/>
  <c r="BJ14" i="5" s="1"/>
  <c r="AQ15" i="5"/>
  <c r="AU15" i="5" s="1"/>
  <c r="BA14" i="5"/>
  <c r="BE14" i="5" s="1"/>
  <c r="BI14" i="5" s="1"/>
  <c r="AP15" i="5"/>
  <c r="AT15" i="5" s="1"/>
  <c r="BD14" i="5"/>
  <c r="BH14" i="5" s="1"/>
  <c r="BL14" i="5" s="1"/>
  <c r="AS15" i="5"/>
  <c r="AW15" i="5" s="1"/>
  <c r="EF14" i="3" l="1"/>
  <c r="ED14" i="3"/>
  <c r="EE14" i="3" s="1"/>
  <c r="BN13" i="3"/>
  <c r="BM14" i="3"/>
  <c r="BK14" i="3"/>
  <c r="BL14" i="3" s="1"/>
  <c r="BI15" i="3"/>
  <c r="BJ15" i="3" s="1"/>
  <c r="EB15" i="3"/>
  <c r="EC15" i="3" s="1"/>
  <c r="EG13" i="3"/>
  <c r="AQ16" i="5"/>
  <c r="AU16" i="5" s="1"/>
  <c r="BB15" i="5"/>
  <c r="BF15" i="5" s="1"/>
  <c r="BJ15" i="5" s="1"/>
  <c r="AS16" i="5"/>
  <c r="AW16" i="5" s="1"/>
  <c r="BD15" i="5"/>
  <c r="BH15" i="5" s="1"/>
  <c r="BL15" i="5" s="1"/>
  <c r="AP16" i="5"/>
  <c r="AT16" i="5" s="1"/>
  <c r="BA15" i="5"/>
  <c r="BE15" i="5" s="1"/>
  <c r="BI15" i="5" s="1"/>
  <c r="AR16" i="5"/>
  <c r="AV16" i="5" s="1"/>
  <c r="BC15" i="5"/>
  <c r="BG15" i="5" s="1"/>
  <c r="BK15" i="5" s="1"/>
  <c r="EF15" i="3" l="1"/>
  <c r="ED15" i="3"/>
  <c r="EE15" i="3" s="1"/>
  <c r="BN14" i="3"/>
  <c r="EG14" i="3"/>
  <c r="EB16" i="3"/>
  <c r="EC16" i="3" s="1"/>
  <c r="BM15" i="3"/>
  <c r="BK15" i="3"/>
  <c r="BL15" i="3" s="1"/>
  <c r="BI16" i="3"/>
  <c r="BJ16" i="3" s="1"/>
  <c r="BC16" i="5"/>
  <c r="BG16" i="5" s="1"/>
  <c r="BK16" i="5" s="1"/>
  <c r="AR17" i="5"/>
  <c r="AV17" i="5" s="1"/>
  <c r="BD16" i="5"/>
  <c r="AS17" i="5"/>
  <c r="AW17" i="5" s="1"/>
  <c r="BH16" i="5"/>
  <c r="BL16" i="5" s="1"/>
  <c r="BA16" i="5"/>
  <c r="BE16" i="5" s="1"/>
  <c r="BI16" i="5" s="1"/>
  <c r="AP17" i="5"/>
  <c r="AT17" i="5" s="1"/>
  <c r="BB16" i="5"/>
  <c r="BF16" i="5" s="1"/>
  <c r="BJ16" i="5" s="1"/>
  <c r="AQ17" i="5"/>
  <c r="AU17" i="5" s="1"/>
  <c r="EF16" i="3" l="1"/>
  <c r="ED16" i="3"/>
  <c r="EE16" i="3" s="1"/>
  <c r="BN15" i="3"/>
  <c r="EB17" i="3"/>
  <c r="EC17" i="3" s="1"/>
  <c r="BM16" i="3"/>
  <c r="BI17" i="3"/>
  <c r="BJ17" i="3" s="1"/>
  <c r="BK16" i="3"/>
  <c r="BL16" i="3" s="1"/>
  <c r="EG15" i="3"/>
  <c r="AQ18" i="5"/>
  <c r="AU18" i="5" s="1"/>
  <c r="BB17" i="5"/>
  <c r="BF17" i="5" s="1"/>
  <c r="BJ17" i="5" s="1"/>
  <c r="AS18" i="5"/>
  <c r="AW18" i="5" s="1"/>
  <c r="BD17" i="5"/>
  <c r="BH17" i="5" s="1"/>
  <c r="BL17" i="5" s="1"/>
  <c r="AR18" i="5"/>
  <c r="AV18" i="5" s="1"/>
  <c r="BC17" i="5"/>
  <c r="BG17" i="5" s="1"/>
  <c r="BK17" i="5" s="1"/>
  <c r="AP18" i="5"/>
  <c r="AT18" i="5" s="1"/>
  <c r="BA17" i="5"/>
  <c r="BE17" i="5" s="1"/>
  <c r="BI17" i="5" s="1"/>
  <c r="ED17" i="3" l="1"/>
  <c r="EE17" i="3" s="1"/>
  <c r="EF17" i="3"/>
  <c r="BN16" i="3"/>
  <c r="BM17" i="3"/>
  <c r="BK17" i="3"/>
  <c r="BL17" i="3" s="1"/>
  <c r="BI18" i="3"/>
  <c r="BJ18" i="3" s="1"/>
  <c r="EG16" i="3"/>
  <c r="EB18" i="3"/>
  <c r="EC18" i="3" s="1"/>
  <c r="BD18" i="5"/>
  <c r="AS19" i="5"/>
  <c r="AW19" i="5" s="1"/>
  <c r="BH18" i="5"/>
  <c r="BL18" i="5" s="1"/>
  <c r="BA18" i="5"/>
  <c r="AP19" i="5"/>
  <c r="AT19" i="5" s="1"/>
  <c r="BE18" i="5"/>
  <c r="BI18" i="5" s="1"/>
  <c r="BC18" i="5"/>
  <c r="BG18" i="5" s="1"/>
  <c r="BK18" i="5" s="1"/>
  <c r="AR19" i="5"/>
  <c r="AV19" i="5" s="1"/>
  <c r="BB18" i="5"/>
  <c r="AQ19" i="5"/>
  <c r="AU19" i="5" s="1"/>
  <c r="BF18" i="5"/>
  <c r="BJ18" i="5" s="1"/>
  <c r="ED18" i="3" l="1"/>
  <c r="EE18" i="3" s="1"/>
  <c r="EF18" i="3"/>
  <c r="EF19" i="3" s="1"/>
  <c r="BK18" i="3"/>
  <c r="BM18" i="3"/>
  <c r="BM19" i="3" s="1"/>
  <c r="EG17" i="3"/>
  <c r="BN17" i="3"/>
  <c r="AP20" i="5"/>
  <c r="AT20" i="5" s="1"/>
  <c r="BA19" i="5"/>
  <c r="BE19" i="5" s="1"/>
  <c r="BI19" i="5" s="1"/>
  <c r="AR20" i="5"/>
  <c r="AV20" i="5" s="1"/>
  <c r="BC19" i="5"/>
  <c r="BG19" i="5" s="1"/>
  <c r="BK19" i="5" s="1"/>
  <c r="AS20" i="5"/>
  <c r="AW20" i="5" s="1"/>
  <c r="BD19" i="5"/>
  <c r="BH19" i="5" s="1"/>
  <c r="BL19" i="5" s="1"/>
  <c r="AQ20" i="5"/>
  <c r="AU20" i="5" s="1"/>
  <c r="BB19" i="5"/>
  <c r="BF19" i="5" s="1"/>
  <c r="BJ19" i="5" s="1"/>
  <c r="ED19" i="3" l="1"/>
  <c r="BL18" i="3"/>
  <c r="BK19" i="3"/>
  <c r="BC20" i="5"/>
  <c r="AR21" i="5"/>
  <c r="AV21" i="5" s="1"/>
  <c r="BG20" i="5"/>
  <c r="BK20" i="5" s="1"/>
  <c r="BB20" i="5"/>
  <c r="BF20" i="5" s="1"/>
  <c r="BJ20" i="5" s="1"/>
  <c r="AQ21" i="5"/>
  <c r="AU21" i="5" s="1"/>
  <c r="BD20" i="5"/>
  <c r="BH20" i="5" s="1"/>
  <c r="BL20" i="5" s="1"/>
  <c r="AS21" i="5"/>
  <c r="AW21" i="5" s="1"/>
  <c r="BA20" i="5"/>
  <c r="BE20" i="5" s="1"/>
  <c r="BI20" i="5" s="1"/>
  <c r="AP21" i="5"/>
  <c r="AT21" i="5" s="1"/>
  <c r="BN18" i="3" l="1"/>
  <c r="BN19" i="3" s="1"/>
  <c r="BL21" i="3" s="1"/>
  <c r="BL23" i="3" s="1"/>
  <c r="BL19" i="3"/>
  <c r="EG18" i="3"/>
  <c r="EG19" i="3" s="1"/>
  <c r="EE21" i="3" s="1"/>
  <c r="EE23" i="3" s="1"/>
  <c r="EE19" i="3"/>
  <c r="AP22" i="5"/>
  <c r="AT22" i="5" s="1"/>
  <c r="BA21" i="5"/>
  <c r="BE21" i="5" s="1"/>
  <c r="BI21" i="5" s="1"/>
  <c r="AQ22" i="5"/>
  <c r="AU22" i="5" s="1"/>
  <c r="BB21" i="5"/>
  <c r="BF21" i="5" s="1"/>
  <c r="BJ21" i="5" s="1"/>
  <c r="AS22" i="5"/>
  <c r="AW22" i="5" s="1"/>
  <c r="BD21" i="5"/>
  <c r="BH21" i="5" s="1"/>
  <c r="BL21" i="5" s="1"/>
  <c r="AR22" i="5"/>
  <c r="AV22" i="5" s="1"/>
  <c r="BC21" i="5"/>
  <c r="BG21" i="5" s="1"/>
  <c r="BK21" i="5" s="1"/>
  <c r="BC22" i="5" l="1"/>
  <c r="BG22" i="5" s="1"/>
  <c r="BK22" i="5" s="1"/>
  <c r="AR23" i="5"/>
  <c r="AV23" i="5" s="1"/>
  <c r="BB22" i="5"/>
  <c r="AQ23" i="5"/>
  <c r="AU23" i="5" s="1"/>
  <c r="BF22" i="5"/>
  <c r="BJ22" i="5" s="1"/>
  <c r="BD22" i="5"/>
  <c r="BH22" i="5" s="1"/>
  <c r="BL22" i="5" s="1"/>
  <c r="AS23" i="5"/>
  <c r="AW23" i="5" s="1"/>
  <c r="BA22" i="5"/>
  <c r="BE22" i="5" s="1"/>
  <c r="BI22" i="5" s="1"/>
  <c r="AP23" i="5"/>
  <c r="AT23" i="5" s="1"/>
  <c r="AQ24" i="5" l="1"/>
  <c r="AU24" i="5" s="1"/>
  <c r="BB23" i="5"/>
  <c r="BF23" i="5" s="1"/>
  <c r="BJ23" i="5" s="1"/>
  <c r="AP24" i="5"/>
  <c r="AT24" i="5" s="1"/>
  <c r="BA23" i="5"/>
  <c r="BE23" i="5" s="1"/>
  <c r="BI23" i="5" s="1"/>
  <c r="AS24" i="5"/>
  <c r="AW24" i="5" s="1"/>
  <c r="BD23" i="5"/>
  <c r="BH23" i="5" s="1"/>
  <c r="BL23" i="5" s="1"/>
  <c r="AR24" i="5"/>
  <c r="AV24" i="5" s="1"/>
  <c r="BC23" i="5"/>
  <c r="BG23" i="5" s="1"/>
  <c r="BK23" i="5" s="1"/>
  <c r="BC24" i="5" l="1"/>
  <c r="AR25" i="5"/>
  <c r="AV25" i="5" s="1"/>
  <c r="BG24" i="5"/>
  <c r="BK24" i="5" s="1"/>
  <c r="BA24" i="5"/>
  <c r="BE24" i="5" s="1"/>
  <c r="BI24" i="5" s="1"/>
  <c r="AP25" i="5"/>
  <c r="AT25" i="5" s="1"/>
  <c r="BD24" i="5"/>
  <c r="BH24" i="5" s="1"/>
  <c r="BL24" i="5" s="1"/>
  <c r="AS25" i="5"/>
  <c r="AW25" i="5" s="1"/>
  <c r="BB24" i="5"/>
  <c r="BF24" i="5" s="1"/>
  <c r="BJ24" i="5" s="1"/>
  <c r="AQ25" i="5"/>
  <c r="AU25" i="5" s="1"/>
  <c r="AQ26" i="5" l="1"/>
  <c r="AU26" i="5" s="1"/>
  <c r="BB25" i="5"/>
  <c r="BF25" i="5" s="1"/>
  <c r="BJ25" i="5" s="1"/>
  <c r="AP26" i="5"/>
  <c r="AT26" i="5" s="1"/>
  <c r="BA25" i="5"/>
  <c r="BE25" i="5" s="1"/>
  <c r="BI25" i="5" s="1"/>
  <c r="AR26" i="5"/>
  <c r="AV26" i="5" s="1"/>
  <c r="BC25" i="5"/>
  <c r="BG25" i="5" s="1"/>
  <c r="BK25" i="5" s="1"/>
  <c r="AS26" i="5"/>
  <c r="AW26" i="5" s="1"/>
  <c r="BD25" i="5"/>
  <c r="BH25" i="5" s="1"/>
  <c r="BL25" i="5" s="1"/>
  <c r="BD26" i="5" l="1"/>
  <c r="BH26" i="5" s="1"/>
  <c r="BL26" i="5" s="1"/>
  <c r="AS27" i="5"/>
  <c r="AW27" i="5" s="1"/>
  <c r="BA26" i="5"/>
  <c r="BE26" i="5" s="1"/>
  <c r="BI26" i="5" s="1"/>
  <c r="AP27" i="5"/>
  <c r="AT27" i="5" s="1"/>
  <c r="BC26" i="5"/>
  <c r="BG26" i="5" s="1"/>
  <c r="BK26" i="5" s="1"/>
  <c r="AR27" i="5"/>
  <c r="AV27" i="5" s="1"/>
  <c r="BB26" i="5"/>
  <c r="BF26" i="5" s="1"/>
  <c r="BJ26" i="5" s="1"/>
  <c r="AQ27" i="5"/>
  <c r="AU27" i="5" s="1"/>
  <c r="AQ28" i="5" l="1"/>
  <c r="AU28" i="5" s="1"/>
  <c r="BB27" i="5"/>
  <c r="BF27" i="5" s="1"/>
  <c r="BJ27" i="5" s="1"/>
  <c r="AR28" i="5"/>
  <c r="AV28" i="5" s="1"/>
  <c r="BC27" i="5"/>
  <c r="BG27" i="5" s="1"/>
  <c r="BK27" i="5" s="1"/>
  <c r="AP28" i="5"/>
  <c r="AT28" i="5" s="1"/>
  <c r="BA27" i="5"/>
  <c r="BE27" i="5" s="1"/>
  <c r="BI27" i="5" s="1"/>
  <c r="AS28" i="5"/>
  <c r="AW28" i="5" s="1"/>
  <c r="BD27" i="5"/>
  <c r="BH27" i="5" s="1"/>
  <c r="BL27" i="5" s="1"/>
  <c r="BD28" i="5" l="1"/>
  <c r="AS29" i="5"/>
  <c r="AW29" i="5" s="1"/>
  <c r="BH28" i="5"/>
  <c r="BL28" i="5" s="1"/>
  <c r="BC28" i="5"/>
  <c r="BG28" i="5" s="1"/>
  <c r="BK28" i="5" s="1"/>
  <c r="AR29" i="5"/>
  <c r="AV29" i="5" s="1"/>
  <c r="BA28" i="5"/>
  <c r="BE28" i="5" s="1"/>
  <c r="BI28" i="5" s="1"/>
  <c r="AP29" i="5"/>
  <c r="AT29" i="5" s="1"/>
  <c r="BB28" i="5"/>
  <c r="BF28" i="5" s="1"/>
  <c r="BJ28" i="5" s="1"/>
  <c r="AQ29" i="5"/>
  <c r="AU29" i="5" s="1"/>
  <c r="AR30" i="5" l="1"/>
  <c r="AV30" i="5" s="1"/>
  <c r="BC29" i="5"/>
  <c r="BG29" i="5" s="1"/>
  <c r="BK29" i="5" s="1"/>
  <c r="AQ30" i="5"/>
  <c r="AU30" i="5" s="1"/>
  <c r="BB29" i="5"/>
  <c r="BF29" i="5" s="1"/>
  <c r="BJ29" i="5" s="1"/>
  <c r="AP30" i="5"/>
  <c r="AT30" i="5" s="1"/>
  <c r="BA29" i="5"/>
  <c r="BE29" i="5" s="1"/>
  <c r="BI29" i="5" s="1"/>
  <c r="AS30" i="5"/>
  <c r="AW30" i="5" s="1"/>
  <c r="BD29" i="5"/>
  <c r="BH29" i="5" s="1"/>
  <c r="BL29" i="5" s="1"/>
  <c r="BD30" i="5" l="1"/>
  <c r="BH30" i="5" s="1"/>
  <c r="BL30" i="5" s="1"/>
  <c r="AS31" i="5"/>
  <c r="AW31" i="5" s="1"/>
  <c r="BB30" i="5"/>
  <c r="BF30" i="5" s="1"/>
  <c r="BJ30" i="5" s="1"/>
  <c r="AQ31" i="5"/>
  <c r="AU31" i="5" s="1"/>
  <c r="BA30" i="5"/>
  <c r="AP31" i="5"/>
  <c r="AT31" i="5" s="1"/>
  <c r="BE30" i="5"/>
  <c r="BI30" i="5" s="1"/>
  <c r="BC30" i="5"/>
  <c r="BG30" i="5" s="1"/>
  <c r="BK30" i="5" s="1"/>
  <c r="AR31" i="5"/>
  <c r="AV31" i="5" s="1"/>
  <c r="AR32" i="5" l="1"/>
  <c r="AV32" i="5" s="1"/>
  <c r="BC31" i="5"/>
  <c r="BG31" i="5" s="1"/>
  <c r="BK31" i="5" s="1"/>
  <c r="AS32" i="5"/>
  <c r="AW32" i="5" s="1"/>
  <c r="BD31" i="5"/>
  <c r="BH31" i="5" s="1"/>
  <c r="BL31" i="5" s="1"/>
  <c r="AQ32" i="5"/>
  <c r="AU32" i="5" s="1"/>
  <c r="BB31" i="5"/>
  <c r="BF31" i="5" s="1"/>
  <c r="BJ31" i="5" s="1"/>
  <c r="AP32" i="5"/>
  <c r="AT32" i="5" s="1"/>
  <c r="BA31" i="5"/>
  <c r="BE31" i="5" s="1"/>
  <c r="BI31" i="5" s="1"/>
  <c r="BA32" i="5" l="1"/>
  <c r="AP33" i="5"/>
  <c r="AT33" i="5" s="1"/>
  <c r="BE32" i="5"/>
  <c r="BI32" i="5" s="1"/>
  <c r="BD32" i="5"/>
  <c r="BH32" i="5" s="1"/>
  <c r="BL32" i="5" s="1"/>
  <c r="AS33" i="5"/>
  <c r="AW33" i="5" s="1"/>
  <c r="BB32" i="5"/>
  <c r="BF32" i="5" s="1"/>
  <c r="BJ32" i="5" s="1"/>
  <c r="AQ33" i="5"/>
  <c r="AU33" i="5" s="1"/>
  <c r="BC32" i="5"/>
  <c r="BG32" i="5" s="1"/>
  <c r="BK32" i="5" s="1"/>
  <c r="AR33" i="5"/>
  <c r="AV33" i="5" s="1"/>
  <c r="AS34" i="5" l="1"/>
  <c r="AW34" i="5" s="1"/>
  <c r="BD33" i="5"/>
  <c r="BH33" i="5" s="1"/>
  <c r="BL33" i="5" s="1"/>
  <c r="AR34" i="5"/>
  <c r="AV34" i="5" s="1"/>
  <c r="BC33" i="5"/>
  <c r="BG33" i="5" s="1"/>
  <c r="BK33" i="5" s="1"/>
  <c r="AQ34" i="5"/>
  <c r="AU34" i="5" s="1"/>
  <c r="BB33" i="5"/>
  <c r="BF33" i="5" s="1"/>
  <c r="BJ33" i="5" s="1"/>
  <c r="AP34" i="5"/>
  <c r="AT34" i="5" s="1"/>
  <c r="BA33" i="5"/>
  <c r="BE33" i="5" s="1"/>
  <c r="BI33" i="5" s="1"/>
  <c r="BA34" i="5" l="1"/>
  <c r="AP35" i="5"/>
  <c r="AT35" i="5" s="1"/>
  <c r="BE34" i="5"/>
  <c r="BI34" i="5" s="1"/>
  <c r="BC34" i="5"/>
  <c r="AR35" i="5"/>
  <c r="AV35" i="5" s="1"/>
  <c r="BG34" i="5"/>
  <c r="BK34" i="5" s="1"/>
  <c r="BB34" i="5"/>
  <c r="BF34" i="5" s="1"/>
  <c r="BJ34" i="5" s="1"/>
  <c r="AQ35" i="5"/>
  <c r="AU35" i="5" s="1"/>
  <c r="BD34" i="5"/>
  <c r="BH34" i="5" s="1"/>
  <c r="BL34" i="5" s="1"/>
  <c r="AS35" i="5"/>
  <c r="AW35" i="5" s="1"/>
  <c r="AS36" i="5" l="1"/>
  <c r="AW36" i="5" s="1"/>
  <c r="BD35" i="5"/>
  <c r="BH35" i="5" s="1"/>
  <c r="BL35" i="5" s="1"/>
  <c r="AP36" i="5"/>
  <c r="AT36" i="5" s="1"/>
  <c r="BA35" i="5"/>
  <c r="BE35" i="5" s="1"/>
  <c r="BI35" i="5" s="1"/>
  <c r="AR36" i="5"/>
  <c r="AV36" i="5" s="1"/>
  <c r="BC35" i="5"/>
  <c r="BG35" i="5" s="1"/>
  <c r="BK35" i="5" s="1"/>
  <c r="AQ36" i="5"/>
  <c r="AU36" i="5" s="1"/>
  <c r="BB35" i="5"/>
  <c r="BF35" i="5" s="1"/>
  <c r="BJ35" i="5" s="1"/>
  <c r="BB36" i="5" l="1"/>
  <c r="AQ37" i="5"/>
  <c r="AU37" i="5" s="1"/>
  <c r="BF36" i="5"/>
  <c r="BJ36" i="5" s="1"/>
  <c r="BA36" i="5"/>
  <c r="AP37" i="5"/>
  <c r="AT37" i="5" s="1"/>
  <c r="BE36" i="5"/>
  <c r="BI36" i="5" s="1"/>
  <c r="BC36" i="5"/>
  <c r="BG36" i="5" s="1"/>
  <c r="BK36" i="5" s="1"/>
  <c r="AR37" i="5"/>
  <c r="AV37" i="5" s="1"/>
  <c r="BD36" i="5"/>
  <c r="AS37" i="5"/>
  <c r="AW37" i="5" s="1"/>
  <c r="BH36" i="5"/>
  <c r="BL36" i="5" s="1"/>
  <c r="AS38" i="5" l="1"/>
  <c r="AW38" i="5" s="1"/>
  <c r="BD37" i="5"/>
  <c r="BH37" i="5" s="1"/>
  <c r="BL37" i="5" s="1"/>
  <c r="AP38" i="5"/>
  <c r="AT38" i="5" s="1"/>
  <c r="BA37" i="5"/>
  <c r="BE37" i="5" s="1"/>
  <c r="BI37" i="5" s="1"/>
  <c r="AQ38" i="5"/>
  <c r="AU38" i="5" s="1"/>
  <c r="BB37" i="5"/>
  <c r="BF37" i="5" s="1"/>
  <c r="BJ37" i="5" s="1"/>
  <c r="AR38" i="5"/>
  <c r="AV38" i="5" s="1"/>
  <c r="BC37" i="5"/>
  <c r="BG37" i="5" s="1"/>
  <c r="BK37" i="5" s="1"/>
  <c r="BC38" i="5" l="1"/>
  <c r="BG38" i="5" s="1"/>
  <c r="BK38" i="5" s="1"/>
  <c r="AR39" i="5"/>
  <c r="AV39" i="5" s="1"/>
  <c r="BA38" i="5"/>
  <c r="AP39" i="5"/>
  <c r="AT39" i="5" s="1"/>
  <c r="BE38" i="5"/>
  <c r="BI38" i="5" s="1"/>
  <c r="BB38" i="5"/>
  <c r="BF38" i="5" s="1"/>
  <c r="BJ38" i="5" s="1"/>
  <c r="AQ39" i="5"/>
  <c r="AU39" i="5" s="1"/>
  <c r="BD38" i="5"/>
  <c r="BH38" i="5" s="1"/>
  <c r="BL38" i="5" s="1"/>
  <c r="AS39" i="5"/>
  <c r="AW39" i="5" s="1"/>
  <c r="AP40" i="5" l="1"/>
  <c r="AT40" i="5" s="1"/>
  <c r="BA39" i="5"/>
  <c r="BE39" i="5" s="1"/>
  <c r="BI39" i="5" s="1"/>
  <c r="AS40" i="5"/>
  <c r="AW40" i="5" s="1"/>
  <c r="BD39" i="5"/>
  <c r="BH39" i="5" s="1"/>
  <c r="BL39" i="5" s="1"/>
  <c r="AQ40" i="5"/>
  <c r="AU40" i="5" s="1"/>
  <c r="BB39" i="5"/>
  <c r="BF39" i="5" s="1"/>
  <c r="BJ39" i="5" s="1"/>
  <c r="AR40" i="5"/>
  <c r="AV40" i="5" s="1"/>
  <c r="BC39" i="5"/>
  <c r="BG39" i="5" s="1"/>
  <c r="BK39" i="5" s="1"/>
  <c r="BC40" i="5" l="1"/>
  <c r="AR41" i="5"/>
  <c r="AV41" i="5" s="1"/>
  <c r="BG40" i="5"/>
  <c r="BK40" i="5" s="1"/>
  <c r="BD40" i="5"/>
  <c r="BH40" i="5" s="1"/>
  <c r="BL40" i="5" s="1"/>
  <c r="AS41" i="5"/>
  <c r="AW41" i="5" s="1"/>
  <c r="BB40" i="5"/>
  <c r="BF40" i="5" s="1"/>
  <c r="BJ40" i="5" s="1"/>
  <c r="AQ41" i="5"/>
  <c r="AU41" i="5" s="1"/>
  <c r="BA40" i="5"/>
  <c r="BE40" i="5" s="1"/>
  <c r="BI40" i="5" s="1"/>
  <c r="AP41" i="5"/>
  <c r="AT41" i="5" s="1"/>
  <c r="AP42" i="5" l="1"/>
  <c r="AT42" i="5" s="1"/>
  <c r="BA41" i="5"/>
  <c r="BE41" i="5" s="1"/>
  <c r="BI41" i="5" s="1"/>
  <c r="AS42" i="5"/>
  <c r="AW42" i="5" s="1"/>
  <c r="BD41" i="5"/>
  <c r="BH41" i="5" s="1"/>
  <c r="BL41" i="5" s="1"/>
  <c r="AR42" i="5"/>
  <c r="AV42" i="5" s="1"/>
  <c r="BC41" i="5"/>
  <c r="BG41" i="5" s="1"/>
  <c r="BK41" i="5" s="1"/>
  <c r="AQ42" i="5"/>
  <c r="AU42" i="5" s="1"/>
  <c r="BB41" i="5"/>
  <c r="BF41" i="5" s="1"/>
  <c r="BJ41" i="5" s="1"/>
  <c r="BD42" i="5" l="1"/>
  <c r="BH42" i="5" s="1"/>
  <c r="BL42" i="5" s="1"/>
  <c r="AS43" i="5"/>
  <c r="AW43" i="5" s="1"/>
  <c r="BB42" i="5"/>
  <c r="BF42" i="5" s="1"/>
  <c r="BJ42" i="5" s="1"/>
  <c r="AQ43" i="5"/>
  <c r="AU43" i="5" s="1"/>
  <c r="BC42" i="5"/>
  <c r="BG42" i="5" s="1"/>
  <c r="BK42" i="5" s="1"/>
  <c r="AR43" i="5"/>
  <c r="AV43" i="5" s="1"/>
  <c r="BA42" i="5"/>
  <c r="BE42" i="5" s="1"/>
  <c r="BI42" i="5" s="1"/>
  <c r="AP43" i="5"/>
  <c r="AT43" i="5" s="1"/>
  <c r="AR44" i="5" l="1"/>
  <c r="AV44" i="5" s="1"/>
  <c r="BC43" i="5"/>
  <c r="BG43" i="5" s="1"/>
  <c r="BK43" i="5" s="1"/>
  <c r="AP44" i="5"/>
  <c r="AT44" i="5" s="1"/>
  <c r="BA43" i="5"/>
  <c r="BE43" i="5" s="1"/>
  <c r="BI43" i="5" s="1"/>
  <c r="AQ44" i="5"/>
  <c r="AU44" i="5" s="1"/>
  <c r="BB43" i="5"/>
  <c r="BF43" i="5" s="1"/>
  <c r="BJ43" i="5" s="1"/>
  <c r="AS44" i="5"/>
  <c r="AW44" i="5" s="1"/>
  <c r="BD43" i="5"/>
  <c r="BH43" i="5" s="1"/>
  <c r="BL43" i="5" s="1"/>
  <c r="BA44" i="5" l="1"/>
  <c r="BE44" i="5" s="1"/>
  <c r="BI44" i="5" s="1"/>
  <c r="AP45" i="5"/>
  <c r="AT45" i="5" s="1"/>
  <c r="BD44" i="5"/>
  <c r="BH44" i="5" s="1"/>
  <c r="BL44" i="5" s="1"/>
  <c r="AS45" i="5"/>
  <c r="AW45" i="5" s="1"/>
  <c r="BB44" i="5"/>
  <c r="BF44" i="5" s="1"/>
  <c r="BJ44" i="5" s="1"/>
  <c r="AQ45" i="5"/>
  <c r="AU45" i="5" s="1"/>
  <c r="BC44" i="5"/>
  <c r="BG44" i="5" s="1"/>
  <c r="BK44" i="5" s="1"/>
  <c r="AR45" i="5"/>
  <c r="AV45" i="5" s="1"/>
  <c r="AS46" i="5" l="1"/>
  <c r="AW46" i="5" s="1"/>
  <c r="BD45" i="5"/>
  <c r="BH45" i="5" s="1"/>
  <c r="BL45" i="5" s="1"/>
  <c r="AR46" i="5"/>
  <c r="AV46" i="5" s="1"/>
  <c r="BC45" i="5"/>
  <c r="BG45" i="5" s="1"/>
  <c r="BK45" i="5" s="1"/>
  <c r="AQ46" i="5"/>
  <c r="AU46" i="5" s="1"/>
  <c r="BB45" i="5"/>
  <c r="BF45" i="5" s="1"/>
  <c r="BJ45" i="5" s="1"/>
  <c r="AP46" i="5"/>
  <c r="AT46" i="5" s="1"/>
  <c r="BA45" i="5"/>
  <c r="BE45" i="5" s="1"/>
  <c r="BI45" i="5" s="1"/>
  <c r="BC46" i="5" l="1"/>
  <c r="BG46" i="5" s="1"/>
  <c r="BK46" i="5" s="1"/>
  <c r="AR47" i="5"/>
  <c r="AV47" i="5" s="1"/>
  <c r="BA46" i="5"/>
  <c r="AP47" i="5"/>
  <c r="AT47" i="5" s="1"/>
  <c r="BE46" i="5"/>
  <c r="BI46" i="5" s="1"/>
  <c r="BB46" i="5"/>
  <c r="BF46" i="5" s="1"/>
  <c r="BJ46" i="5" s="1"/>
  <c r="AQ47" i="5"/>
  <c r="AU47" i="5" s="1"/>
  <c r="BD46" i="5"/>
  <c r="BH46" i="5" s="1"/>
  <c r="BL46" i="5" s="1"/>
  <c r="AS47" i="5"/>
  <c r="AW47" i="5" s="1"/>
  <c r="AS48" i="5" l="1"/>
  <c r="AW48" i="5" s="1"/>
  <c r="BD47" i="5"/>
  <c r="BH47" i="5" s="1"/>
  <c r="BL47" i="5" s="1"/>
  <c r="AQ48" i="5"/>
  <c r="AU48" i="5" s="1"/>
  <c r="BB47" i="5"/>
  <c r="BF47" i="5" s="1"/>
  <c r="BJ47" i="5" s="1"/>
  <c r="AR48" i="5"/>
  <c r="AV48" i="5" s="1"/>
  <c r="BC47" i="5"/>
  <c r="BG47" i="5" s="1"/>
  <c r="BK47" i="5" s="1"/>
  <c r="AP48" i="5"/>
  <c r="AT48" i="5" s="1"/>
  <c r="BA47" i="5"/>
  <c r="BE47" i="5" s="1"/>
  <c r="BI47" i="5" s="1"/>
  <c r="BB48" i="5" l="1"/>
  <c r="BF48" i="5" s="1"/>
  <c r="BJ48" i="5" s="1"/>
  <c r="AQ49" i="5"/>
  <c r="AU49" i="5" s="1"/>
  <c r="BA48" i="5"/>
  <c r="AP49" i="5"/>
  <c r="AT49" i="5" s="1"/>
  <c r="BE48" i="5"/>
  <c r="BI48" i="5" s="1"/>
  <c r="BC48" i="5"/>
  <c r="BG48" i="5" s="1"/>
  <c r="BK48" i="5" s="1"/>
  <c r="AR49" i="5"/>
  <c r="AV49" i="5" s="1"/>
  <c r="BD48" i="5"/>
  <c r="BH48" i="5" s="1"/>
  <c r="BL48" i="5" s="1"/>
  <c r="AS49" i="5"/>
  <c r="AW49" i="5" s="1"/>
  <c r="AR50" i="5" l="1"/>
  <c r="AV50" i="5" s="1"/>
  <c r="BC49" i="5"/>
  <c r="BG49" i="5" s="1"/>
  <c r="BK49" i="5" s="1"/>
  <c r="AS50" i="5"/>
  <c r="AW50" i="5" s="1"/>
  <c r="BD49" i="5"/>
  <c r="BH49" i="5" s="1"/>
  <c r="BL49" i="5" s="1"/>
  <c r="AP50" i="5"/>
  <c r="AT50" i="5" s="1"/>
  <c r="BA49" i="5"/>
  <c r="BE49" i="5" s="1"/>
  <c r="BI49" i="5" s="1"/>
  <c r="AQ50" i="5"/>
  <c r="AU50" i="5" s="1"/>
  <c r="BB49" i="5"/>
  <c r="BF49" i="5" s="1"/>
  <c r="BJ49" i="5" s="1"/>
  <c r="BB50" i="5" l="1"/>
  <c r="AQ51" i="5"/>
  <c r="AU51" i="5" s="1"/>
  <c r="BF50" i="5"/>
  <c r="BJ50" i="5" s="1"/>
  <c r="BD50" i="5"/>
  <c r="AS51" i="5"/>
  <c r="AW51" i="5" s="1"/>
  <c r="BH50" i="5"/>
  <c r="BL50" i="5" s="1"/>
  <c r="BA50" i="5"/>
  <c r="BE50" i="5" s="1"/>
  <c r="BI50" i="5" s="1"/>
  <c r="AP51" i="5"/>
  <c r="AT51" i="5" s="1"/>
  <c r="BC50" i="5"/>
  <c r="AR51" i="5"/>
  <c r="AV51" i="5" s="1"/>
  <c r="BG50" i="5"/>
  <c r="BK50" i="5" s="1"/>
  <c r="AR52" i="5" l="1"/>
  <c r="AV52" i="5" s="1"/>
  <c r="BC51" i="5"/>
  <c r="BG51" i="5" s="1"/>
  <c r="BK51" i="5" s="1"/>
  <c r="AP52" i="5"/>
  <c r="AT52" i="5" s="1"/>
  <c r="BA51" i="5"/>
  <c r="BE51" i="5" s="1"/>
  <c r="BI51" i="5" s="1"/>
  <c r="AS52" i="5"/>
  <c r="AW52" i="5" s="1"/>
  <c r="BD51" i="5"/>
  <c r="BH51" i="5" s="1"/>
  <c r="BL51" i="5" s="1"/>
  <c r="AQ52" i="5"/>
  <c r="AU52" i="5" s="1"/>
  <c r="BB51" i="5"/>
  <c r="BF51" i="5" s="1"/>
  <c r="BJ51" i="5" s="1"/>
  <c r="AP53" i="5" l="1"/>
  <c r="AT53" i="5" s="1"/>
  <c r="BA52" i="5"/>
  <c r="BE52" i="5" s="1"/>
  <c r="BI52" i="5" s="1"/>
  <c r="AQ53" i="5"/>
  <c r="AU53" i="5" s="1"/>
  <c r="BB52" i="5"/>
  <c r="BF52" i="5" s="1"/>
  <c r="BJ52" i="5" s="1"/>
  <c r="BD52" i="5"/>
  <c r="AS53" i="5"/>
  <c r="AW53" i="5" s="1"/>
  <c r="BH52" i="5"/>
  <c r="BL52" i="5" s="1"/>
  <c r="AR53" i="5"/>
  <c r="AV53" i="5" s="1"/>
  <c r="BC52" i="5"/>
  <c r="BG52" i="5" s="1"/>
  <c r="BK52" i="5" s="1"/>
  <c r="AP54" i="5" l="1"/>
  <c r="AT54" i="5" s="1"/>
  <c r="BA53" i="5"/>
  <c r="BE53" i="5" s="1"/>
  <c r="BI53" i="5" s="1"/>
  <c r="BC53" i="5"/>
  <c r="BG53" i="5" s="1"/>
  <c r="BK53" i="5" s="1"/>
  <c r="AR54" i="5"/>
  <c r="AV54" i="5" s="1"/>
  <c r="AS54" i="5"/>
  <c r="AW54" i="5" s="1"/>
  <c r="BD53" i="5"/>
  <c r="BH53" i="5" s="1"/>
  <c r="BL53" i="5" s="1"/>
  <c r="BB53" i="5"/>
  <c r="BF53" i="5" s="1"/>
  <c r="BJ53" i="5" s="1"/>
  <c r="AQ54" i="5"/>
  <c r="AU54" i="5" s="1"/>
  <c r="BB54" i="5" l="1"/>
  <c r="BF54" i="5" s="1"/>
  <c r="BJ54" i="5" s="1"/>
  <c r="AQ55" i="5"/>
  <c r="AU55" i="5" s="1"/>
  <c r="AR55" i="5"/>
  <c r="AV55" i="5" s="1"/>
  <c r="BC54" i="5"/>
  <c r="BG54" i="5" s="1"/>
  <c r="BK54" i="5" s="1"/>
  <c r="BD54" i="5"/>
  <c r="AS55" i="5"/>
  <c r="AW55" i="5" s="1"/>
  <c r="BH54" i="5"/>
  <c r="BL54" i="5" s="1"/>
  <c r="BA54" i="5"/>
  <c r="BE54" i="5" s="1"/>
  <c r="BI54" i="5" s="1"/>
  <c r="AP55" i="5"/>
  <c r="AT55" i="5" s="1"/>
  <c r="AR56" i="5" l="1"/>
  <c r="AV56" i="5" s="1"/>
  <c r="BC55" i="5"/>
  <c r="BG55" i="5" s="1"/>
  <c r="BK55" i="5" s="1"/>
  <c r="AQ56" i="5"/>
  <c r="AU56" i="5" s="1"/>
  <c r="BB55" i="5"/>
  <c r="BF55" i="5" s="1"/>
  <c r="BJ55" i="5" s="1"/>
  <c r="AS56" i="5"/>
  <c r="AW56" i="5" s="1"/>
  <c r="BD55" i="5"/>
  <c r="BH55" i="5" s="1"/>
  <c r="BL55" i="5" s="1"/>
  <c r="BA55" i="5"/>
  <c r="BE55" i="5" s="1"/>
  <c r="BI55" i="5" s="1"/>
  <c r="AP56" i="5"/>
  <c r="AT56" i="5" s="1"/>
  <c r="AP57" i="5" l="1"/>
  <c r="AT57" i="5" s="1"/>
  <c r="BA56" i="5"/>
  <c r="BE56" i="5" s="1"/>
  <c r="BI56" i="5" s="1"/>
  <c r="AR57" i="5"/>
  <c r="AV57" i="5" s="1"/>
  <c r="BC56" i="5"/>
  <c r="BG56" i="5" s="1"/>
  <c r="BK56" i="5" s="1"/>
  <c r="AQ57" i="5"/>
  <c r="AU57" i="5" s="1"/>
  <c r="BB56" i="5"/>
  <c r="BF56" i="5" s="1"/>
  <c r="BJ56" i="5" s="1"/>
  <c r="BD56" i="5"/>
  <c r="BH56" i="5" s="1"/>
  <c r="BL56" i="5" s="1"/>
  <c r="AS57" i="5"/>
  <c r="AW57" i="5" s="1"/>
  <c r="AQ58" i="5" l="1"/>
  <c r="AU58" i="5" s="1"/>
  <c r="BB57" i="5"/>
  <c r="BF57" i="5" s="1"/>
  <c r="BJ57" i="5" s="1"/>
  <c r="AS58" i="5"/>
  <c r="AW58" i="5" s="1"/>
  <c r="BD57" i="5"/>
  <c r="BH57" i="5" s="1"/>
  <c r="BL57" i="5" s="1"/>
  <c r="AR58" i="5"/>
  <c r="AV58" i="5" s="1"/>
  <c r="BC57" i="5"/>
  <c r="BG57" i="5" s="1"/>
  <c r="BK57" i="5" s="1"/>
  <c r="AP58" i="5"/>
  <c r="AT58" i="5" s="1"/>
  <c r="BA57" i="5"/>
  <c r="BE57" i="5" s="1"/>
  <c r="BI57" i="5" s="1"/>
  <c r="AP59" i="5" l="1"/>
  <c r="AT59" i="5" s="1"/>
  <c r="BA58" i="5"/>
  <c r="BE58" i="5" s="1"/>
  <c r="BI58" i="5" s="1"/>
  <c r="BD58" i="5"/>
  <c r="AS59" i="5"/>
  <c r="AW59" i="5" s="1"/>
  <c r="BH58" i="5"/>
  <c r="BL58" i="5" s="1"/>
  <c r="AQ59" i="5"/>
  <c r="AU59" i="5" s="1"/>
  <c r="BB58" i="5"/>
  <c r="BF58" i="5" s="1"/>
  <c r="BJ58" i="5" s="1"/>
  <c r="BC58" i="5"/>
  <c r="BG58" i="5" s="1"/>
  <c r="BK58" i="5" s="1"/>
  <c r="AR59" i="5"/>
  <c r="AV59" i="5" s="1"/>
  <c r="AS60" i="5" l="1"/>
  <c r="AW60" i="5" s="1"/>
  <c r="BD59" i="5"/>
  <c r="BH59" i="5" s="1"/>
  <c r="BL59" i="5" s="1"/>
  <c r="BC59" i="5"/>
  <c r="BG59" i="5" s="1"/>
  <c r="BK59" i="5" s="1"/>
  <c r="AR60" i="5"/>
  <c r="AV60" i="5" s="1"/>
  <c r="BA59" i="5"/>
  <c r="BE59" i="5" s="1"/>
  <c r="BI59" i="5" s="1"/>
  <c r="AP60" i="5"/>
  <c r="AT60" i="5" s="1"/>
  <c r="BB59" i="5"/>
  <c r="BF59" i="5" s="1"/>
  <c r="BJ59" i="5" s="1"/>
  <c r="AQ60" i="5"/>
  <c r="AU60" i="5" s="1"/>
  <c r="AR61" i="5" l="1"/>
  <c r="AV61" i="5" s="1"/>
  <c r="BC60" i="5"/>
  <c r="BG60" i="5" s="1"/>
  <c r="BK60" i="5" s="1"/>
  <c r="BB60" i="5"/>
  <c r="BF60" i="5" s="1"/>
  <c r="BJ60" i="5" s="1"/>
  <c r="AQ61" i="5"/>
  <c r="AU61" i="5" s="1"/>
  <c r="BA60" i="5"/>
  <c r="BE60" i="5" s="1"/>
  <c r="BI60" i="5" s="1"/>
  <c r="AP61" i="5"/>
  <c r="AT61" i="5" s="1"/>
  <c r="BD60" i="5"/>
  <c r="BH60" i="5" s="1"/>
  <c r="BL60" i="5" s="1"/>
  <c r="AS61" i="5"/>
  <c r="AW61" i="5" s="1"/>
  <c r="AQ62" i="5" l="1"/>
  <c r="AU62" i="5" s="1"/>
  <c r="BB61" i="5"/>
  <c r="BF61" i="5" s="1"/>
  <c r="BJ61" i="5" s="1"/>
  <c r="AS62" i="5"/>
  <c r="AW62" i="5" s="1"/>
  <c r="BD61" i="5"/>
  <c r="BH61" i="5" s="1"/>
  <c r="BL61" i="5" s="1"/>
  <c r="AP62" i="5"/>
  <c r="AT62" i="5" s="1"/>
  <c r="BA61" i="5"/>
  <c r="BE61" i="5" s="1"/>
  <c r="BI61" i="5" s="1"/>
  <c r="AR62" i="5"/>
  <c r="AV62" i="5" s="1"/>
  <c r="BC61" i="5"/>
  <c r="BG61" i="5" s="1"/>
  <c r="BK61" i="5" s="1"/>
  <c r="AR63" i="5" l="1"/>
  <c r="AV63" i="5" s="1"/>
  <c r="BC62" i="5"/>
  <c r="BG62" i="5" s="1"/>
  <c r="BK62" i="5" s="1"/>
  <c r="BB62" i="5"/>
  <c r="BF62" i="5" s="1"/>
  <c r="BJ62" i="5" s="1"/>
  <c r="AQ63" i="5"/>
  <c r="AU63" i="5" s="1"/>
  <c r="BD62" i="5"/>
  <c r="AS63" i="5"/>
  <c r="AW63" i="5" s="1"/>
  <c r="BH62" i="5"/>
  <c r="BL62" i="5" s="1"/>
  <c r="AP63" i="5"/>
  <c r="AT63" i="5" s="1"/>
  <c r="BA62" i="5"/>
  <c r="BE62" i="5" s="1"/>
  <c r="BI62" i="5" s="1"/>
  <c r="AQ64" i="5" l="1"/>
  <c r="AU64" i="5" s="1"/>
  <c r="BB63" i="5"/>
  <c r="BF63" i="5" s="1"/>
  <c r="BJ63" i="5" s="1"/>
  <c r="AP64" i="5"/>
  <c r="AT64" i="5" s="1"/>
  <c r="BA63" i="5"/>
  <c r="BE63" i="5" s="1"/>
  <c r="BI63" i="5" s="1"/>
  <c r="AS64" i="5"/>
  <c r="AW64" i="5" s="1"/>
  <c r="BD63" i="5"/>
  <c r="BH63" i="5" s="1"/>
  <c r="BL63" i="5" s="1"/>
  <c r="BC63" i="5"/>
  <c r="BG63" i="5" s="1"/>
  <c r="BK63" i="5" s="1"/>
  <c r="AR64" i="5"/>
  <c r="AV64" i="5" s="1"/>
  <c r="BC64" i="5" l="1"/>
  <c r="BG64" i="5" s="1"/>
  <c r="BK64" i="5" s="1"/>
  <c r="AR65" i="5"/>
  <c r="AV65" i="5" s="1"/>
  <c r="AP65" i="5"/>
  <c r="AT65" i="5" s="1"/>
  <c r="BA64" i="5"/>
  <c r="BE64" i="5" s="1"/>
  <c r="BI64" i="5" s="1"/>
  <c r="BD64" i="5"/>
  <c r="BH64" i="5" s="1"/>
  <c r="BL64" i="5" s="1"/>
  <c r="AS65" i="5"/>
  <c r="AW65" i="5" s="1"/>
  <c r="BB64" i="5"/>
  <c r="BF64" i="5" s="1"/>
  <c r="BJ64" i="5" s="1"/>
  <c r="AQ65" i="5"/>
  <c r="AU65" i="5" s="1"/>
  <c r="BB65" i="5" l="1"/>
  <c r="BF65" i="5" s="1"/>
  <c r="BJ65" i="5" s="1"/>
  <c r="AQ66" i="5"/>
  <c r="AU66" i="5" s="1"/>
  <c r="BA65" i="5"/>
  <c r="BE65" i="5" s="1"/>
  <c r="BI65" i="5" s="1"/>
  <c r="AP66" i="5"/>
  <c r="AT66" i="5" s="1"/>
  <c r="AR66" i="5"/>
  <c r="AV66" i="5" s="1"/>
  <c r="BC65" i="5"/>
  <c r="BG65" i="5" s="1"/>
  <c r="BK65" i="5" s="1"/>
  <c r="AS66" i="5"/>
  <c r="AW66" i="5" s="1"/>
  <c r="BD65" i="5"/>
  <c r="BH65" i="5" s="1"/>
  <c r="BL65" i="5" s="1"/>
  <c r="BA66" i="5" l="1"/>
  <c r="BE66" i="5" s="1"/>
  <c r="BI66" i="5" s="1"/>
  <c r="AP67" i="5"/>
  <c r="AT67" i="5" s="1"/>
  <c r="BD66" i="5"/>
  <c r="BH66" i="5" s="1"/>
  <c r="BL66" i="5" s="1"/>
  <c r="AS67" i="5"/>
  <c r="AW67" i="5" s="1"/>
  <c r="AQ67" i="5"/>
  <c r="AU67" i="5" s="1"/>
  <c r="BB66" i="5"/>
  <c r="BF66" i="5" s="1"/>
  <c r="BJ66" i="5" s="1"/>
  <c r="BG66" i="5"/>
  <c r="BK66" i="5" s="1"/>
  <c r="AR67" i="5"/>
  <c r="AV67" i="5" s="1"/>
  <c r="BC66" i="5"/>
  <c r="AS68" i="5" l="1"/>
  <c r="AW68" i="5" s="1"/>
  <c r="BD67" i="5"/>
  <c r="BH67" i="5" s="1"/>
  <c r="BL67" i="5" s="1"/>
  <c r="AR68" i="5"/>
  <c r="AV68" i="5" s="1"/>
  <c r="BC67" i="5"/>
  <c r="BG67" i="5" s="1"/>
  <c r="BK67" i="5" s="1"/>
  <c r="AQ68" i="5"/>
  <c r="AU68" i="5" s="1"/>
  <c r="BB67" i="5"/>
  <c r="BF67" i="5" s="1"/>
  <c r="BJ67" i="5" s="1"/>
  <c r="AP68" i="5"/>
  <c r="AT68" i="5" s="1"/>
  <c r="BA67" i="5"/>
  <c r="BE67" i="5" s="1"/>
  <c r="BI67" i="5" s="1"/>
  <c r="BA68" i="5" l="1"/>
  <c r="BE68" i="5" s="1"/>
  <c r="BI68" i="5" s="1"/>
  <c r="AP69" i="5"/>
  <c r="AT69" i="5" s="1"/>
  <c r="AR69" i="5"/>
  <c r="AV69" i="5" s="1"/>
  <c r="BC68" i="5"/>
  <c r="BG68" i="5" s="1"/>
  <c r="BK68" i="5" s="1"/>
  <c r="AQ69" i="5"/>
  <c r="AU69" i="5" s="1"/>
  <c r="BB68" i="5"/>
  <c r="BF68" i="5" s="1"/>
  <c r="BJ68" i="5" s="1"/>
  <c r="BD68" i="5"/>
  <c r="BH68" i="5" s="1"/>
  <c r="BL68" i="5" s="1"/>
  <c r="AS69" i="5"/>
  <c r="AW69" i="5" s="1"/>
  <c r="AS70" i="5" l="1"/>
  <c r="AW70" i="5" s="1"/>
  <c r="BD69" i="5"/>
  <c r="BH69" i="5" s="1"/>
  <c r="BL69" i="5" s="1"/>
  <c r="BC69" i="5"/>
  <c r="AR70" i="5"/>
  <c r="AV70" i="5" s="1"/>
  <c r="BG69" i="5"/>
  <c r="BK69" i="5" s="1"/>
  <c r="AP70" i="5"/>
  <c r="AT70" i="5" s="1"/>
  <c r="BA69" i="5"/>
  <c r="BE69" i="5" s="1"/>
  <c r="BI69" i="5" s="1"/>
  <c r="BB69" i="5"/>
  <c r="BF69" i="5" s="1"/>
  <c r="BJ69" i="5" s="1"/>
  <c r="AQ70" i="5"/>
  <c r="AU70" i="5" s="1"/>
  <c r="BB70" i="5" l="1"/>
  <c r="AQ71" i="5"/>
  <c r="AU71" i="5" s="1"/>
  <c r="BF70" i="5"/>
  <c r="BJ70" i="5" s="1"/>
  <c r="BC70" i="5"/>
  <c r="BG70" i="5" s="1"/>
  <c r="BK70" i="5" s="1"/>
  <c r="AR71" i="5"/>
  <c r="AV71" i="5" s="1"/>
  <c r="BA70" i="5"/>
  <c r="BE70" i="5" s="1"/>
  <c r="BI70" i="5" s="1"/>
  <c r="AP71" i="5"/>
  <c r="AT71" i="5" s="1"/>
  <c r="BD70" i="5"/>
  <c r="BH70" i="5" s="1"/>
  <c r="BL70" i="5" s="1"/>
  <c r="AS71" i="5"/>
  <c r="AW71" i="5" s="1"/>
  <c r="AS72" i="5" l="1"/>
  <c r="AW72" i="5" s="1"/>
  <c r="BD71" i="5"/>
  <c r="BH71" i="5" s="1"/>
  <c r="BL71" i="5" s="1"/>
  <c r="AR72" i="5"/>
  <c r="AV72" i="5" s="1"/>
  <c r="BC71" i="5"/>
  <c r="BG71" i="5" s="1"/>
  <c r="BK71" i="5" s="1"/>
  <c r="BA71" i="5"/>
  <c r="BE71" i="5" s="1"/>
  <c r="BI71" i="5" s="1"/>
  <c r="AP72" i="5"/>
  <c r="AT72" i="5" s="1"/>
  <c r="AQ72" i="5"/>
  <c r="AU72" i="5" s="1"/>
  <c r="BB71" i="5"/>
  <c r="BF71" i="5" s="1"/>
  <c r="BJ71" i="5" s="1"/>
  <c r="AQ73" i="5" l="1"/>
  <c r="AU73" i="5" s="1"/>
  <c r="BB72" i="5"/>
  <c r="BF72" i="5" s="1"/>
  <c r="BJ72" i="5" s="1"/>
  <c r="BC72" i="5"/>
  <c r="BG72" i="5" s="1"/>
  <c r="BK72" i="5" s="1"/>
  <c r="AR73" i="5"/>
  <c r="AV73" i="5" s="1"/>
  <c r="AP73" i="5"/>
  <c r="AT73" i="5" s="1"/>
  <c r="BA72" i="5"/>
  <c r="BE72" i="5" s="1"/>
  <c r="BI72" i="5" s="1"/>
  <c r="BD72" i="5"/>
  <c r="BH72" i="5" s="1"/>
  <c r="BL72" i="5" s="1"/>
  <c r="AS73" i="5"/>
  <c r="AW73" i="5" s="1"/>
  <c r="AS74" i="5" l="1"/>
  <c r="AW74" i="5" s="1"/>
  <c r="BD73" i="5"/>
  <c r="BH73" i="5" s="1"/>
  <c r="BL73" i="5" s="1"/>
  <c r="AR74" i="5"/>
  <c r="AV74" i="5" s="1"/>
  <c r="BC73" i="5"/>
  <c r="BG73" i="5" s="1"/>
  <c r="BK73" i="5" s="1"/>
  <c r="BA73" i="5"/>
  <c r="BE73" i="5" s="1"/>
  <c r="BI73" i="5" s="1"/>
  <c r="AP74" i="5"/>
  <c r="AT74" i="5" s="1"/>
  <c r="BB73" i="5"/>
  <c r="BF73" i="5" s="1"/>
  <c r="BJ73" i="5" s="1"/>
  <c r="AQ74" i="5"/>
  <c r="AU74" i="5" s="1"/>
  <c r="AQ75" i="5" l="1"/>
  <c r="AU75" i="5" s="1"/>
  <c r="BB74" i="5"/>
  <c r="BF74" i="5" s="1"/>
  <c r="BJ74" i="5" s="1"/>
  <c r="AP75" i="5"/>
  <c r="AT75" i="5" s="1"/>
  <c r="BA74" i="5"/>
  <c r="BE74" i="5" s="1"/>
  <c r="BI74" i="5" s="1"/>
  <c r="BC74" i="5"/>
  <c r="BG74" i="5" s="1"/>
  <c r="BK74" i="5" s="1"/>
  <c r="AR75" i="5"/>
  <c r="AV75" i="5" s="1"/>
  <c r="BD74" i="5"/>
  <c r="BH74" i="5" s="1"/>
  <c r="BL74" i="5" s="1"/>
  <c r="AS75" i="5"/>
  <c r="AW75" i="5" s="1"/>
  <c r="AS76" i="5" l="1"/>
  <c r="AW76" i="5" s="1"/>
  <c r="BD75" i="5"/>
  <c r="BH75" i="5" s="1"/>
  <c r="BL75" i="5" s="1"/>
  <c r="BA75" i="5"/>
  <c r="AP76" i="5"/>
  <c r="AT76" i="5" s="1"/>
  <c r="BE75" i="5"/>
  <c r="BI75" i="5" s="1"/>
  <c r="AR76" i="5"/>
  <c r="AV76" i="5" s="1"/>
  <c r="BC75" i="5"/>
  <c r="BG75" i="5" s="1"/>
  <c r="BK75" i="5" s="1"/>
  <c r="BB75" i="5"/>
  <c r="BF75" i="5" s="1"/>
  <c r="BJ75" i="5" s="1"/>
  <c r="AQ76" i="5"/>
  <c r="AU76" i="5" s="1"/>
  <c r="AQ77" i="5" l="1"/>
  <c r="AU77" i="5" s="1"/>
  <c r="BB76" i="5"/>
  <c r="BF76" i="5" s="1"/>
  <c r="BJ76" i="5" s="1"/>
  <c r="AP77" i="5"/>
  <c r="AT77" i="5" s="1"/>
  <c r="BA76" i="5"/>
  <c r="BE76" i="5" s="1"/>
  <c r="BI76" i="5" s="1"/>
  <c r="BC76" i="5"/>
  <c r="BG76" i="5" s="1"/>
  <c r="BK76" i="5" s="1"/>
  <c r="AR77" i="5"/>
  <c r="AV77" i="5" s="1"/>
  <c r="BD76" i="5"/>
  <c r="BH76" i="5" s="1"/>
  <c r="BL76" i="5" s="1"/>
  <c r="AS77" i="5"/>
  <c r="AW77" i="5" s="1"/>
  <c r="BA77" i="5" l="1"/>
  <c r="BE77" i="5" s="1"/>
  <c r="BI77" i="5" s="1"/>
  <c r="AP78" i="5"/>
  <c r="AT78" i="5" s="1"/>
  <c r="AR78" i="5"/>
  <c r="AV78" i="5" s="1"/>
  <c r="BC77" i="5"/>
  <c r="BG77" i="5" s="1"/>
  <c r="BK77" i="5" s="1"/>
  <c r="AS78" i="5"/>
  <c r="AW78" i="5" s="1"/>
  <c r="BD77" i="5"/>
  <c r="BH77" i="5" s="1"/>
  <c r="BL77" i="5" s="1"/>
  <c r="BB77" i="5"/>
  <c r="BF77" i="5" s="1"/>
  <c r="BJ77" i="5" s="1"/>
  <c r="AQ78" i="5"/>
  <c r="AU78" i="5" s="1"/>
  <c r="AP79" i="5" l="1"/>
  <c r="AT79" i="5" s="1"/>
  <c r="BA78" i="5"/>
  <c r="BE78" i="5" s="1"/>
  <c r="BI78" i="5" s="1"/>
  <c r="AQ79" i="5"/>
  <c r="AU79" i="5" s="1"/>
  <c r="BB78" i="5"/>
  <c r="BF78" i="5" s="1"/>
  <c r="BJ78" i="5" s="1"/>
  <c r="BC78" i="5"/>
  <c r="BG78" i="5" s="1"/>
  <c r="BK78" i="5" s="1"/>
  <c r="AR79" i="5"/>
  <c r="AV79" i="5" s="1"/>
  <c r="BD78" i="5"/>
  <c r="BH78" i="5" s="1"/>
  <c r="BL78" i="5" s="1"/>
  <c r="AS79" i="5"/>
  <c r="AW79" i="5" s="1"/>
  <c r="AS80" i="5" l="1"/>
  <c r="AW80" i="5" s="1"/>
  <c r="BD79" i="5"/>
  <c r="BH79" i="5" s="1"/>
  <c r="BL79" i="5" s="1"/>
  <c r="BB79" i="5"/>
  <c r="AQ80" i="5"/>
  <c r="AU80" i="5" s="1"/>
  <c r="BF79" i="5"/>
  <c r="BJ79" i="5" s="1"/>
  <c r="AR80" i="5"/>
  <c r="AV80" i="5" s="1"/>
  <c r="BC79" i="5"/>
  <c r="BG79" i="5" s="1"/>
  <c r="BK79" i="5" s="1"/>
  <c r="BA79" i="5"/>
  <c r="BE79" i="5" s="1"/>
  <c r="BI79" i="5" s="1"/>
  <c r="AP80" i="5"/>
  <c r="AT80" i="5" s="1"/>
  <c r="AP81" i="5" l="1"/>
  <c r="AT81" i="5" s="1"/>
  <c r="BA80" i="5"/>
  <c r="BE80" i="5" s="1"/>
  <c r="BI80" i="5" s="1"/>
  <c r="AQ81" i="5"/>
  <c r="AU81" i="5" s="1"/>
  <c r="BB80" i="5"/>
  <c r="BF80" i="5" s="1"/>
  <c r="BJ80" i="5" s="1"/>
  <c r="BC80" i="5"/>
  <c r="BG80" i="5" s="1"/>
  <c r="BK80" i="5" s="1"/>
  <c r="AR81" i="5"/>
  <c r="AV81" i="5" s="1"/>
  <c r="BD80" i="5"/>
  <c r="BH80" i="5" s="1"/>
  <c r="BL80" i="5" s="1"/>
  <c r="AS81" i="5"/>
  <c r="AW81" i="5" s="1"/>
  <c r="AS82" i="5" l="1"/>
  <c r="AW82" i="5" s="1"/>
  <c r="BD81" i="5"/>
  <c r="BH81" i="5" s="1"/>
  <c r="BL81" i="5" s="1"/>
  <c r="AR82" i="5"/>
  <c r="AV82" i="5" s="1"/>
  <c r="BC81" i="5"/>
  <c r="BG81" i="5" s="1"/>
  <c r="BK81" i="5" s="1"/>
  <c r="BB81" i="5"/>
  <c r="BF81" i="5" s="1"/>
  <c r="BJ81" i="5" s="1"/>
  <c r="AQ82" i="5"/>
  <c r="AU82" i="5" s="1"/>
  <c r="BA81" i="5"/>
  <c r="BE81" i="5" s="1"/>
  <c r="BI81" i="5" s="1"/>
  <c r="AP82" i="5"/>
  <c r="AT82" i="5" s="1"/>
  <c r="AP83" i="5" l="1"/>
  <c r="AT83" i="5" s="1"/>
  <c r="BA82" i="5"/>
  <c r="BE82" i="5" s="1"/>
  <c r="BI82" i="5" s="1"/>
  <c r="BC82" i="5"/>
  <c r="AR83" i="5"/>
  <c r="AV83" i="5" s="1"/>
  <c r="BG82" i="5"/>
  <c r="BK82" i="5" s="1"/>
  <c r="AQ83" i="5"/>
  <c r="AU83" i="5" s="1"/>
  <c r="BB82" i="5"/>
  <c r="BF82" i="5" s="1"/>
  <c r="BJ82" i="5" s="1"/>
  <c r="BD82" i="5"/>
  <c r="BH82" i="5" s="1"/>
  <c r="BL82" i="5" s="1"/>
  <c r="AS83" i="5"/>
  <c r="AW83" i="5" s="1"/>
  <c r="AR84" i="5" l="1"/>
  <c r="AV84" i="5" s="1"/>
  <c r="BC83" i="5"/>
  <c r="BG83" i="5" s="1"/>
  <c r="BK83" i="5" s="1"/>
  <c r="AS84" i="5"/>
  <c r="AW84" i="5" s="1"/>
  <c r="BD83" i="5"/>
  <c r="BH83" i="5" s="1"/>
  <c r="BL83" i="5" s="1"/>
  <c r="BB83" i="5"/>
  <c r="BF83" i="5" s="1"/>
  <c r="BJ83" i="5" s="1"/>
  <c r="AQ84" i="5"/>
  <c r="AU84" i="5" s="1"/>
  <c r="BA83" i="5"/>
  <c r="BE83" i="5" s="1"/>
  <c r="BI83" i="5" s="1"/>
  <c r="AP84" i="5"/>
  <c r="AT84" i="5" s="1"/>
  <c r="AP85" i="5" l="1"/>
  <c r="AT85" i="5" s="1"/>
  <c r="BA84" i="5"/>
  <c r="BE84" i="5" s="1"/>
  <c r="BI84" i="5" s="1"/>
  <c r="AQ85" i="5"/>
  <c r="AU85" i="5" s="1"/>
  <c r="BB84" i="5"/>
  <c r="BF84" i="5" s="1"/>
  <c r="BJ84" i="5" s="1"/>
  <c r="BD84" i="5"/>
  <c r="BH84" i="5" s="1"/>
  <c r="BL84" i="5" s="1"/>
  <c r="AS85" i="5"/>
  <c r="AW85" i="5" s="1"/>
  <c r="BC84" i="5"/>
  <c r="BG84" i="5" s="1"/>
  <c r="BK84" i="5" s="1"/>
  <c r="AR85" i="5"/>
  <c r="AV85" i="5" s="1"/>
  <c r="AR86" i="5" l="1"/>
  <c r="AV86" i="5" s="1"/>
  <c r="BC85" i="5"/>
  <c r="BG85" i="5" s="1"/>
  <c r="BK85" i="5" s="1"/>
  <c r="BB85" i="5"/>
  <c r="BF85" i="5" s="1"/>
  <c r="BJ85" i="5" s="1"/>
  <c r="AQ86" i="5"/>
  <c r="AU86" i="5" s="1"/>
  <c r="AS86" i="5"/>
  <c r="AW86" i="5" s="1"/>
  <c r="BD85" i="5"/>
  <c r="BH85" i="5" s="1"/>
  <c r="BL85" i="5" s="1"/>
  <c r="BA85" i="5"/>
  <c r="BE85" i="5" s="1"/>
  <c r="BI85" i="5" s="1"/>
  <c r="AP86" i="5"/>
  <c r="AT86" i="5" s="1"/>
  <c r="AQ87" i="5" l="1"/>
  <c r="AU87" i="5" s="1"/>
  <c r="BB86" i="5"/>
  <c r="BF86" i="5" s="1"/>
  <c r="BJ86" i="5" s="1"/>
  <c r="AP87" i="5"/>
  <c r="AT87" i="5" s="1"/>
  <c r="BA86" i="5"/>
  <c r="BE86" i="5" s="1"/>
  <c r="BI86" i="5" s="1"/>
  <c r="BD86" i="5"/>
  <c r="BH86" i="5" s="1"/>
  <c r="BL86" i="5" s="1"/>
  <c r="AS87" i="5"/>
  <c r="AW87" i="5" s="1"/>
  <c r="BC86" i="5"/>
  <c r="BG86" i="5" s="1"/>
  <c r="BK86" i="5" s="1"/>
  <c r="AR87" i="5"/>
  <c r="AV87" i="5" s="1"/>
  <c r="AS88" i="5" l="1"/>
  <c r="AW88" i="5" s="1"/>
  <c r="BD87" i="5"/>
  <c r="BH87" i="5" s="1"/>
  <c r="BL87" i="5" s="1"/>
  <c r="AR88" i="5"/>
  <c r="AV88" i="5" s="1"/>
  <c r="BC87" i="5"/>
  <c r="BG87" i="5" s="1"/>
  <c r="BK87" i="5" s="1"/>
  <c r="BA87" i="5"/>
  <c r="AP88" i="5"/>
  <c r="AT88" i="5" s="1"/>
  <c r="BE87" i="5"/>
  <c r="BI87" i="5" s="1"/>
  <c r="BB87" i="5"/>
  <c r="BF87" i="5" s="1"/>
  <c r="BJ87" i="5" s="1"/>
  <c r="AQ88" i="5"/>
  <c r="AU88" i="5" s="1"/>
  <c r="AP89" i="5" l="1"/>
  <c r="AT89" i="5" s="1"/>
  <c r="BA88" i="5"/>
  <c r="BE88" i="5" s="1"/>
  <c r="BI88" i="5" s="1"/>
  <c r="AQ89" i="5"/>
  <c r="AU89" i="5" s="1"/>
  <c r="BB88" i="5"/>
  <c r="BF88" i="5" s="1"/>
  <c r="BJ88" i="5" s="1"/>
  <c r="BC88" i="5"/>
  <c r="BG88" i="5" s="1"/>
  <c r="BK88" i="5" s="1"/>
  <c r="AR89" i="5"/>
  <c r="AV89" i="5" s="1"/>
  <c r="BD88" i="5"/>
  <c r="BH88" i="5" s="1"/>
  <c r="BL88" i="5" s="1"/>
  <c r="AS89" i="5"/>
  <c r="AW89" i="5" s="1"/>
  <c r="AS90" i="5" l="1"/>
  <c r="AW90" i="5" s="1"/>
  <c r="BD89" i="5"/>
  <c r="BH89" i="5" s="1"/>
  <c r="BL89" i="5" s="1"/>
  <c r="BB89" i="5"/>
  <c r="BF89" i="5"/>
  <c r="BJ89" i="5" s="1"/>
  <c r="AQ90" i="5"/>
  <c r="AU90" i="5" s="1"/>
  <c r="AR90" i="5"/>
  <c r="AV90" i="5" s="1"/>
  <c r="BC89" i="5"/>
  <c r="BG89" i="5" s="1"/>
  <c r="BK89" i="5" s="1"/>
  <c r="BA89" i="5"/>
  <c r="BE89" i="5" s="1"/>
  <c r="BI89" i="5" s="1"/>
  <c r="AP90" i="5"/>
  <c r="AT90" i="5" s="1"/>
  <c r="AQ91" i="5" l="1"/>
  <c r="AU91" i="5" s="1"/>
  <c r="BB90" i="5"/>
  <c r="BF90" i="5" s="1"/>
  <c r="BJ90" i="5" s="1"/>
  <c r="AP91" i="5"/>
  <c r="AT91" i="5" s="1"/>
  <c r="BA90" i="5"/>
  <c r="BE90" i="5" s="1"/>
  <c r="BI90" i="5" s="1"/>
  <c r="BC90" i="5"/>
  <c r="AR91" i="5"/>
  <c r="AV91" i="5" s="1"/>
  <c r="BG90" i="5"/>
  <c r="BK90" i="5" s="1"/>
  <c r="BD90" i="5"/>
  <c r="BH90" i="5" s="1"/>
  <c r="BL90" i="5" s="1"/>
  <c r="AS91" i="5"/>
  <c r="AW91" i="5" s="1"/>
  <c r="AS92" i="5" l="1"/>
  <c r="AW92" i="5" s="1"/>
  <c r="BD91" i="5"/>
  <c r="BH91" i="5" s="1"/>
  <c r="BL91" i="5" s="1"/>
  <c r="BA91" i="5"/>
  <c r="BE91" i="5" s="1"/>
  <c r="BI91" i="5" s="1"/>
  <c r="AP92" i="5"/>
  <c r="AT92" i="5" s="1"/>
  <c r="AR92" i="5"/>
  <c r="AV92" i="5" s="1"/>
  <c r="BC91" i="5"/>
  <c r="BG91" i="5" s="1"/>
  <c r="BK91" i="5" s="1"/>
  <c r="BB91" i="5"/>
  <c r="BF91" i="5" s="1"/>
  <c r="BJ91" i="5" s="1"/>
  <c r="AQ92" i="5"/>
  <c r="AU92" i="5" s="1"/>
  <c r="AP93" i="5" l="1"/>
  <c r="AT93" i="5" s="1"/>
  <c r="BA92" i="5"/>
  <c r="BE92" i="5" s="1"/>
  <c r="BI92" i="5" s="1"/>
  <c r="AQ93" i="5"/>
  <c r="AU93" i="5" s="1"/>
  <c r="BB92" i="5"/>
  <c r="BF92" i="5" s="1"/>
  <c r="BJ92" i="5" s="1"/>
  <c r="BC92" i="5"/>
  <c r="BG92" i="5" s="1"/>
  <c r="BK92" i="5" s="1"/>
  <c r="AR93" i="5"/>
  <c r="AV93" i="5" s="1"/>
  <c r="BD92" i="5"/>
  <c r="BH92" i="5" s="1"/>
  <c r="BL92" i="5" s="1"/>
  <c r="AS93" i="5"/>
  <c r="AW93" i="5" s="1"/>
  <c r="BB93" i="5" l="1"/>
  <c r="BF93" i="5" s="1"/>
  <c r="BJ93" i="5" s="1"/>
  <c r="AQ94" i="5"/>
  <c r="AU94" i="5" s="1"/>
  <c r="AR94" i="5"/>
  <c r="AV94" i="5" s="1"/>
  <c r="BC93" i="5"/>
  <c r="BG93" i="5" s="1"/>
  <c r="BK93" i="5" s="1"/>
  <c r="AS94" i="5"/>
  <c r="AW94" i="5" s="1"/>
  <c r="BD93" i="5"/>
  <c r="BH93" i="5" s="1"/>
  <c r="BL93" i="5" s="1"/>
  <c r="BA93" i="5"/>
  <c r="BE93" i="5" s="1"/>
  <c r="BI93" i="5" s="1"/>
  <c r="AP94" i="5"/>
  <c r="AT94" i="5" s="1"/>
  <c r="AP95" i="5" l="1"/>
  <c r="AT95" i="5" s="1"/>
  <c r="BA94" i="5"/>
  <c r="BE94" i="5" s="1"/>
  <c r="BI94" i="5" s="1"/>
  <c r="BC94" i="5"/>
  <c r="AR95" i="5"/>
  <c r="AV95" i="5" s="1"/>
  <c r="BG94" i="5"/>
  <c r="BK94" i="5" s="1"/>
  <c r="AQ95" i="5"/>
  <c r="AU95" i="5" s="1"/>
  <c r="BB94" i="5"/>
  <c r="BF94" i="5" s="1"/>
  <c r="BJ94" i="5" s="1"/>
  <c r="BD94" i="5"/>
  <c r="BH94" i="5" s="1"/>
  <c r="BL94" i="5" s="1"/>
  <c r="AS95" i="5"/>
  <c r="AW95" i="5" s="1"/>
  <c r="AS96" i="5" l="1"/>
  <c r="AW96" i="5" s="1"/>
  <c r="BD95" i="5"/>
  <c r="BH95" i="5" s="1"/>
  <c r="BL95" i="5" s="1"/>
  <c r="AR96" i="5"/>
  <c r="AV96" i="5" s="1"/>
  <c r="BC95" i="5"/>
  <c r="BG95" i="5" s="1"/>
  <c r="BK95" i="5" s="1"/>
  <c r="BB95" i="5"/>
  <c r="BF95" i="5" s="1"/>
  <c r="BJ95" i="5" s="1"/>
  <c r="AQ96" i="5"/>
  <c r="AU96" i="5" s="1"/>
  <c r="BA95" i="5"/>
  <c r="BE95" i="5" s="1"/>
  <c r="BI95" i="5" s="1"/>
  <c r="AP96" i="5"/>
  <c r="AT96" i="5" s="1"/>
  <c r="BC96" i="5" l="1"/>
  <c r="BG96" i="5" s="1"/>
  <c r="BK96" i="5" s="1"/>
  <c r="AR97" i="5"/>
  <c r="AV97" i="5" s="1"/>
  <c r="AQ97" i="5"/>
  <c r="AU97" i="5" s="1"/>
  <c r="BB96" i="5"/>
  <c r="BF96" i="5" s="1"/>
  <c r="BJ96" i="5" s="1"/>
  <c r="AP97" i="5"/>
  <c r="AT97" i="5" s="1"/>
  <c r="BA96" i="5"/>
  <c r="BE96" i="5" s="1"/>
  <c r="BI96" i="5" s="1"/>
  <c r="BD96" i="5"/>
  <c r="BH96" i="5" s="1"/>
  <c r="BL96" i="5" s="1"/>
  <c r="AS97" i="5"/>
  <c r="AW97" i="5" s="1"/>
  <c r="BB97" i="5" l="1"/>
  <c r="BF97" i="5" s="1"/>
  <c r="BJ97" i="5" s="1"/>
  <c r="AQ98" i="5"/>
  <c r="AU98" i="5" s="1"/>
  <c r="AR98" i="5"/>
  <c r="AV98" i="5" s="1"/>
  <c r="BC97" i="5"/>
  <c r="BG97" i="5" s="1"/>
  <c r="BK97" i="5" s="1"/>
  <c r="AS98" i="5"/>
  <c r="AW98" i="5" s="1"/>
  <c r="BD97" i="5"/>
  <c r="BH97" i="5" s="1"/>
  <c r="BL97" i="5" s="1"/>
  <c r="BA97" i="5"/>
  <c r="BE97" i="5" s="1"/>
  <c r="BI97" i="5" s="1"/>
  <c r="AP98" i="5"/>
  <c r="AT98" i="5" s="1"/>
  <c r="BC98" i="5" l="1"/>
  <c r="AR99" i="5"/>
  <c r="AV99" i="5" s="1"/>
  <c r="BG98" i="5"/>
  <c r="BK98" i="5" s="1"/>
  <c r="AQ99" i="5"/>
  <c r="AU99" i="5" s="1"/>
  <c r="BB98" i="5"/>
  <c r="BF98" i="5" s="1"/>
  <c r="BJ98" i="5" s="1"/>
  <c r="AP99" i="5"/>
  <c r="AT99" i="5" s="1"/>
  <c r="BA98" i="5"/>
  <c r="BE98" i="5" s="1"/>
  <c r="BI98" i="5" s="1"/>
  <c r="BD98" i="5"/>
  <c r="BH98" i="5" s="1"/>
  <c r="BL98" i="5" s="1"/>
  <c r="AS99" i="5"/>
  <c r="AW99" i="5" s="1"/>
  <c r="AS100" i="5" l="1"/>
  <c r="AW100" i="5" s="1"/>
  <c r="BD99" i="5"/>
  <c r="BH99" i="5" s="1"/>
  <c r="BL99" i="5" s="1"/>
  <c r="BB99" i="5"/>
  <c r="AQ100" i="5"/>
  <c r="AU100" i="5" s="1"/>
  <c r="BF99" i="5"/>
  <c r="BJ99" i="5" s="1"/>
  <c r="AR100" i="5"/>
  <c r="AV100" i="5" s="1"/>
  <c r="BC99" i="5"/>
  <c r="BG99" i="5" s="1"/>
  <c r="BK99" i="5" s="1"/>
  <c r="BA99" i="5"/>
  <c r="BE99" i="5" s="1"/>
  <c r="BI99" i="5" s="1"/>
  <c r="AP100" i="5"/>
  <c r="AT100" i="5" s="1"/>
  <c r="AP101" i="5" l="1"/>
  <c r="AT101" i="5" s="1"/>
  <c r="BA100" i="5"/>
  <c r="BE100" i="5" s="1"/>
  <c r="BI100" i="5" s="1"/>
  <c r="AQ101" i="5"/>
  <c r="AU101" i="5" s="1"/>
  <c r="BB100" i="5"/>
  <c r="BF100" i="5" s="1"/>
  <c r="BJ100" i="5" s="1"/>
  <c r="BC100" i="5"/>
  <c r="BG100" i="5" s="1"/>
  <c r="BK100" i="5" s="1"/>
  <c r="AR101" i="5"/>
  <c r="AV101" i="5" s="1"/>
  <c r="BD100" i="5"/>
  <c r="BH100" i="5" s="1"/>
  <c r="BL100" i="5" s="1"/>
  <c r="AS101" i="5"/>
  <c r="AW101" i="5" s="1"/>
  <c r="BB101" i="5" l="1"/>
  <c r="BF101" i="5" s="1"/>
  <c r="BJ101" i="5" s="1"/>
  <c r="AQ102" i="5"/>
  <c r="AU102" i="5" s="1"/>
  <c r="AS102" i="5"/>
  <c r="AW102" i="5" s="1"/>
  <c r="BD101" i="5"/>
  <c r="BH101" i="5" s="1"/>
  <c r="BL101" i="5" s="1"/>
  <c r="AR102" i="5"/>
  <c r="AV102" i="5" s="1"/>
  <c r="BC101" i="5"/>
  <c r="BG101" i="5" s="1"/>
  <c r="BK101" i="5" s="1"/>
  <c r="BA101" i="5"/>
  <c r="BE101" i="5" s="1"/>
  <c r="BI101" i="5" s="1"/>
  <c r="AP102" i="5"/>
  <c r="AT102" i="5" s="1"/>
  <c r="BD102" i="5" l="1"/>
  <c r="BH102" i="5" s="1"/>
  <c r="BL102" i="5" s="1"/>
  <c r="AS103" i="5"/>
  <c r="AW103" i="5" s="1"/>
  <c r="AP103" i="5"/>
  <c r="AT103" i="5" s="1"/>
  <c r="BA102" i="5"/>
  <c r="BE102" i="5" s="1"/>
  <c r="BI102" i="5" s="1"/>
  <c r="AQ103" i="5"/>
  <c r="AU103" i="5" s="1"/>
  <c r="BB102" i="5"/>
  <c r="BF102" i="5" s="1"/>
  <c r="BJ102" i="5" s="1"/>
  <c r="BC102" i="5"/>
  <c r="BG102" i="5" s="1"/>
  <c r="BK102" i="5" s="1"/>
  <c r="AR103" i="5"/>
  <c r="AV103" i="5" s="1"/>
  <c r="AR104" i="5" l="1"/>
  <c r="AV104" i="5" s="1"/>
  <c r="BC103" i="5"/>
  <c r="BG103" i="5" s="1"/>
  <c r="BK103" i="5" s="1"/>
  <c r="BA103" i="5"/>
  <c r="AP104" i="5"/>
  <c r="AT104" i="5" s="1"/>
  <c r="BE103" i="5"/>
  <c r="BI103" i="5" s="1"/>
  <c r="AS104" i="5"/>
  <c r="AW104" i="5" s="1"/>
  <c r="BD103" i="5"/>
  <c r="BH103" i="5" s="1"/>
  <c r="BL103" i="5" s="1"/>
  <c r="BB103" i="5"/>
  <c r="BF103" i="5" s="1"/>
  <c r="BJ103" i="5" s="1"/>
  <c r="AQ104" i="5"/>
  <c r="AU104" i="5" s="1"/>
  <c r="AQ105" i="5" l="1"/>
  <c r="AU105" i="5" s="1"/>
  <c r="BB104" i="5"/>
  <c r="BF104" i="5" s="1"/>
  <c r="BJ104" i="5" s="1"/>
  <c r="AP105" i="5"/>
  <c r="AT105" i="5" s="1"/>
  <c r="BA104" i="5"/>
  <c r="BE104" i="5" s="1"/>
  <c r="BI104" i="5" s="1"/>
  <c r="BD104" i="5"/>
  <c r="BH104" i="5" s="1"/>
  <c r="BL104" i="5" s="1"/>
  <c r="AS105" i="5"/>
  <c r="AW105" i="5" s="1"/>
  <c r="BC104" i="5"/>
  <c r="BG104" i="5" s="1"/>
  <c r="BK104" i="5" s="1"/>
  <c r="AR105" i="5"/>
  <c r="AV105" i="5" s="1"/>
  <c r="AR106" i="5" l="1"/>
  <c r="AV106" i="5" s="1"/>
  <c r="BC105" i="5"/>
  <c r="BG105" i="5" s="1"/>
  <c r="BK105" i="5" s="1"/>
  <c r="BA105" i="5"/>
  <c r="BE105" i="5" s="1"/>
  <c r="BI105" i="5" s="1"/>
  <c r="AP106" i="5"/>
  <c r="AT106" i="5" s="1"/>
  <c r="AS106" i="5"/>
  <c r="AW106" i="5" s="1"/>
  <c r="BD105" i="5"/>
  <c r="BH105" i="5" s="1"/>
  <c r="BL105" i="5" s="1"/>
  <c r="BB105" i="5"/>
  <c r="BF105" i="5" s="1"/>
  <c r="BJ105" i="5" s="1"/>
  <c r="AQ106" i="5"/>
  <c r="AU106" i="5" s="1"/>
  <c r="AQ107" i="5" l="1"/>
  <c r="AU107" i="5" s="1"/>
  <c r="BB106" i="5"/>
  <c r="BF106" i="5" s="1"/>
  <c r="BJ106" i="5" s="1"/>
  <c r="AP107" i="5"/>
  <c r="AT107" i="5" s="1"/>
  <c r="BA106" i="5"/>
  <c r="BE106" i="5" s="1"/>
  <c r="BI106" i="5" s="1"/>
  <c r="BD106" i="5"/>
  <c r="BH106" i="5" s="1"/>
  <c r="BL106" i="5" s="1"/>
  <c r="AS107" i="5"/>
  <c r="AW107" i="5" s="1"/>
  <c r="BC106" i="5"/>
  <c r="BG106" i="5" s="1"/>
  <c r="BK106" i="5" s="1"/>
  <c r="AR107" i="5"/>
  <c r="AV107" i="5" s="1"/>
  <c r="AR108" i="5" l="1"/>
  <c r="AV108" i="5" s="1"/>
  <c r="BC107" i="5"/>
  <c r="BG107" i="5" s="1"/>
  <c r="BK107" i="5" s="1"/>
  <c r="BA107" i="5"/>
  <c r="AP108" i="5"/>
  <c r="AT108" i="5" s="1"/>
  <c r="BE107" i="5"/>
  <c r="BI107" i="5" s="1"/>
  <c r="AS108" i="5"/>
  <c r="AW108" i="5" s="1"/>
  <c r="BD107" i="5"/>
  <c r="BH107" i="5" s="1"/>
  <c r="BL107" i="5" s="1"/>
  <c r="BB107" i="5"/>
  <c r="BF107" i="5" s="1"/>
  <c r="BJ107" i="5" s="1"/>
  <c r="AQ108" i="5"/>
  <c r="AU108" i="5" s="1"/>
  <c r="AQ109" i="5" l="1"/>
  <c r="AU109" i="5" s="1"/>
  <c r="BB108" i="5"/>
  <c r="BF108" i="5" s="1"/>
  <c r="BJ108" i="5" s="1"/>
  <c r="AP109" i="5"/>
  <c r="AT109" i="5" s="1"/>
  <c r="BA108" i="5"/>
  <c r="BE108" i="5" s="1"/>
  <c r="BI108" i="5" s="1"/>
  <c r="BD108" i="5"/>
  <c r="BH108" i="5" s="1"/>
  <c r="BL108" i="5" s="1"/>
  <c r="AS109" i="5"/>
  <c r="AW109" i="5" s="1"/>
  <c r="BC108" i="5"/>
  <c r="BG108" i="5" s="1"/>
  <c r="BK108" i="5" s="1"/>
  <c r="AR109" i="5"/>
  <c r="AV109" i="5" s="1"/>
  <c r="AR110" i="5" l="1"/>
  <c r="AV110" i="5" s="1"/>
  <c r="BC109" i="5"/>
  <c r="BG109" i="5" s="1"/>
  <c r="BK109" i="5" s="1"/>
  <c r="BA109" i="5"/>
  <c r="BE109" i="5" s="1"/>
  <c r="BI109" i="5" s="1"/>
  <c r="AP110" i="5"/>
  <c r="AT110" i="5" s="1"/>
  <c r="AS110" i="5"/>
  <c r="AW110" i="5" s="1"/>
  <c r="BD109" i="5"/>
  <c r="BH109" i="5" s="1"/>
  <c r="BL109" i="5" s="1"/>
  <c r="BB109" i="5"/>
  <c r="BF109" i="5" s="1"/>
  <c r="BJ109" i="5" s="1"/>
  <c r="AQ110" i="5"/>
  <c r="AU110" i="5" s="1"/>
  <c r="AQ111" i="5" l="1"/>
  <c r="AU111" i="5" s="1"/>
  <c r="BB110" i="5"/>
  <c r="BF110" i="5" s="1"/>
  <c r="BJ110" i="5" s="1"/>
  <c r="AP111" i="5"/>
  <c r="AT111" i="5" s="1"/>
  <c r="BA110" i="5"/>
  <c r="BE110" i="5" s="1"/>
  <c r="BI110" i="5" s="1"/>
  <c r="BD110" i="5"/>
  <c r="AS111" i="5"/>
  <c r="AW111" i="5" s="1"/>
  <c r="BH110" i="5"/>
  <c r="BL110" i="5" s="1"/>
  <c r="AR111" i="5"/>
  <c r="AV111" i="5" s="1"/>
  <c r="BC110" i="5"/>
  <c r="BG110" i="5" s="1"/>
  <c r="BK110" i="5" s="1"/>
  <c r="BC111" i="5" l="1"/>
  <c r="AR112" i="5"/>
  <c r="AV112" i="5" s="1"/>
  <c r="BG111" i="5"/>
  <c r="BK111" i="5" s="1"/>
  <c r="AP112" i="5"/>
  <c r="AT112" i="5" s="1"/>
  <c r="BA111" i="5"/>
  <c r="BE111" i="5" s="1"/>
  <c r="BI111" i="5" s="1"/>
  <c r="BD111" i="5"/>
  <c r="BH111" i="5" s="1"/>
  <c r="BL111" i="5" s="1"/>
  <c r="AS112" i="5"/>
  <c r="AW112" i="5" s="1"/>
  <c r="BB111" i="5"/>
  <c r="BF111" i="5" s="1"/>
  <c r="BJ111" i="5" s="1"/>
  <c r="AQ112" i="5"/>
  <c r="AU112" i="5" s="1"/>
  <c r="AR113" i="5" l="1"/>
  <c r="AV113" i="5" s="1"/>
  <c r="BC112" i="5"/>
  <c r="BG112" i="5" s="1"/>
  <c r="BK112" i="5" s="1"/>
  <c r="BA112" i="5"/>
  <c r="AP113" i="5"/>
  <c r="AT113" i="5" s="1"/>
  <c r="BE112" i="5"/>
  <c r="BI112" i="5" s="1"/>
  <c r="AQ113" i="5"/>
  <c r="AU113" i="5" s="1"/>
  <c r="BB112" i="5"/>
  <c r="BF112" i="5" s="1"/>
  <c r="BJ112" i="5" s="1"/>
  <c r="AS113" i="5"/>
  <c r="AW113" i="5" s="1"/>
  <c r="BD112" i="5"/>
  <c r="BH112" i="5" s="1"/>
  <c r="BL112" i="5" s="1"/>
  <c r="AP114" i="5" l="1"/>
  <c r="AT114" i="5" s="1"/>
  <c r="BA113" i="5"/>
  <c r="BE113" i="5" s="1"/>
  <c r="BI113" i="5" s="1"/>
  <c r="AS114" i="5"/>
  <c r="AW114" i="5" s="1"/>
  <c r="BD113" i="5"/>
  <c r="BH113" i="5" s="1"/>
  <c r="BL113" i="5" s="1"/>
  <c r="AR114" i="5"/>
  <c r="AV114" i="5" s="1"/>
  <c r="BC113" i="5"/>
  <c r="BG113" i="5" s="1"/>
  <c r="BK113" i="5" s="1"/>
  <c r="BB113" i="5"/>
  <c r="BF113" i="5" s="1"/>
  <c r="BJ113" i="5" s="1"/>
  <c r="AQ114" i="5"/>
  <c r="AU114" i="5" s="1"/>
  <c r="AQ115" i="5" l="1"/>
  <c r="AU115" i="5" s="1"/>
  <c r="BB114" i="5"/>
  <c r="BF114" i="5" s="1"/>
  <c r="BJ114" i="5" s="1"/>
  <c r="AS115" i="5"/>
  <c r="AW115" i="5" s="1"/>
  <c r="BD114" i="5"/>
  <c r="BH114" i="5" s="1"/>
  <c r="BL114" i="5" s="1"/>
  <c r="AR115" i="5"/>
  <c r="AV115" i="5" s="1"/>
  <c r="BC114" i="5"/>
  <c r="BG114" i="5" s="1"/>
  <c r="BK114" i="5" s="1"/>
  <c r="AP115" i="5"/>
  <c r="AT115" i="5" s="1"/>
  <c r="BA114" i="5"/>
  <c r="BE114" i="5" s="1"/>
  <c r="BI114" i="5" s="1"/>
  <c r="BD115" i="5" l="1"/>
  <c r="BH115" i="5" s="1"/>
  <c r="BL115" i="5" s="1"/>
  <c r="AS116" i="5"/>
  <c r="AW116" i="5" s="1"/>
  <c r="AP116" i="5"/>
  <c r="AT116" i="5" s="1"/>
  <c r="BA115" i="5"/>
  <c r="BE115" i="5" s="1"/>
  <c r="BI115" i="5" s="1"/>
  <c r="AR116" i="5"/>
  <c r="AV116" i="5" s="1"/>
  <c r="BC115" i="5"/>
  <c r="BG115" i="5" s="1"/>
  <c r="BK115" i="5" s="1"/>
  <c r="BB115" i="5"/>
  <c r="BF115" i="5" s="1"/>
  <c r="BJ115" i="5" s="1"/>
  <c r="AQ116" i="5"/>
  <c r="AU116" i="5" s="1"/>
  <c r="AQ117" i="5" l="1"/>
  <c r="AU117" i="5" s="1"/>
  <c r="BB116" i="5"/>
  <c r="BF116" i="5" s="1"/>
  <c r="BJ116" i="5" s="1"/>
  <c r="AP117" i="5"/>
  <c r="AT117" i="5" s="1"/>
  <c r="BA116" i="5"/>
  <c r="BE116" i="5" s="1"/>
  <c r="BI116" i="5" s="1"/>
  <c r="BD116" i="5"/>
  <c r="BH116" i="5" s="1"/>
  <c r="BL116" i="5" s="1"/>
  <c r="AS117" i="5"/>
  <c r="AW117" i="5" s="1"/>
  <c r="BC116" i="5"/>
  <c r="BG116" i="5" s="1"/>
  <c r="BK116" i="5" s="1"/>
  <c r="AR117" i="5"/>
  <c r="AV117" i="5" s="1"/>
  <c r="AS118" i="5" l="1"/>
  <c r="AW118" i="5" s="1"/>
  <c r="BD117" i="5"/>
  <c r="BH117" i="5" s="1"/>
  <c r="BL117" i="5" s="1"/>
  <c r="BA117" i="5"/>
  <c r="BE117" i="5" s="1"/>
  <c r="BI117" i="5" s="1"/>
  <c r="AP118" i="5"/>
  <c r="AT118" i="5" s="1"/>
  <c r="BC117" i="5"/>
  <c r="BG117" i="5" s="1"/>
  <c r="BK117" i="5" s="1"/>
  <c r="AR118" i="5"/>
  <c r="AV118" i="5" s="1"/>
  <c r="BB117" i="5"/>
  <c r="BF117" i="5" s="1"/>
  <c r="BJ117" i="5" s="1"/>
  <c r="AQ118" i="5"/>
  <c r="AU118" i="5" s="1"/>
  <c r="BA118" i="5" l="1"/>
  <c r="BE118" i="5" s="1"/>
  <c r="BI118" i="5" s="1"/>
  <c r="AP119" i="5"/>
  <c r="AT119" i="5" s="1"/>
  <c r="BC118" i="5"/>
  <c r="BG118" i="5" s="1"/>
  <c r="BK118" i="5" s="1"/>
  <c r="AR119" i="5"/>
  <c r="AV119" i="5" s="1"/>
  <c r="AS119" i="5"/>
  <c r="AW119" i="5" s="1"/>
  <c r="BD118" i="5"/>
  <c r="BH118" i="5" s="1"/>
  <c r="BL118" i="5" s="1"/>
  <c r="AQ119" i="5"/>
  <c r="AU119" i="5" s="1"/>
  <c r="BB118" i="5"/>
  <c r="BF118" i="5" s="1"/>
  <c r="BJ118" i="5" s="1"/>
  <c r="AP120" i="5" l="1"/>
  <c r="AT120" i="5" s="1"/>
  <c r="BA119" i="5"/>
  <c r="BE119" i="5" s="1"/>
  <c r="BI119" i="5" s="1"/>
  <c r="AS120" i="5"/>
  <c r="AW120" i="5" s="1"/>
  <c r="BD119" i="5"/>
  <c r="BH119" i="5" s="1"/>
  <c r="BL119" i="5" s="1"/>
  <c r="AR120" i="5"/>
  <c r="AV120" i="5" s="1"/>
  <c r="BC119" i="5"/>
  <c r="BG119" i="5" s="1"/>
  <c r="BK119" i="5" s="1"/>
  <c r="BB119" i="5"/>
  <c r="BF119" i="5" s="1"/>
  <c r="BJ119" i="5" s="1"/>
  <c r="AQ120" i="5"/>
  <c r="AU120" i="5" s="1"/>
  <c r="AQ121" i="5" l="1"/>
  <c r="AU121" i="5" s="1"/>
  <c r="BB120" i="5"/>
  <c r="BF120" i="5" s="1"/>
  <c r="BJ120" i="5" s="1"/>
  <c r="AR121" i="5"/>
  <c r="AV121" i="5" s="1"/>
  <c r="BC120" i="5"/>
  <c r="BG120" i="5" s="1"/>
  <c r="BK120" i="5" s="1"/>
  <c r="AP121" i="5"/>
  <c r="AT121" i="5" s="1"/>
  <c r="BA120" i="5"/>
  <c r="BE120" i="5" s="1"/>
  <c r="BI120" i="5" s="1"/>
  <c r="AS121" i="5"/>
  <c r="AW121" i="5" s="1"/>
  <c r="BD120" i="5"/>
  <c r="BH120" i="5" s="1"/>
  <c r="BL120" i="5" s="1"/>
  <c r="BD121" i="5" l="1"/>
  <c r="BH121" i="5" s="1"/>
  <c r="BL121" i="5" s="1"/>
  <c r="AS122" i="5"/>
  <c r="AW122" i="5" s="1"/>
  <c r="BC121" i="5"/>
  <c r="BG121" i="5" s="1"/>
  <c r="BK121" i="5" s="1"/>
  <c r="AR122" i="5"/>
  <c r="AV122" i="5" s="1"/>
  <c r="AP122" i="5"/>
  <c r="AT122" i="5" s="1"/>
  <c r="BA121" i="5"/>
  <c r="BE121" i="5" s="1"/>
  <c r="BI121" i="5" s="1"/>
  <c r="BB121" i="5"/>
  <c r="BF121" i="5" s="1"/>
  <c r="BJ121" i="5" s="1"/>
  <c r="AQ122" i="5"/>
  <c r="AU122" i="5" s="1"/>
  <c r="BC122" i="5" l="1"/>
  <c r="AR123" i="5"/>
  <c r="AV123" i="5" s="1"/>
  <c r="BG122" i="5"/>
  <c r="BK122" i="5" s="1"/>
  <c r="AQ123" i="5"/>
  <c r="AU123" i="5" s="1"/>
  <c r="BB122" i="5"/>
  <c r="BF122" i="5" s="1"/>
  <c r="BJ122" i="5" s="1"/>
  <c r="AS123" i="5"/>
  <c r="AW123" i="5" s="1"/>
  <c r="BD122" i="5"/>
  <c r="BH122" i="5" s="1"/>
  <c r="BL122" i="5" s="1"/>
  <c r="BA122" i="5"/>
  <c r="BE122" i="5" s="1"/>
  <c r="BI122" i="5" s="1"/>
  <c r="AP123" i="5"/>
  <c r="AT123" i="5" s="1"/>
  <c r="BA123" i="5" l="1"/>
  <c r="AP124" i="5"/>
  <c r="AT124" i="5" s="1"/>
  <c r="BE123" i="5"/>
  <c r="BI123" i="5" s="1"/>
  <c r="BB123" i="5"/>
  <c r="BF123" i="5" s="1"/>
  <c r="BJ123" i="5" s="1"/>
  <c r="AQ124" i="5"/>
  <c r="AU124" i="5" s="1"/>
  <c r="AS124" i="5"/>
  <c r="AW124" i="5" s="1"/>
  <c r="BD123" i="5"/>
  <c r="BH123" i="5" s="1"/>
  <c r="BL123" i="5" s="1"/>
  <c r="AR124" i="5"/>
  <c r="AV124" i="5" s="1"/>
  <c r="BC123" i="5"/>
  <c r="BG123" i="5" s="1"/>
  <c r="BK123" i="5" s="1"/>
  <c r="AQ125" i="5" l="1"/>
  <c r="AU125" i="5" s="1"/>
  <c r="BB124" i="5"/>
  <c r="BF124" i="5" s="1"/>
  <c r="BJ124" i="5" s="1"/>
  <c r="AS125" i="5"/>
  <c r="AW125" i="5" s="1"/>
  <c r="BD124" i="5"/>
  <c r="BH124" i="5" s="1"/>
  <c r="BL124" i="5" s="1"/>
  <c r="AP125" i="5"/>
  <c r="AT125" i="5" s="1"/>
  <c r="BA124" i="5"/>
  <c r="BE124" i="5" s="1"/>
  <c r="BI124" i="5" s="1"/>
  <c r="AR125" i="5"/>
  <c r="AV125" i="5" s="1"/>
  <c r="BC124" i="5"/>
  <c r="BG124" i="5" s="1"/>
  <c r="BK124" i="5" s="1"/>
  <c r="AR126" i="5" l="1"/>
  <c r="AV126" i="5" s="1"/>
  <c r="BC125" i="5"/>
  <c r="BG125" i="5" s="1"/>
  <c r="BK125" i="5" s="1"/>
  <c r="AS126" i="5"/>
  <c r="AW126" i="5" s="1"/>
  <c r="BD125" i="5"/>
  <c r="BH125" i="5" s="1"/>
  <c r="BL125" i="5" s="1"/>
  <c r="AP126" i="5"/>
  <c r="AT126" i="5" s="1"/>
  <c r="BA125" i="5"/>
  <c r="BE125" i="5" s="1"/>
  <c r="BI125" i="5" s="1"/>
  <c r="BB125" i="5"/>
  <c r="BF125" i="5" s="1"/>
  <c r="BJ125" i="5" s="1"/>
  <c r="AQ126" i="5"/>
  <c r="AU126" i="5" s="1"/>
  <c r="BB126" i="5" l="1"/>
  <c r="BF126" i="5" s="1"/>
  <c r="BJ126" i="5" s="1"/>
  <c r="AQ127" i="5"/>
  <c r="AU127" i="5" s="1"/>
  <c r="AP127" i="5"/>
  <c r="AT127" i="5" s="1"/>
  <c r="BA126" i="5"/>
  <c r="BE126" i="5" s="1"/>
  <c r="BI126" i="5" s="1"/>
  <c r="AR127" i="5"/>
  <c r="AV127" i="5" s="1"/>
  <c r="BC126" i="5"/>
  <c r="BG126" i="5" s="1"/>
  <c r="BK126" i="5" s="1"/>
  <c r="AS127" i="5"/>
  <c r="AW127" i="5" s="1"/>
  <c r="BD126" i="5"/>
  <c r="BH126" i="5" s="1"/>
  <c r="BL126" i="5" s="1"/>
  <c r="AS128" i="5" l="1"/>
  <c r="AW128" i="5" s="1"/>
  <c r="BD127" i="5"/>
  <c r="BH127" i="5" s="1"/>
  <c r="BL127" i="5" s="1"/>
  <c r="BA127" i="5"/>
  <c r="AP128" i="5"/>
  <c r="AT128" i="5" s="1"/>
  <c r="BE127" i="5"/>
  <c r="BI127" i="5" s="1"/>
  <c r="AR128" i="5"/>
  <c r="AV128" i="5" s="1"/>
  <c r="BC127" i="5"/>
  <c r="BG127" i="5" s="1"/>
  <c r="BK127" i="5" s="1"/>
  <c r="AQ128" i="5"/>
  <c r="AU128" i="5" s="1"/>
  <c r="BB127" i="5"/>
  <c r="BF127" i="5" s="1"/>
  <c r="BJ127" i="5" s="1"/>
  <c r="AP129" i="5" l="1"/>
  <c r="AT129" i="5" s="1"/>
  <c r="BA128" i="5"/>
  <c r="BE128" i="5" s="1"/>
  <c r="BI128" i="5" s="1"/>
  <c r="BB128" i="5"/>
  <c r="AQ129" i="5"/>
  <c r="AU129" i="5" s="1"/>
  <c r="BF128" i="5"/>
  <c r="BJ128" i="5" s="1"/>
  <c r="BC128" i="5"/>
  <c r="BG128" i="5" s="1"/>
  <c r="BK128" i="5" s="1"/>
  <c r="AR129" i="5"/>
  <c r="AV129" i="5" s="1"/>
  <c r="BD128" i="5"/>
  <c r="BH128" i="5" s="1"/>
  <c r="BL128" i="5" s="1"/>
  <c r="AS129" i="5"/>
  <c r="AW129" i="5" s="1"/>
  <c r="AS130" i="5" l="1"/>
  <c r="AW130" i="5" s="1"/>
  <c r="BD129" i="5"/>
  <c r="BH129" i="5" s="1"/>
  <c r="BL129" i="5" s="1"/>
  <c r="AQ130" i="5"/>
  <c r="AU130" i="5" s="1"/>
  <c r="BB129" i="5"/>
  <c r="BF129" i="5" s="1"/>
  <c r="BJ129" i="5" s="1"/>
  <c r="AR130" i="5"/>
  <c r="AV130" i="5" s="1"/>
  <c r="BC129" i="5"/>
  <c r="BG129" i="5" s="1"/>
  <c r="BK129" i="5" s="1"/>
  <c r="BA129" i="5"/>
  <c r="BE129" i="5" s="1"/>
  <c r="BI129" i="5" s="1"/>
  <c r="AP130" i="5"/>
  <c r="AT130" i="5" s="1"/>
  <c r="AP131" i="5" l="1"/>
  <c r="AT131" i="5" s="1"/>
  <c r="BA130" i="5"/>
  <c r="BE130" i="5" s="1"/>
  <c r="BI130" i="5" s="1"/>
  <c r="BB130" i="5"/>
  <c r="AQ131" i="5"/>
  <c r="AU131" i="5" s="1"/>
  <c r="BF130" i="5"/>
  <c r="BJ130" i="5" s="1"/>
  <c r="BC130" i="5"/>
  <c r="BG130" i="5" s="1"/>
  <c r="BK130" i="5" s="1"/>
  <c r="AR131" i="5"/>
  <c r="AV131" i="5" s="1"/>
  <c r="BD130" i="5"/>
  <c r="BH130" i="5" s="1"/>
  <c r="BL130" i="5" s="1"/>
  <c r="AS131" i="5"/>
  <c r="AW131" i="5" s="1"/>
  <c r="AQ132" i="5" l="1"/>
  <c r="AU132" i="5" s="1"/>
  <c r="BB131" i="5"/>
  <c r="BF131" i="5" s="1"/>
  <c r="BJ131" i="5" s="1"/>
  <c r="AR132" i="5"/>
  <c r="AV132" i="5" s="1"/>
  <c r="BC131" i="5"/>
  <c r="BG131" i="5" s="1"/>
  <c r="BK131" i="5" s="1"/>
  <c r="AS132" i="5"/>
  <c r="AW132" i="5" s="1"/>
  <c r="BD131" i="5"/>
  <c r="BH131" i="5" s="1"/>
  <c r="BL131" i="5" s="1"/>
  <c r="BA131" i="5"/>
  <c r="BE131" i="5" s="1"/>
  <c r="BI131" i="5" s="1"/>
  <c r="AP132" i="5"/>
  <c r="AT132" i="5" s="1"/>
  <c r="AP133" i="5" l="1"/>
  <c r="AT133" i="5" s="1"/>
  <c r="BA132" i="5"/>
  <c r="BE132" i="5" s="1"/>
  <c r="BI132" i="5" s="1"/>
  <c r="BC132" i="5"/>
  <c r="BG132" i="5" s="1"/>
  <c r="BK132" i="5" s="1"/>
  <c r="AR133" i="5"/>
  <c r="AV133" i="5" s="1"/>
  <c r="BD132" i="5"/>
  <c r="BH132" i="5" s="1"/>
  <c r="BL132" i="5" s="1"/>
  <c r="AS133" i="5"/>
  <c r="AW133" i="5" s="1"/>
  <c r="BB132" i="5"/>
  <c r="BF132" i="5" s="1"/>
  <c r="BJ132" i="5" s="1"/>
  <c r="AQ133" i="5"/>
  <c r="AU133" i="5" s="1"/>
  <c r="AR134" i="5" l="1"/>
  <c r="AV134" i="5" s="1"/>
  <c r="BC133" i="5"/>
  <c r="BG133" i="5" s="1"/>
  <c r="BK133" i="5" s="1"/>
  <c r="AS134" i="5"/>
  <c r="AW134" i="5" s="1"/>
  <c r="BD133" i="5"/>
  <c r="BH133" i="5" s="1"/>
  <c r="BL133" i="5" s="1"/>
  <c r="AQ134" i="5"/>
  <c r="AU134" i="5" s="1"/>
  <c r="BB133" i="5"/>
  <c r="BF133" i="5" s="1"/>
  <c r="BJ133" i="5" s="1"/>
  <c r="BA133" i="5"/>
  <c r="BE133" i="5" s="1"/>
  <c r="BI133" i="5" s="1"/>
  <c r="AP134" i="5"/>
  <c r="AT134" i="5" s="1"/>
  <c r="AP135" i="5" l="1"/>
  <c r="AT135" i="5" s="1"/>
  <c r="BA134" i="5"/>
  <c r="BE134" i="5" s="1"/>
  <c r="BI134" i="5" s="1"/>
  <c r="BD134" i="5"/>
  <c r="BH134" i="5" s="1"/>
  <c r="BL134" i="5" s="1"/>
  <c r="AS135" i="5"/>
  <c r="AW135" i="5" s="1"/>
  <c r="BB134" i="5"/>
  <c r="BF134" i="5" s="1"/>
  <c r="BJ134" i="5" s="1"/>
  <c r="AQ135" i="5"/>
  <c r="AU135" i="5" s="1"/>
  <c r="BC134" i="5"/>
  <c r="BG134" i="5" s="1"/>
  <c r="BK134" i="5" s="1"/>
  <c r="AR135" i="5"/>
  <c r="AV135" i="5" s="1"/>
  <c r="AR136" i="5" l="1"/>
  <c r="AV136" i="5" s="1"/>
  <c r="BC135" i="5"/>
  <c r="BG135" i="5" s="1"/>
  <c r="BK135" i="5" s="1"/>
  <c r="AQ136" i="5"/>
  <c r="AU136" i="5" s="1"/>
  <c r="BB135" i="5"/>
  <c r="BF135" i="5" s="1"/>
  <c r="BJ135" i="5" s="1"/>
  <c r="AS136" i="5"/>
  <c r="AW136" i="5" s="1"/>
  <c r="BD135" i="5"/>
  <c r="BH135" i="5" s="1"/>
  <c r="BL135" i="5" s="1"/>
  <c r="BA135" i="5"/>
  <c r="BE135" i="5" s="1"/>
  <c r="BI135" i="5" s="1"/>
  <c r="AP136" i="5"/>
  <c r="AT136" i="5" s="1"/>
  <c r="AP137" i="5" l="1"/>
  <c r="AT137" i="5" s="1"/>
  <c r="BA136" i="5"/>
  <c r="BE136" i="5" s="1"/>
  <c r="BI136" i="5" s="1"/>
  <c r="BB136" i="5"/>
  <c r="AQ137" i="5"/>
  <c r="AU137" i="5" s="1"/>
  <c r="BF136" i="5"/>
  <c r="BJ136" i="5" s="1"/>
  <c r="BD136" i="5"/>
  <c r="BH136" i="5" s="1"/>
  <c r="BL136" i="5" s="1"/>
  <c r="AS137" i="5"/>
  <c r="AW137" i="5" s="1"/>
  <c r="BC136" i="5"/>
  <c r="BG136" i="5" s="1"/>
  <c r="BK136" i="5" s="1"/>
  <c r="AR137" i="5"/>
  <c r="AV137" i="5" s="1"/>
  <c r="AQ138" i="5" l="1"/>
  <c r="AU138" i="5" s="1"/>
  <c r="BB137" i="5"/>
  <c r="BF137" i="5" s="1"/>
  <c r="BJ137" i="5" s="1"/>
  <c r="AS138" i="5"/>
  <c r="AW138" i="5" s="1"/>
  <c r="BD137" i="5"/>
  <c r="BH137" i="5" s="1"/>
  <c r="BL137" i="5" s="1"/>
  <c r="AR138" i="5"/>
  <c r="AV138" i="5" s="1"/>
  <c r="BC137" i="5"/>
  <c r="BG137" i="5" s="1"/>
  <c r="BK137" i="5" s="1"/>
  <c r="BA137" i="5"/>
  <c r="BE137" i="5" s="1"/>
  <c r="BI137" i="5" s="1"/>
  <c r="AP138" i="5"/>
  <c r="AT138" i="5" s="1"/>
  <c r="AP139" i="5" l="1"/>
  <c r="AT139" i="5" s="1"/>
  <c r="BA138" i="5"/>
  <c r="BE138" i="5" s="1"/>
  <c r="BI138" i="5" s="1"/>
  <c r="BD138" i="5"/>
  <c r="AS139" i="5"/>
  <c r="AW139" i="5" s="1"/>
  <c r="BH138" i="5"/>
  <c r="BL138" i="5" s="1"/>
  <c r="BC138" i="5"/>
  <c r="BG138" i="5" s="1"/>
  <c r="BK138" i="5" s="1"/>
  <c r="AR139" i="5"/>
  <c r="AV139" i="5" s="1"/>
  <c r="BB138" i="5"/>
  <c r="BF138" i="5" s="1"/>
  <c r="BJ138" i="5" s="1"/>
  <c r="AQ139" i="5"/>
  <c r="AU139" i="5" s="1"/>
  <c r="AS140" i="5" l="1"/>
  <c r="AW140" i="5" s="1"/>
  <c r="BD139" i="5"/>
  <c r="BH139" i="5" s="1"/>
  <c r="BL139" i="5" s="1"/>
  <c r="AR140" i="5"/>
  <c r="AV140" i="5" s="1"/>
  <c r="BC139" i="5"/>
  <c r="BG139" i="5" s="1"/>
  <c r="BK139" i="5" s="1"/>
  <c r="AQ140" i="5"/>
  <c r="AU140" i="5" s="1"/>
  <c r="BB139" i="5"/>
  <c r="BF139" i="5" s="1"/>
  <c r="BJ139" i="5" s="1"/>
  <c r="BA139" i="5"/>
  <c r="BE139" i="5" s="1"/>
  <c r="BI139" i="5" s="1"/>
  <c r="AP140" i="5"/>
  <c r="AT140" i="5" s="1"/>
  <c r="AP141" i="5" l="1"/>
  <c r="AT141" i="5" s="1"/>
  <c r="BA140" i="5"/>
  <c r="BE140" i="5" s="1"/>
  <c r="BI140" i="5" s="1"/>
  <c r="BC140" i="5"/>
  <c r="BG140" i="5" s="1"/>
  <c r="BK140" i="5" s="1"/>
  <c r="AR141" i="5"/>
  <c r="AV141" i="5" s="1"/>
  <c r="BB140" i="5"/>
  <c r="AQ141" i="5"/>
  <c r="AU141" i="5" s="1"/>
  <c r="BF140" i="5"/>
  <c r="BJ140" i="5" s="1"/>
  <c r="BD140" i="5"/>
  <c r="BH140" i="5" s="1"/>
  <c r="BL140" i="5" s="1"/>
  <c r="AS141" i="5"/>
  <c r="AW141" i="5" s="1"/>
  <c r="AR142" i="5" l="1"/>
  <c r="AV142" i="5" s="1"/>
  <c r="BC141" i="5"/>
  <c r="BG141" i="5" s="1"/>
  <c r="BK141" i="5" s="1"/>
  <c r="AQ142" i="5"/>
  <c r="AU142" i="5" s="1"/>
  <c r="BB141" i="5"/>
  <c r="BF141" i="5" s="1"/>
  <c r="BJ141" i="5" s="1"/>
  <c r="AS142" i="5"/>
  <c r="AW142" i="5" s="1"/>
  <c r="BD141" i="5"/>
  <c r="BH141" i="5" s="1"/>
  <c r="BL141" i="5" s="1"/>
  <c r="BA141" i="5"/>
  <c r="BE141" i="5" s="1"/>
  <c r="BI141" i="5" s="1"/>
  <c r="AP142" i="5"/>
  <c r="AT142" i="5" s="1"/>
  <c r="AP143" i="5" l="1"/>
  <c r="AT143" i="5" s="1"/>
  <c r="BA142" i="5"/>
  <c r="BE142" i="5" s="1"/>
  <c r="BI142" i="5" s="1"/>
  <c r="BB142" i="5"/>
  <c r="BF142" i="5"/>
  <c r="BJ142" i="5" s="1"/>
  <c r="AQ143" i="5"/>
  <c r="AU143" i="5" s="1"/>
  <c r="BD142" i="5"/>
  <c r="BH142" i="5" s="1"/>
  <c r="BL142" i="5" s="1"/>
  <c r="AS143" i="5"/>
  <c r="AW143" i="5" s="1"/>
  <c r="BC142" i="5"/>
  <c r="BG142" i="5" s="1"/>
  <c r="BK142" i="5" s="1"/>
  <c r="AR143" i="5"/>
  <c r="AV143" i="5" s="1"/>
  <c r="AQ144" i="5" l="1"/>
  <c r="AU144" i="5" s="1"/>
  <c r="BB143" i="5"/>
  <c r="BF143" i="5" s="1"/>
  <c r="BJ143" i="5" s="1"/>
  <c r="AR144" i="5"/>
  <c r="AV144" i="5" s="1"/>
  <c r="BC143" i="5"/>
  <c r="BG143" i="5" s="1"/>
  <c r="BK143" i="5" s="1"/>
  <c r="AS144" i="5"/>
  <c r="AW144" i="5" s="1"/>
  <c r="BD143" i="5"/>
  <c r="BH143" i="5" s="1"/>
  <c r="BL143" i="5" s="1"/>
  <c r="BA143" i="5"/>
  <c r="BE143" i="5" s="1"/>
  <c r="BI143" i="5" s="1"/>
  <c r="AP144" i="5"/>
  <c r="AT144" i="5" s="1"/>
  <c r="AP145" i="5" l="1"/>
  <c r="AT145" i="5" s="1"/>
  <c r="BA144" i="5"/>
  <c r="BE144" i="5" s="1"/>
  <c r="BI144" i="5" s="1"/>
  <c r="BC144" i="5"/>
  <c r="BG144" i="5"/>
  <c r="BK144" i="5" s="1"/>
  <c r="AR145" i="5"/>
  <c r="AV145" i="5" s="1"/>
  <c r="BD144" i="5"/>
  <c r="BH144" i="5" s="1"/>
  <c r="BL144" i="5" s="1"/>
  <c r="AS145" i="5"/>
  <c r="AW145" i="5" s="1"/>
  <c r="BB144" i="5"/>
  <c r="BF144" i="5" s="1"/>
  <c r="BJ144" i="5" s="1"/>
  <c r="AQ145" i="5"/>
  <c r="AU145" i="5" s="1"/>
  <c r="AS146" i="5" l="1"/>
  <c r="AW146" i="5" s="1"/>
  <c r="BD145" i="5"/>
  <c r="BH145" i="5" s="1"/>
  <c r="BL145" i="5" s="1"/>
  <c r="AQ146" i="5"/>
  <c r="AU146" i="5" s="1"/>
  <c r="BB145" i="5"/>
  <c r="BF145" i="5" s="1"/>
  <c r="BJ145" i="5" s="1"/>
  <c r="AR146" i="5"/>
  <c r="AV146" i="5" s="1"/>
  <c r="BC145" i="5"/>
  <c r="BG145" i="5" s="1"/>
  <c r="BK145" i="5" s="1"/>
  <c r="BA145" i="5"/>
  <c r="BE145" i="5" s="1"/>
  <c r="BI145" i="5" s="1"/>
  <c r="AP146" i="5"/>
  <c r="AT146" i="5" s="1"/>
  <c r="AP147" i="5" l="1"/>
  <c r="AT147" i="5" s="1"/>
  <c r="BA146" i="5"/>
  <c r="BE146" i="5" s="1"/>
  <c r="BI146" i="5" s="1"/>
  <c r="BB146" i="5"/>
  <c r="AQ147" i="5"/>
  <c r="AU147" i="5" s="1"/>
  <c r="BF146" i="5"/>
  <c r="BJ146" i="5" s="1"/>
  <c r="BC146" i="5"/>
  <c r="BG146" i="5" s="1"/>
  <c r="BK146" i="5" s="1"/>
  <c r="AR147" i="5"/>
  <c r="AV147" i="5" s="1"/>
  <c r="BD146" i="5"/>
  <c r="BH146" i="5" s="1"/>
  <c r="BL146" i="5" s="1"/>
  <c r="AS147" i="5"/>
  <c r="AW147" i="5" s="1"/>
  <c r="AS148" i="5" l="1"/>
  <c r="AW148" i="5" s="1"/>
  <c r="BD147" i="5"/>
  <c r="BH147" i="5" s="1"/>
  <c r="BL147" i="5" s="1"/>
  <c r="AQ148" i="5"/>
  <c r="AU148" i="5" s="1"/>
  <c r="BB147" i="5"/>
  <c r="BF147" i="5" s="1"/>
  <c r="BJ147" i="5" s="1"/>
  <c r="AR148" i="5"/>
  <c r="AV148" i="5" s="1"/>
  <c r="BC147" i="5"/>
  <c r="BG147" i="5" s="1"/>
  <c r="BK147" i="5" s="1"/>
  <c r="BA147" i="5"/>
  <c r="BE147" i="5" s="1"/>
  <c r="BI147" i="5" s="1"/>
  <c r="AP148" i="5"/>
  <c r="AT148" i="5" s="1"/>
  <c r="BB148" i="5" l="1"/>
  <c r="BF148" i="5" s="1"/>
  <c r="BJ148" i="5" s="1"/>
  <c r="AQ149" i="5"/>
  <c r="AU149" i="5" s="1"/>
  <c r="AP149" i="5"/>
  <c r="AT149" i="5" s="1"/>
  <c r="BA148" i="5"/>
  <c r="BE148" i="5" s="1"/>
  <c r="BI148" i="5" s="1"/>
  <c r="BC148" i="5"/>
  <c r="BG148" i="5" s="1"/>
  <c r="BK148" i="5" s="1"/>
  <c r="AR149" i="5"/>
  <c r="AV149" i="5" s="1"/>
  <c r="BD148" i="5"/>
  <c r="BH148" i="5" s="1"/>
  <c r="BL148" i="5" s="1"/>
  <c r="AS149" i="5"/>
  <c r="AW149" i="5" s="1"/>
  <c r="BA149" i="5" l="1"/>
  <c r="BE149" i="5" s="1"/>
  <c r="BI149" i="5" s="1"/>
  <c r="AP150" i="5"/>
  <c r="AT150" i="5" s="1"/>
  <c r="AR150" i="5"/>
  <c r="AV150" i="5" s="1"/>
  <c r="BC149" i="5"/>
  <c r="BG149" i="5" s="1"/>
  <c r="BK149" i="5" s="1"/>
  <c r="AQ150" i="5"/>
  <c r="AU150" i="5" s="1"/>
  <c r="BB149" i="5"/>
  <c r="BF149" i="5" s="1"/>
  <c r="BJ149" i="5" s="1"/>
  <c r="AS150" i="5"/>
  <c r="AW150" i="5" s="1"/>
  <c r="BD149" i="5"/>
  <c r="BH149" i="5" s="1"/>
  <c r="BL149" i="5" s="1"/>
  <c r="AP151" i="5" l="1"/>
  <c r="AT151" i="5" s="1"/>
  <c r="BA150" i="5"/>
  <c r="BE150" i="5" s="1"/>
  <c r="BI150" i="5" s="1"/>
  <c r="BD150" i="5"/>
  <c r="AS151" i="5"/>
  <c r="AW151" i="5" s="1"/>
  <c r="BH150" i="5"/>
  <c r="BL150" i="5" s="1"/>
  <c r="BC150" i="5"/>
  <c r="BG150" i="5" s="1"/>
  <c r="BK150" i="5" s="1"/>
  <c r="AR151" i="5"/>
  <c r="AV151" i="5" s="1"/>
  <c r="BB150" i="5"/>
  <c r="BF150" i="5" s="1"/>
  <c r="BJ150" i="5" s="1"/>
  <c r="AQ151" i="5"/>
  <c r="AU151" i="5" s="1"/>
  <c r="AS152" i="5" l="1"/>
  <c r="AW152" i="5" s="1"/>
  <c r="BD151" i="5"/>
  <c r="BH151" i="5" s="1"/>
  <c r="BL151" i="5" s="1"/>
  <c r="AR152" i="5"/>
  <c r="AV152" i="5" s="1"/>
  <c r="BC151" i="5"/>
  <c r="BG151" i="5" s="1"/>
  <c r="BK151" i="5" s="1"/>
  <c r="AQ152" i="5"/>
  <c r="AU152" i="5" s="1"/>
  <c r="BB151" i="5"/>
  <c r="BF151" i="5" s="1"/>
  <c r="BJ151" i="5" s="1"/>
  <c r="BA151" i="5"/>
  <c r="BE151" i="5" s="1"/>
  <c r="BI151" i="5" s="1"/>
  <c r="AP152" i="5"/>
  <c r="AT152" i="5" s="1"/>
  <c r="AP153" i="5" l="1"/>
  <c r="AT153" i="5" s="1"/>
  <c r="BA152" i="5"/>
  <c r="BE152" i="5" s="1"/>
  <c r="BI152" i="5" s="1"/>
  <c r="BC152" i="5"/>
  <c r="BG152" i="5"/>
  <c r="BK152" i="5" s="1"/>
  <c r="AR153" i="5"/>
  <c r="AV153" i="5" s="1"/>
  <c r="BB152" i="5"/>
  <c r="BF152" i="5" s="1"/>
  <c r="BJ152" i="5" s="1"/>
  <c r="AQ153" i="5"/>
  <c r="AU153" i="5" s="1"/>
  <c r="BD152" i="5"/>
  <c r="BH152" i="5" s="1"/>
  <c r="BL152" i="5" s="1"/>
  <c r="AS153" i="5"/>
  <c r="AW153" i="5" s="1"/>
  <c r="AS154" i="5" l="1"/>
  <c r="AW154" i="5" s="1"/>
  <c r="BD153" i="5"/>
  <c r="BH153" i="5" s="1"/>
  <c r="BL153" i="5" s="1"/>
  <c r="AR154" i="5"/>
  <c r="AV154" i="5" s="1"/>
  <c r="BC153" i="5"/>
  <c r="BG153" i="5" s="1"/>
  <c r="BK153" i="5" s="1"/>
  <c r="AQ154" i="5"/>
  <c r="AU154" i="5" s="1"/>
  <c r="BB153" i="5"/>
  <c r="BF153" i="5" s="1"/>
  <c r="BJ153" i="5" s="1"/>
  <c r="BA153" i="5"/>
  <c r="BE153" i="5" s="1"/>
  <c r="BI153" i="5" s="1"/>
  <c r="AP154" i="5"/>
  <c r="AT154" i="5" s="1"/>
  <c r="BC154" i="5" l="1"/>
  <c r="AR155" i="5"/>
  <c r="AV155" i="5" s="1"/>
  <c r="BG154" i="5"/>
  <c r="BK154" i="5" s="1"/>
  <c r="AP155" i="5"/>
  <c r="AT155" i="5" s="1"/>
  <c r="BA154" i="5"/>
  <c r="BE154" i="5" s="1"/>
  <c r="BI154" i="5" s="1"/>
  <c r="BB154" i="5"/>
  <c r="BF154" i="5" s="1"/>
  <c r="BJ154" i="5" s="1"/>
  <c r="AQ155" i="5"/>
  <c r="AU155" i="5" s="1"/>
  <c r="BD154" i="5"/>
  <c r="BH154" i="5" s="1"/>
  <c r="BL154" i="5" s="1"/>
  <c r="AS155" i="5"/>
  <c r="AW155" i="5" s="1"/>
  <c r="AQ156" i="5" l="1"/>
  <c r="AU156" i="5" s="1"/>
  <c r="BB155" i="5"/>
  <c r="BF155" i="5" s="1"/>
  <c r="BJ155" i="5" s="1"/>
  <c r="AR156" i="5"/>
  <c r="AV156" i="5" s="1"/>
  <c r="BC155" i="5"/>
  <c r="BG155" i="5" s="1"/>
  <c r="BK155" i="5" s="1"/>
  <c r="AS156" i="5"/>
  <c r="AW156" i="5" s="1"/>
  <c r="BD155" i="5"/>
  <c r="BH155" i="5" s="1"/>
  <c r="BL155" i="5" s="1"/>
  <c r="BA155" i="5"/>
  <c r="BE155" i="5" s="1"/>
  <c r="BI155" i="5" s="1"/>
  <c r="AP156" i="5"/>
  <c r="AT156" i="5" s="1"/>
  <c r="BC156" i="5" l="1"/>
  <c r="BG156" i="5" s="1"/>
  <c r="BK156" i="5" s="1"/>
  <c r="AR157" i="5"/>
  <c r="AV157" i="5" s="1"/>
  <c r="AP157" i="5"/>
  <c r="AT157" i="5" s="1"/>
  <c r="BA156" i="5"/>
  <c r="BE156" i="5" s="1"/>
  <c r="BI156" i="5" s="1"/>
  <c r="BD156" i="5"/>
  <c r="BH156" i="5" s="1"/>
  <c r="BL156" i="5" s="1"/>
  <c r="AS157" i="5"/>
  <c r="AW157" i="5" s="1"/>
  <c r="BB156" i="5"/>
  <c r="BF156" i="5" s="1"/>
  <c r="BJ156" i="5" s="1"/>
  <c r="AQ157" i="5"/>
  <c r="AU157" i="5" s="1"/>
  <c r="AQ158" i="5" l="1"/>
  <c r="AU158" i="5" s="1"/>
  <c r="BB157" i="5"/>
  <c r="BF157" i="5" s="1"/>
  <c r="BJ157" i="5" s="1"/>
  <c r="AS158" i="5"/>
  <c r="AW158" i="5" s="1"/>
  <c r="BD157" i="5"/>
  <c r="BH157" i="5" s="1"/>
  <c r="BL157" i="5" s="1"/>
  <c r="AR158" i="5"/>
  <c r="AV158" i="5" s="1"/>
  <c r="BC157" i="5"/>
  <c r="BG157" i="5" s="1"/>
  <c r="BK157" i="5" s="1"/>
  <c r="BA157" i="5"/>
  <c r="BE157" i="5" s="1"/>
  <c r="BI157" i="5" s="1"/>
  <c r="AP158" i="5"/>
  <c r="AT158" i="5" s="1"/>
  <c r="BD158" i="5" l="1"/>
  <c r="AS159" i="5"/>
  <c r="AW159" i="5" s="1"/>
  <c r="BH158" i="5"/>
  <c r="BL158" i="5" s="1"/>
  <c r="AP159" i="5"/>
  <c r="AT159" i="5" s="1"/>
  <c r="BA158" i="5"/>
  <c r="BE158" i="5" s="1"/>
  <c r="BI158" i="5" s="1"/>
  <c r="BC158" i="5"/>
  <c r="AR159" i="5"/>
  <c r="AV159" i="5" s="1"/>
  <c r="BG158" i="5"/>
  <c r="BK158" i="5" s="1"/>
  <c r="BB158" i="5"/>
  <c r="BF158" i="5" s="1"/>
  <c r="BJ158" i="5" s="1"/>
  <c r="AQ159" i="5"/>
  <c r="AU159" i="5" s="1"/>
  <c r="BA159" i="5" l="1"/>
  <c r="BE159" i="5" s="1"/>
  <c r="BI159" i="5" s="1"/>
  <c r="AP160" i="5"/>
  <c r="AT160" i="5" s="1"/>
  <c r="AR160" i="5"/>
  <c r="AV160" i="5" s="1"/>
  <c r="BC159" i="5"/>
  <c r="BG159" i="5" s="1"/>
  <c r="BK159" i="5" s="1"/>
  <c r="AS160" i="5"/>
  <c r="AW160" i="5" s="1"/>
  <c r="BD159" i="5"/>
  <c r="BH159" i="5" s="1"/>
  <c r="BL159" i="5" s="1"/>
  <c r="AQ160" i="5"/>
  <c r="AU160" i="5" s="1"/>
  <c r="BB159" i="5"/>
  <c r="BF159" i="5" s="1"/>
  <c r="BJ159" i="5" s="1"/>
  <c r="BC160" i="5" l="1"/>
  <c r="BG160" i="5" s="1"/>
  <c r="BK160" i="5" s="1"/>
  <c r="AR161" i="5"/>
  <c r="AV161" i="5" s="1"/>
  <c r="AP161" i="5"/>
  <c r="AT161" i="5" s="1"/>
  <c r="BA160" i="5"/>
  <c r="BE160" i="5" s="1"/>
  <c r="BI160" i="5" s="1"/>
  <c r="BB160" i="5"/>
  <c r="BF160" i="5" s="1"/>
  <c r="BJ160" i="5" s="1"/>
  <c r="AQ161" i="5"/>
  <c r="AU161" i="5" s="1"/>
  <c r="BD160" i="5"/>
  <c r="BH160" i="5" s="1"/>
  <c r="BL160" i="5" s="1"/>
  <c r="AS161" i="5"/>
  <c r="AW161" i="5" s="1"/>
  <c r="BA161" i="5" l="1"/>
  <c r="BE161" i="5" s="1"/>
  <c r="BI161" i="5" s="1"/>
  <c r="AP162" i="5"/>
  <c r="AT162" i="5" s="1"/>
  <c r="AQ162" i="5"/>
  <c r="AU162" i="5" s="1"/>
  <c r="BB161" i="5"/>
  <c r="BF161" i="5" s="1"/>
  <c r="BJ161" i="5" s="1"/>
  <c r="AS162" i="5"/>
  <c r="AW162" i="5" s="1"/>
  <c r="BD161" i="5"/>
  <c r="BH161" i="5" s="1"/>
  <c r="BL161" i="5" s="1"/>
  <c r="AR162" i="5"/>
  <c r="AV162" i="5" s="1"/>
  <c r="BC161" i="5"/>
  <c r="BG161" i="5" s="1"/>
  <c r="BK161" i="5" s="1"/>
  <c r="BC162" i="5" l="1"/>
  <c r="AR163" i="5"/>
  <c r="AV163" i="5" s="1"/>
  <c r="BG162" i="5"/>
  <c r="BK162" i="5" s="1"/>
  <c r="BB162" i="5"/>
  <c r="AQ163" i="5"/>
  <c r="AU163" i="5" s="1"/>
  <c r="BF162" i="5"/>
  <c r="BJ162" i="5" s="1"/>
  <c r="AP163" i="5"/>
  <c r="AT163" i="5" s="1"/>
  <c r="BA162" i="5"/>
  <c r="BE162" i="5" s="1"/>
  <c r="BI162" i="5" s="1"/>
  <c r="BD162" i="5"/>
  <c r="AS163" i="5"/>
  <c r="AW163" i="5" s="1"/>
  <c r="BH162" i="5"/>
  <c r="BL162" i="5" s="1"/>
  <c r="AQ164" i="5" l="1"/>
  <c r="AU164" i="5" s="1"/>
  <c r="BB163" i="5"/>
  <c r="BF163" i="5" s="1"/>
  <c r="BJ163" i="5" s="1"/>
  <c r="AS164" i="5"/>
  <c r="AW164" i="5" s="1"/>
  <c r="BD163" i="5"/>
  <c r="BH163" i="5" s="1"/>
  <c r="BL163" i="5" s="1"/>
  <c r="AR164" i="5"/>
  <c r="AV164" i="5" s="1"/>
  <c r="BC163" i="5"/>
  <c r="BG163" i="5" s="1"/>
  <c r="BK163" i="5" s="1"/>
  <c r="BA163" i="5"/>
  <c r="BE163" i="5" s="1"/>
  <c r="BI163" i="5" s="1"/>
  <c r="AP164" i="5"/>
  <c r="AT164" i="5" s="1"/>
  <c r="BD164" i="5" l="1"/>
  <c r="BH164" i="5" s="1"/>
  <c r="BL164" i="5" s="1"/>
  <c r="AS165" i="5"/>
  <c r="AW165" i="5" s="1"/>
  <c r="AP165" i="5"/>
  <c r="AT165" i="5" s="1"/>
  <c r="BA164" i="5"/>
  <c r="BE164" i="5" s="1"/>
  <c r="BI164" i="5" s="1"/>
  <c r="BC164" i="5"/>
  <c r="BG164" i="5" s="1"/>
  <c r="BK164" i="5" s="1"/>
  <c r="AR165" i="5"/>
  <c r="AV165" i="5" s="1"/>
  <c r="BB164" i="5"/>
  <c r="BF164" i="5" s="1"/>
  <c r="BJ164" i="5" s="1"/>
  <c r="AQ165" i="5"/>
  <c r="AU165" i="5" s="1"/>
  <c r="BA165" i="5" l="1"/>
  <c r="BE165" i="5" s="1"/>
  <c r="BI165" i="5" s="1"/>
  <c r="AP166" i="5"/>
  <c r="AT166" i="5" s="1"/>
  <c r="AR166" i="5"/>
  <c r="AV166" i="5" s="1"/>
  <c r="BC165" i="5"/>
  <c r="BG165" i="5" s="1"/>
  <c r="BK165" i="5" s="1"/>
  <c r="AQ166" i="5"/>
  <c r="AU166" i="5" s="1"/>
  <c r="BB165" i="5"/>
  <c r="BF165" i="5" s="1"/>
  <c r="BJ165" i="5" s="1"/>
  <c r="AS166" i="5"/>
  <c r="AW166" i="5" s="1"/>
  <c r="BD165" i="5"/>
  <c r="BH165" i="5" s="1"/>
  <c r="BL165" i="5" s="1"/>
  <c r="BC166" i="5" l="1"/>
  <c r="AR167" i="5"/>
  <c r="AV167" i="5" s="1"/>
  <c r="BG166" i="5"/>
  <c r="BK166" i="5" s="1"/>
  <c r="AP167" i="5"/>
  <c r="AT167" i="5" s="1"/>
  <c r="BA166" i="5"/>
  <c r="BE166" i="5" s="1"/>
  <c r="BI166" i="5" s="1"/>
  <c r="BD166" i="5"/>
  <c r="BH166" i="5" s="1"/>
  <c r="BL166" i="5" s="1"/>
  <c r="AS167" i="5"/>
  <c r="AW167" i="5" s="1"/>
  <c r="BB166" i="5"/>
  <c r="BF166" i="5" s="1"/>
  <c r="BJ166" i="5" s="1"/>
  <c r="AQ167" i="5"/>
  <c r="AU167" i="5" s="1"/>
  <c r="BA167" i="5" l="1"/>
  <c r="BE167" i="5" s="1"/>
  <c r="BI167" i="5" s="1"/>
  <c r="AP168" i="5"/>
  <c r="AT168" i="5" s="1"/>
  <c r="AQ168" i="5"/>
  <c r="AU168" i="5" s="1"/>
  <c r="BB167" i="5"/>
  <c r="BF167" i="5" s="1"/>
  <c r="BJ167" i="5" s="1"/>
  <c r="AS168" i="5"/>
  <c r="AW168" i="5" s="1"/>
  <c r="BD167" i="5"/>
  <c r="BH167" i="5" s="1"/>
  <c r="BL167" i="5" s="1"/>
  <c r="AR168" i="5"/>
  <c r="AV168" i="5" s="1"/>
  <c r="BC167" i="5"/>
  <c r="BG167" i="5" s="1"/>
  <c r="BK167" i="5" s="1"/>
  <c r="BB168" i="5" l="1"/>
  <c r="AQ169" i="5"/>
  <c r="AU169" i="5" s="1"/>
  <c r="BF168" i="5"/>
  <c r="BJ168" i="5" s="1"/>
  <c r="BC168" i="5"/>
  <c r="BG168" i="5" s="1"/>
  <c r="BK168" i="5" s="1"/>
  <c r="AR169" i="5"/>
  <c r="AV169" i="5" s="1"/>
  <c r="AP169" i="5"/>
  <c r="AT169" i="5" s="1"/>
  <c r="BA168" i="5"/>
  <c r="BE168" i="5" s="1"/>
  <c r="BI168" i="5" s="1"/>
  <c r="BD168" i="5"/>
  <c r="BH168" i="5" s="1"/>
  <c r="BL168" i="5" s="1"/>
  <c r="AS169" i="5"/>
  <c r="AW169" i="5" s="1"/>
  <c r="AR170" i="5" l="1"/>
  <c r="AV170" i="5" s="1"/>
  <c r="BC169" i="5"/>
  <c r="BG169" i="5" s="1"/>
  <c r="BK169" i="5" s="1"/>
  <c r="AQ170" i="5"/>
  <c r="AU170" i="5" s="1"/>
  <c r="BB169" i="5"/>
  <c r="BF169" i="5" s="1"/>
  <c r="BJ169" i="5" s="1"/>
  <c r="AS170" i="5"/>
  <c r="AW170" i="5" s="1"/>
  <c r="BD169" i="5"/>
  <c r="BH169" i="5" s="1"/>
  <c r="BL169" i="5" s="1"/>
  <c r="BA169" i="5"/>
  <c r="BE169" i="5" s="1"/>
  <c r="BI169" i="5" s="1"/>
  <c r="AP170" i="5"/>
  <c r="AT170" i="5" s="1"/>
  <c r="AP171" i="5" l="1"/>
  <c r="AT171" i="5" s="1"/>
  <c r="BA170" i="5"/>
  <c r="BE170" i="5" s="1"/>
  <c r="BI170" i="5" s="1"/>
  <c r="BB170" i="5"/>
  <c r="AQ171" i="5"/>
  <c r="AU171" i="5" s="1"/>
  <c r="BF170" i="5"/>
  <c r="BJ170" i="5" s="1"/>
  <c r="BD170" i="5"/>
  <c r="BH170" i="5" s="1"/>
  <c r="BL170" i="5" s="1"/>
  <c r="AS171" i="5"/>
  <c r="AW171" i="5" s="1"/>
  <c r="BC170" i="5"/>
  <c r="BG170" i="5" s="1"/>
  <c r="BK170" i="5" s="1"/>
  <c r="AR171" i="5"/>
  <c r="AV171" i="5" s="1"/>
  <c r="AQ172" i="5" l="1"/>
  <c r="AU172" i="5" s="1"/>
  <c r="BB171" i="5"/>
  <c r="BF171" i="5" s="1"/>
  <c r="BJ171" i="5" s="1"/>
  <c r="AR172" i="5"/>
  <c r="AV172" i="5" s="1"/>
  <c r="BC171" i="5"/>
  <c r="BG171" i="5" s="1"/>
  <c r="BK171" i="5" s="1"/>
  <c r="AS172" i="5"/>
  <c r="AW172" i="5" s="1"/>
  <c r="BD171" i="5"/>
  <c r="BH171" i="5" s="1"/>
  <c r="BL171" i="5" s="1"/>
  <c r="BA171" i="5"/>
  <c r="BE171" i="5" s="1"/>
  <c r="BI171" i="5" s="1"/>
  <c r="AP172" i="5"/>
  <c r="AT172" i="5" s="1"/>
  <c r="BC172" i="5" l="1"/>
  <c r="BG172" i="5" s="1"/>
  <c r="BK172" i="5" s="1"/>
  <c r="AR173" i="5"/>
  <c r="AV173" i="5" s="1"/>
  <c r="AP173" i="5"/>
  <c r="AT173" i="5" s="1"/>
  <c r="BA172" i="5"/>
  <c r="BE172" i="5" s="1"/>
  <c r="BI172" i="5" s="1"/>
  <c r="BD172" i="5"/>
  <c r="BH172" i="5" s="1"/>
  <c r="BL172" i="5" s="1"/>
  <c r="AS173" i="5"/>
  <c r="AW173" i="5" s="1"/>
  <c r="BB172" i="5"/>
  <c r="BF172" i="5" s="1"/>
  <c r="BJ172" i="5" s="1"/>
  <c r="AQ173" i="5"/>
  <c r="AU173" i="5" s="1"/>
  <c r="BA173" i="5" l="1"/>
  <c r="BE173" i="5" s="1"/>
  <c r="BI173" i="5" s="1"/>
  <c r="AP174" i="5"/>
  <c r="AT174" i="5" s="1"/>
  <c r="AS174" i="5"/>
  <c r="AW174" i="5" s="1"/>
  <c r="BD173" i="5"/>
  <c r="BH173" i="5" s="1"/>
  <c r="BL173" i="5" s="1"/>
  <c r="AQ174" i="5"/>
  <c r="AU174" i="5" s="1"/>
  <c r="BB173" i="5"/>
  <c r="BF173" i="5" s="1"/>
  <c r="BJ173" i="5" s="1"/>
  <c r="AR174" i="5"/>
  <c r="AV174" i="5" s="1"/>
  <c r="BC173" i="5"/>
  <c r="BG173" i="5" s="1"/>
  <c r="BK173" i="5" s="1"/>
  <c r="BC174" i="5" l="1"/>
  <c r="BG174" i="5" s="1"/>
  <c r="BK174" i="5" s="1"/>
  <c r="AR175" i="5"/>
  <c r="AV175" i="5" s="1"/>
  <c r="AP175" i="5"/>
  <c r="AT175" i="5" s="1"/>
  <c r="BA174" i="5"/>
  <c r="BE174" i="5" s="1"/>
  <c r="BI174" i="5" s="1"/>
  <c r="BD174" i="5"/>
  <c r="BH174" i="5" s="1"/>
  <c r="BL174" i="5" s="1"/>
  <c r="AS175" i="5"/>
  <c r="AW175" i="5" s="1"/>
  <c r="AQ175" i="5"/>
  <c r="AU175" i="5" s="1"/>
  <c r="BB174" i="5"/>
  <c r="BF174" i="5" s="1"/>
  <c r="BJ174" i="5" s="1"/>
  <c r="BB175" i="5" l="1"/>
  <c r="AQ176" i="5"/>
  <c r="AU176" i="5" s="1"/>
  <c r="BF175" i="5"/>
  <c r="BJ175" i="5" s="1"/>
  <c r="AS176" i="5"/>
  <c r="AW176" i="5" s="1"/>
  <c r="BD175" i="5"/>
  <c r="BH175" i="5" s="1"/>
  <c r="BL175" i="5" s="1"/>
  <c r="AP176" i="5"/>
  <c r="AT176" i="5" s="1"/>
  <c r="BA175" i="5"/>
  <c r="BE175" i="5" s="1"/>
  <c r="BI175" i="5" s="1"/>
  <c r="AR176" i="5"/>
  <c r="AV176" i="5" s="1"/>
  <c r="BC175" i="5"/>
  <c r="BG175" i="5" s="1"/>
  <c r="BK175" i="5" s="1"/>
  <c r="BD176" i="5" l="1"/>
  <c r="AS177" i="5"/>
  <c r="AW177" i="5" s="1"/>
  <c r="BH176" i="5"/>
  <c r="BL176" i="5" s="1"/>
  <c r="AQ177" i="5"/>
  <c r="AU177" i="5" s="1"/>
  <c r="BB176" i="5"/>
  <c r="BF176" i="5" s="1"/>
  <c r="BJ176" i="5" s="1"/>
  <c r="BC176" i="5"/>
  <c r="BG176" i="5" s="1"/>
  <c r="BK176" i="5" s="1"/>
  <c r="AR177" i="5"/>
  <c r="AV177" i="5" s="1"/>
  <c r="AP177" i="5"/>
  <c r="AT177" i="5" s="1"/>
  <c r="BA176" i="5"/>
  <c r="BE176" i="5" s="1"/>
  <c r="BI176" i="5" s="1"/>
  <c r="AP178" i="5" l="1"/>
  <c r="AT178" i="5" s="1"/>
  <c r="BA177" i="5"/>
  <c r="BE177" i="5" s="1"/>
  <c r="BI177" i="5" s="1"/>
  <c r="AS178" i="5"/>
  <c r="AW178" i="5" s="1"/>
  <c r="BD177" i="5"/>
  <c r="BH177" i="5" s="1"/>
  <c r="BL177" i="5" s="1"/>
  <c r="AR178" i="5"/>
  <c r="AV178" i="5" s="1"/>
  <c r="BC177" i="5"/>
  <c r="BG177" i="5" s="1"/>
  <c r="BK177" i="5" s="1"/>
  <c r="AQ178" i="5"/>
  <c r="AU178" i="5" s="1"/>
  <c r="BB177" i="5"/>
  <c r="BF177" i="5" s="1"/>
  <c r="BJ177" i="5" s="1"/>
  <c r="AQ179" i="5" l="1"/>
  <c r="AU179" i="5" s="1"/>
  <c r="BB178" i="5"/>
  <c r="BF178" i="5" s="1"/>
  <c r="BJ178" i="5" s="1"/>
  <c r="BD178" i="5"/>
  <c r="BH178" i="5" s="1"/>
  <c r="BL178" i="5" s="1"/>
  <c r="AS179" i="5"/>
  <c r="AW179" i="5" s="1"/>
  <c r="BA178" i="5"/>
  <c r="BE178" i="5" s="1"/>
  <c r="BI178" i="5" s="1"/>
  <c r="AP179" i="5"/>
  <c r="AT179" i="5" s="1"/>
  <c r="BC178" i="5"/>
  <c r="BG178" i="5" s="1"/>
  <c r="BK178" i="5" s="1"/>
  <c r="AR179" i="5"/>
  <c r="AV179" i="5" s="1"/>
  <c r="AR180" i="5" l="1"/>
  <c r="AV180" i="5" s="1"/>
  <c r="BC179" i="5"/>
  <c r="BG179" i="5" s="1"/>
  <c r="BK179" i="5" s="1"/>
  <c r="AS180" i="5"/>
  <c r="AW180" i="5" s="1"/>
  <c r="BD179" i="5"/>
  <c r="BH179" i="5" s="1"/>
  <c r="BL179" i="5" s="1"/>
  <c r="AQ180" i="5"/>
  <c r="AU180" i="5" s="1"/>
  <c r="BB179" i="5"/>
  <c r="BF179" i="5" s="1"/>
  <c r="BJ179" i="5" s="1"/>
  <c r="BA179" i="5"/>
  <c r="BE179" i="5" s="1"/>
  <c r="BI179" i="5" s="1"/>
  <c r="AP180" i="5"/>
  <c r="AT180" i="5" s="1"/>
  <c r="BA180" i="5" l="1"/>
  <c r="BE180" i="5" s="1"/>
  <c r="BI180" i="5" s="1"/>
  <c r="AP181" i="5"/>
  <c r="AT181" i="5" s="1"/>
  <c r="BD180" i="5"/>
  <c r="BH180" i="5"/>
  <c r="BL180" i="5" s="1"/>
  <c r="AS181" i="5"/>
  <c r="AW181" i="5" s="1"/>
  <c r="BB180" i="5"/>
  <c r="BF180" i="5" s="1"/>
  <c r="BJ180" i="5" s="1"/>
  <c r="AQ181" i="5"/>
  <c r="AU181" i="5" s="1"/>
  <c r="BC180" i="5"/>
  <c r="BG180" i="5" s="1"/>
  <c r="BK180" i="5" s="1"/>
  <c r="AR181" i="5"/>
  <c r="AV181" i="5" s="1"/>
  <c r="AR182" i="5" l="1"/>
  <c r="AV182" i="5" s="1"/>
  <c r="BC181" i="5"/>
  <c r="BG181" i="5" s="1"/>
  <c r="BK181" i="5" s="1"/>
  <c r="AQ182" i="5"/>
  <c r="AU182" i="5" s="1"/>
  <c r="BB181" i="5"/>
  <c r="BF181" i="5" s="1"/>
  <c r="BJ181" i="5" s="1"/>
  <c r="AS182" i="5"/>
  <c r="AW182" i="5" s="1"/>
  <c r="BD181" i="5"/>
  <c r="BH181" i="5" s="1"/>
  <c r="BL181" i="5" s="1"/>
  <c r="AP182" i="5"/>
  <c r="AT182" i="5" s="1"/>
  <c r="BA181" i="5"/>
  <c r="BE181" i="5" s="1"/>
  <c r="BI181" i="5" s="1"/>
  <c r="AQ183" i="5" l="1"/>
  <c r="AU183" i="5" s="1"/>
  <c r="BB182" i="5"/>
  <c r="BF182" i="5" s="1"/>
  <c r="BJ182" i="5" s="1"/>
  <c r="BA182" i="5"/>
  <c r="BE182" i="5" s="1"/>
  <c r="BI182" i="5" s="1"/>
  <c r="AP183" i="5"/>
  <c r="AT183" i="5" s="1"/>
  <c r="BD182" i="5"/>
  <c r="BH182" i="5" s="1"/>
  <c r="BL182" i="5" s="1"/>
  <c r="AS183" i="5"/>
  <c r="AW183" i="5" s="1"/>
  <c r="BC182" i="5"/>
  <c r="BG182" i="5" s="1"/>
  <c r="BK182" i="5" s="1"/>
  <c r="AR183" i="5"/>
  <c r="AV183" i="5" s="1"/>
  <c r="AQ184" i="5" l="1"/>
  <c r="AU184" i="5" s="1"/>
  <c r="BB183" i="5"/>
  <c r="BF183" i="5" s="1"/>
  <c r="BJ183" i="5" s="1"/>
  <c r="AR184" i="5"/>
  <c r="AV184" i="5" s="1"/>
  <c r="BC183" i="5"/>
  <c r="BG183" i="5" s="1"/>
  <c r="BK183" i="5" s="1"/>
  <c r="AP184" i="5"/>
  <c r="AT184" i="5" s="1"/>
  <c r="BA183" i="5"/>
  <c r="BE183" i="5" s="1"/>
  <c r="BI183" i="5" s="1"/>
  <c r="AS184" i="5"/>
  <c r="AW184" i="5" s="1"/>
  <c r="BD183" i="5"/>
  <c r="BH183" i="5" s="1"/>
  <c r="BL183" i="5" s="1"/>
  <c r="BD184" i="5" l="1"/>
  <c r="BH184" i="5" s="1"/>
  <c r="BL184" i="5" s="1"/>
  <c r="AS185" i="5"/>
  <c r="AW185" i="5" s="1"/>
  <c r="BC184" i="5"/>
  <c r="BG184" i="5" s="1"/>
  <c r="BK184" i="5" s="1"/>
  <c r="AR185" i="5"/>
  <c r="AV185" i="5" s="1"/>
  <c r="BA184" i="5"/>
  <c r="BE184" i="5" s="1"/>
  <c r="BI184" i="5" s="1"/>
  <c r="AP185" i="5"/>
  <c r="AT185" i="5" s="1"/>
  <c r="BB184" i="5"/>
  <c r="BF184" i="5" s="1"/>
  <c r="BJ184" i="5" s="1"/>
  <c r="AQ185" i="5"/>
  <c r="AU185" i="5" s="1"/>
  <c r="AR186" i="5" l="1"/>
  <c r="AV186" i="5" s="1"/>
  <c r="BC185" i="5"/>
  <c r="BG185" i="5" s="1"/>
  <c r="BK185" i="5" s="1"/>
  <c r="BA185" i="5"/>
  <c r="BE185" i="5" s="1"/>
  <c r="BI185" i="5" s="1"/>
  <c r="AP186" i="5"/>
  <c r="AT186" i="5" s="1"/>
  <c r="BB185" i="5"/>
  <c r="BF185" i="5" s="1"/>
  <c r="BJ185" i="5" s="1"/>
  <c r="AQ186" i="5"/>
  <c r="AU186" i="5" s="1"/>
  <c r="BD185" i="5"/>
  <c r="BH185" i="5" s="1"/>
  <c r="BL185" i="5" s="1"/>
  <c r="AS186" i="5"/>
  <c r="AW186" i="5" s="1"/>
  <c r="AS187" i="5" l="1"/>
  <c r="AW187" i="5" s="1"/>
  <c r="BD186" i="5"/>
  <c r="BH186" i="5" s="1"/>
  <c r="BL186" i="5" s="1"/>
  <c r="AP187" i="5"/>
  <c r="AT187" i="5" s="1"/>
  <c r="BA186" i="5"/>
  <c r="BE186" i="5" s="1"/>
  <c r="BI186" i="5" s="1"/>
  <c r="AQ187" i="5"/>
  <c r="AU187" i="5" s="1"/>
  <c r="BB186" i="5"/>
  <c r="BF186" i="5" s="1"/>
  <c r="BJ186" i="5" s="1"/>
  <c r="AR187" i="5"/>
  <c r="AV187" i="5" s="1"/>
  <c r="BC186" i="5"/>
  <c r="BG186" i="5" s="1"/>
  <c r="BK186" i="5" s="1"/>
  <c r="AR188" i="5" l="1"/>
  <c r="AV188" i="5" s="1"/>
  <c r="BC187" i="5"/>
  <c r="BG187" i="5" s="1"/>
  <c r="BK187" i="5" s="1"/>
  <c r="BA187" i="5"/>
  <c r="BE187" i="5" s="1"/>
  <c r="BI187" i="5" s="1"/>
  <c r="AP188" i="5"/>
  <c r="AT188" i="5" s="1"/>
  <c r="AQ188" i="5"/>
  <c r="AU188" i="5" s="1"/>
  <c r="BB187" i="5"/>
  <c r="BF187" i="5" s="1"/>
  <c r="BJ187" i="5" s="1"/>
  <c r="BD187" i="5"/>
  <c r="BH187" i="5" s="1"/>
  <c r="BL187" i="5" s="1"/>
  <c r="AS188" i="5"/>
  <c r="AW188" i="5" s="1"/>
  <c r="AP189" i="5" l="1"/>
  <c r="AT189" i="5" s="1"/>
  <c r="BA188" i="5"/>
  <c r="BE188" i="5" s="1"/>
  <c r="BI188" i="5" s="1"/>
  <c r="AQ189" i="5"/>
  <c r="AU189" i="5" s="1"/>
  <c r="BB188" i="5"/>
  <c r="BF188" i="5" s="1"/>
  <c r="BJ188" i="5" s="1"/>
  <c r="AS189" i="5"/>
  <c r="AW189" i="5" s="1"/>
  <c r="BD188" i="5"/>
  <c r="BH188" i="5" s="1"/>
  <c r="BL188" i="5" s="1"/>
  <c r="BC188" i="5"/>
  <c r="BG188" i="5" s="1"/>
  <c r="BK188" i="5" s="1"/>
  <c r="AR189" i="5"/>
  <c r="AV189" i="5" s="1"/>
  <c r="BB189" i="5" l="1"/>
  <c r="BF189" i="5" s="1"/>
  <c r="BJ189" i="5" s="1"/>
  <c r="AQ190" i="5"/>
  <c r="AU190" i="5" s="1"/>
  <c r="AR190" i="5"/>
  <c r="AV190" i="5" s="1"/>
  <c r="BC189" i="5"/>
  <c r="BG189" i="5" s="1"/>
  <c r="BK189" i="5" s="1"/>
  <c r="BD189" i="5"/>
  <c r="BH189" i="5" s="1"/>
  <c r="BL189" i="5" s="1"/>
  <c r="AS190" i="5"/>
  <c r="AW190" i="5" s="1"/>
  <c r="BA189" i="5"/>
  <c r="BE189" i="5" s="1"/>
  <c r="BI189" i="5" s="1"/>
  <c r="AP190" i="5"/>
  <c r="AT190" i="5" s="1"/>
  <c r="AR191" i="5" l="1"/>
  <c r="AV191" i="5" s="1"/>
  <c r="BC190" i="5"/>
  <c r="BG190" i="5"/>
  <c r="BK190" i="5" s="1"/>
  <c r="AS191" i="5"/>
  <c r="AW191" i="5" s="1"/>
  <c r="BD190" i="5"/>
  <c r="BH190" i="5" s="1"/>
  <c r="BL190" i="5" s="1"/>
  <c r="AQ191" i="5"/>
  <c r="AU191" i="5" s="1"/>
  <c r="BB190" i="5"/>
  <c r="BF190" i="5" s="1"/>
  <c r="BJ190" i="5" s="1"/>
  <c r="BA190" i="5"/>
  <c r="BE190" i="5" s="1"/>
  <c r="BI190" i="5" s="1"/>
  <c r="AP191" i="5"/>
  <c r="AT191" i="5" s="1"/>
  <c r="BD191" i="5" l="1"/>
  <c r="BH191" i="5" s="1"/>
  <c r="BL191" i="5" s="1"/>
  <c r="AS192" i="5"/>
  <c r="AW192" i="5" s="1"/>
  <c r="BC191" i="5"/>
  <c r="BG191" i="5" s="1"/>
  <c r="BK191" i="5" s="1"/>
  <c r="AR192" i="5"/>
  <c r="AV192" i="5" s="1"/>
  <c r="AP192" i="5"/>
  <c r="AT192" i="5" s="1"/>
  <c r="BA191" i="5"/>
  <c r="BE191" i="5" s="1"/>
  <c r="BI191" i="5" s="1"/>
  <c r="AQ192" i="5"/>
  <c r="AU192" i="5" s="1"/>
  <c r="BB191" i="5"/>
  <c r="BF191" i="5" s="1"/>
  <c r="BJ191" i="5" s="1"/>
  <c r="AR193" i="5" l="1"/>
  <c r="AV193" i="5" s="1"/>
  <c r="BC192" i="5"/>
  <c r="BG192" i="5" s="1"/>
  <c r="BK192" i="5" s="1"/>
  <c r="AS193" i="5"/>
  <c r="AW193" i="5" s="1"/>
  <c r="BD192" i="5"/>
  <c r="BH192" i="5" s="1"/>
  <c r="BL192" i="5" s="1"/>
  <c r="AP193" i="5"/>
  <c r="AT193" i="5" s="1"/>
  <c r="BA192" i="5"/>
  <c r="BE192" i="5" s="1"/>
  <c r="BI192" i="5" s="1"/>
  <c r="AQ193" i="5"/>
  <c r="AU193" i="5" s="1"/>
  <c r="BB192" i="5"/>
  <c r="BF192" i="5" s="1"/>
  <c r="BJ192" i="5" s="1"/>
  <c r="BB193" i="5" l="1"/>
  <c r="BF193" i="5" s="1"/>
  <c r="BJ193" i="5" s="1"/>
  <c r="AQ194" i="5"/>
  <c r="AU194" i="5" s="1"/>
  <c r="BD193" i="5"/>
  <c r="AS194" i="5"/>
  <c r="AW194" i="5" s="1"/>
  <c r="BH193" i="5"/>
  <c r="BL193" i="5" s="1"/>
  <c r="AP194" i="5"/>
  <c r="AT194" i="5" s="1"/>
  <c r="BA193" i="5"/>
  <c r="BE193" i="5" s="1"/>
  <c r="BI193" i="5" s="1"/>
  <c r="AR194" i="5"/>
  <c r="AV194" i="5" s="1"/>
  <c r="BC193" i="5"/>
  <c r="BG193" i="5" s="1"/>
  <c r="BK193" i="5" s="1"/>
  <c r="AS195" i="5" l="1"/>
  <c r="AW195" i="5" s="1"/>
  <c r="BD194" i="5"/>
  <c r="BH194" i="5" s="1"/>
  <c r="BL194" i="5" s="1"/>
  <c r="BC194" i="5"/>
  <c r="AR195" i="5"/>
  <c r="AV195" i="5" s="1"/>
  <c r="BG194" i="5"/>
  <c r="BK194" i="5" s="1"/>
  <c r="AQ195" i="5"/>
  <c r="AU195" i="5" s="1"/>
  <c r="BB194" i="5"/>
  <c r="BF194" i="5" s="1"/>
  <c r="BJ194" i="5" s="1"/>
  <c r="BA194" i="5"/>
  <c r="BE194" i="5" s="1"/>
  <c r="BI194" i="5" s="1"/>
  <c r="AP195" i="5"/>
  <c r="AT195" i="5" s="1"/>
  <c r="AP196" i="5" l="1"/>
  <c r="AT196" i="5" s="1"/>
  <c r="BA195" i="5"/>
  <c r="BE195" i="5" s="1"/>
  <c r="BI195" i="5" s="1"/>
  <c r="AR196" i="5"/>
  <c r="AV196" i="5" s="1"/>
  <c r="BC195" i="5"/>
  <c r="BG195" i="5" s="1"/>
  <c r="BK195" i="5" s="1"/>
  <c r="AQ196" i="5"/>
  <c r="AU196" i="5" s="1"/>
  <c r="BB195" i="5"/>
  <c r="BF195" i="5" s="1"/>
  <c r="BJ195" i="5" s="1"/>
  <c r="BD195" i="5"/>
  <c r="BH195" i="5" s="1"/>
  <c r="BL195" i="5" s="1"/>
  <c r="AS196" i="5"/>
  <c r="AW196" i="5" s="1"/>
  <c r="AS197" i="5" l="1"/>
  <c r="AW197" i="5" s="1"/>
  <c r="BD196" i="5"/>
  <c r="BH196" i="5" s="1"/>
  <c r="BL196" i="5" s="1"/>
  <c r="BC196" i="5"/>
  <c r="AR197" i="5"/>
  <c r="AV197" i="5" s="1"/>
  <c r="BG196" i="5"/>
  <c r="BK196" i="5" s="1"/>
  <c r="BB196" i="5"/>
  <c r="BF196" i="5" s="1"/>
  <c r="BJ196" i="5" s="1"/>
  <c r="AQ197" i="5"/>
  <c r="AU197" i="5" s="1"/>
  <c r="BA196" i="5"/>
  <c r="BE196" i="5" s="1"/>
  <c r="BI196" i="5" s="1"/>
  <c r="AP197" i="5"/>
  <c r="AT197" i="5" s="1"/>
  <c r="AR198" i="5" l="1"/>
  <c r="AV198" i="5" s="1"/>
  <c r="BC197" i="5"/>
  <c r="BG197" i="5" s="1"/>
  <c r="BK197" i="5" s="1"/>
  <c r="AP198" i="5"/>
  <c r="AT198" i="5" s="1"/>
  <c r="BA197" i="5"/>
  <c r="BE197" i="5" s="1"/>
  <c r="BI197" i="5" s="1"/>
  <c r="AQ198" i="5"/>
  <c r="AU198" i="5" s="1"/>
  <c r="BB197" i="5"/>
  <c r="BF197" i="5" s="1"/>
  <c r="BJ197" i="5" s="1"/>
  <c r="BD197" i="5"/>
  <c r="BH197" i="5" s="1"/>
  <c r="BL197" i="5" s="1"/>
  <c r="AS198" i="5"/>
  <c r="AW198" i="5" s="1"/>
  <c r="BA198" i="5" l="1"/>
  <c r="BE198" i="5" s="1"/>
  <c r="BI198" i="5" s="1"/>
  <c r="AP199" i="5"/>
  <c r="AT199" i="5" s="1"/>
  <c r="AS199" i="5"/>
  <c r="AW199" i="5" s="1"/>
  <c r="BD198" i="5"/>
  <c r="BH198" i="5" s="1"/>
  <c r="BL198" i="5" s="1"/>
  <c r="BB198" i="5"/>
  <c r="AQ199" i="5"/>
  <c r="AU199" i="5" s="1"/>
  <c r="BF198" i="5"/>
  <c r="BJ198" i="5" s="1"/>
  <c r="BC198" i="5"/>
  <c r="BG198" i="5" s="1"/>
  <c r="BK198" i="5" s="1"/>
  <c r="AR199" i="5"/>
  <c r="AV199" i="5" s="1"/>
  <c r="BD199" i="5" l="1"/>
  <c r="BH199" i="5" s="1"/>
  <c r="BL199" i="5" s="1"/>
  <c r="AS200" i="5"/>
  <c r="AW200" i="5" s="1"/>
  <c r="AQ200" i="5"/>
  <c r="AU200" i="5" s="1"/>
  <c r="BB199" i="5"/>
  <c r="BF199" i="5" s="1"/>
  <c r="BJ199" i="5" s="1"/>
  <c r="AP200" i="5"/>
  <c r="AT200" i="5" s="1"/>
  <c r="BA199" i="5"/>
  <c r="BE199" i="5" s="1"/>
  <c r="BI199" i="5" s="1"/>
  <c r="AR200" i="5"/>
  <c r="AV200" i="5" s="1"/>
  <c r="BC199" i="5"/>
  <c r="BG199" i="5" s="1"/>
  <c r="BK199" i="5" s="1"/>
  <c r="BC200" i="5" l="1"/>
  <c r="AR201" i="5"/>
  <c r="AV201" i="5" s="1"/>
  <c r="BG200" i="5"/>
  <c r="BK200" i="5" s="1"/>
  <c r="AS201" i="5"/>
  <c r="AW201" i="5" s="1"/>
  <c r="BD200" i="5"/>
  <c r="BH200" i="5" s="1"/>
  <c r="BL200" i="5" s="1"/>
  <c r="BB200" i="5"/>
  <c r="BF200" i="5" s="1"/>
  <c r="BJ200" i="5" s="1"/>
  <c r="AQ201" i="5"/>
  <c r="AU201" i="5" s="1"/>
  <c r="BA200" i="5"/>
  <c r="BE200" i="5" s="1"/>
  <c r="BI200" i="5" s="1"/>
  <c r="AP201" i="5"/>
  <c r="AT201" i="5" s="1"/>
  <c r="AP202" i="5" l="1"/>
  <c r="AT202" i="5" s="1"/>
  <c r="BA201" i="5"/>
  <c r="BE201" i="5" s="1"/>
  <c r="BI201" i="5" s="1"/>
  <c r="AQ202" i="5"/>
  <c r="AU202" i="5" s="1"/>
  <c r="BB201" i="5"/>
  <c r="BF201" i="5" s="1"/>
  <c r="BJ201" i="5" s="1"/>
  <c r="BD201" i="5"/>
  <c r="AS202" i="5"/>
  <c r="AW202" i="5" s="1"/>
  <c r="BH201" i="5"/>
  <c r="BL201" i="5" s="1"/>
  <c r="AR202" i="5"/>
  <c r="AV202" i="5" s="1"/>
  <c r="BC201" i="5"/>
  <c r="BG201" i="5" s="1"/>
  <c r="BK201" i="5" s="1"/>
  <c r="BC202" i="5" l="1"/>
  <c r="BG202" i="5" s="1"/>
  <c r="BK202" i="5" s="1"/>
  <c r="AR203" i="5"/>
  <c r="AV203" i="5" s="1"/>
  <c r="BB202" i="5"/>
  <c r="AQ203" i="5"/>
  <c r="AU203" i="5" s="1"/>
  <c r="BF202" i="5"/>
  <c r="BJ202" i="5" s="1"/>
  <c r="AS203" i="5"/>
  <c r="AW203" i="5" s="1"/>
  <c r="BD202" i="5"/>
  <c r="BH202" i="5" s="1"/>
  <c r="BL202" i="5" s="1"/>
  <c r="BA202" i="5"/>
  <c r="BE202" i="5" s="1"/>
  <c r="BI202" i="5" s="1"/>
  <c r="AP203" i="5"/>
  <c r="AT203" i="5" s="1"/>
  <c r="AR204" i="5" l="1"/>
  <c r="AV204" i="5" s="1"/>
  <c r="BC203" i="5"/>
  <c r="BG203" i="5" s="1"/>
  <c r="BK203" i="5" s="1"/>
  <c r="AP204" i="5"/>
  <c r="AT204" i="5" s="1"/>
  <c r="BA203" i="5"/>
  <c r="BE203" i="5" s="1"/>
  <c r="BI203" i="5" s="1"/>
  <c r="AQ204" i="5"/>
  <c r="AU204" i="5" s="1"/>
  <c r="BB203" i="5"/>
  <c r="BF203" i="5" s="1"/>
  <c r="BJ203" i="5" s="1"/>
  <c r="BD203" i="5"/>
  <c r="BH203" i="5" s="1"/>
  <c r="BL203" i="5" s="1"/>
  <c r="AS204" i="5"/>
  <c r="AW204" i="5" s="1"/>
  <c r="AS205" i="5" l="1"/>
  <c r="AW205" i="5" s="1"/>
  <c r="BD204" i="5"/>
  <c r="BH204" i="5" s="1"/>
  <c r="BL204" i="5" s="1"/>
  <c r="BA204" i="5"/>
  <c r="BE204" i="5" s="1"/>
  <c r="BI204" i="5" s="1"/>
  <c r="AP205" i="5"/>
  <c r="AT205" i="5" s="1"/>
  <c r="BB204" i="5"/>
  <c r="BF204" i="5" s="1"/>
  <c r="BJ204" i="5" s="1"/>
  <c r="AQ205" i="5"/>
  <c r="AU205" i="5" s="1"/>
  <c r="BC204" i="5"/>
  <c r="BG204" i="5" s="1"/>
  <c r="BK204" i="5" s="1"/>
  <c r="AR205" i="5"/>
  <c r="AV205" i="5" s="1"/>
  <c r="AP206" i="5" l="1"/>
  <c r="AT206" i="5" s="1"/>
  <c r="BA205" i="5"/>
  <c r="BE205" i="5" s="1"/>
  <c r="BI205" i="5" s="1"/>
  <c r="AR206" i="5"/>
  <c r="AV206" i="5" s="1"/>
  <c r="BC205" i="5"/>
  <c r="BG205" i="5" s="1"/>
  <c r="BK205" i="5" s="1"/>
  <c r="AQ206" i="5"/>
  <c r="AU206" i="5" s="1"/>
  <c r="BB205" i="5"/>
  <c r="BF205" i="5" s="1"/>
  <c r="BJ205" i="5" s="1"/>
  <c r="BD205" i="5"/>
  <c r="BH205" i="5" s="1"/>
  <c r="BL205" i="5" s="1"/>
  <c r="AS206" i="5"/>
  <c r="AW206" i="5" s="1"/>
  <c r="AS207" i="5" l="1"/>
  <c r="AW207" i="5" s="1"/>
  <c r="BD206" i="5"/>
  <c r="BH206" i="5" s="1"/>
  <c r="BL206" i="5" s="1"/>
  <c r="BC206" i="5"/>
  <c r="BG206" i="5" s="1"/>
  <c r="BK206" i="5" s="1"/>
  <c r="AR207" i="5"/>
  <c r="AV207" i="5" s="1"/>
  <c r="BB206" i="5"/>
  <c r="BF206" i="5" s="1"/>
  <c r="BJ206" i="5" s="1"/>
  <c r="AQ207" i="5"/>
  <c r="AU207" i="5" s="1"/>
  <c r="BA206" i="5"/>
  <c r="BE206" i="5" s="1"/>
  <c r="BI206" i="5" s="1"/>
  <c r="AP207" i="5"/>
  <c r="AT207" i="5" s="1"/>
  <c r="AP208" i="5" l="1"/>
  <c r="AT208" i="5" s="1"/>
  <c r="BA207" i="5"/>
  <c r="BE207" i="5" s="1"/>
  <c r="BI207" i="5" s="1"/>
  <c r="AR208" i="5"/>
  <c r="AV208" i="5" s="1"/>
  <c r="BC207" i="5"/>
  <c r="BG207" i="5" s="1"/>
  <c r="BK207" i="5" s="1"/>
  <c r="AQ208" i="5"/>
  <c r="AU208" i="5" s="1"/>
  <c r="BB207" i="5"/>
  <c r="BF207" i="5" s="1"/>
  <c r="BJ207" i="5" s="1"/>
  <c r="AS208" i="5"/>
  <c r="AW208" i="5" s="1"/>
  <c r="BD207" i="5"/>
  <c r="BH207" i="5" s="1"/>
  <c r="BL207" i="5" s="1"/>
  <c r="BD208" i="5" l="1"/>
  <c r="BH208" i="5" s="1"/>
  <c r="BL208" i="5" s="1"/>
  <c r="AS209" i="5"/>
  <c r="AW209" i="5" s="1"/>
  <c r="AR209" i="5"/>
  <c r="AV209" i="5" s="1"/>
  <c r="BC208" i="5"/>
  <c r="BG208" i="5" s="1"/>
  <c r="BK208" i="5" s="1"/>
  <c r="AQ209" i="5"/>
  <c r="AU209" i="5" s="1"/>
  <c r="BB208" i="5"/>
  <c r="BF208" i="5" s="1"/>
  <c r="BJ208" i="5" s="1"/>
  <c r="BA208" i="5"/>
  <c r="BE208" i="5" s="1"/>
  <c r="BI208" i="5" s="1"/>
  <c r="AP209" i="5"/>
  <c r="AT209" i="5" s="1"/>
  <c r="BD209" i="5" l="1"/>
  <c r="BH209" i="5" s="1"/>
  <c r="BL209" i="5" s="1"/>
  <c r="AS210" i="5"/>
  <c r="AW210" i="5" s="1"/>
  <c r="AQ210" i="5"/>
  <c r="AU210" i="5" s="1"/>
  <c r="BB209" i="5"/>
  <c r="BF209" i="5" s="1"/>
  <c r="BJ209" i="5" s="1"/>
  <c r="AP210" i="5"/>
  <c r="AT210" i="5" s="1"/>
  <c r="BA209" i="5"/>
  <c r="BE209" i="5" s="1"/>
  <c r="BI209" i="5" s="1"/>
  <c r="BC209" i="5"/>
  <c r="BG209" i="5" s="1"/>
  <c r="BK209" i="5" s="1"/>
  <c r="AR210" i="5"/>
  <c r="AV210" i="5" s="1"/>
  <c r="AS211" i="5" l="1"/>
  <c r="AW211" i="5" s="1"/>
  <c r="BD210" i="5"/>
  <c r="BH210" i="5" s="1"/>
  <c r="BL210" i="5" s="1"/>
  <c r="BC210" i="5"/>
  <c r="AR211" i="5"/>
  <c r="AV211" i="5" s="1"/>
  <c r="BG210" i="5"/>
  <c r="BK210" i="5" s="1"/>
  <c r="BB210" i="5"/>
  <c r="BF210" i="5" s="1"/>
  <c r="BJ210" i="5" s="1"/>
  <c r="AQ211" i="5"/>
  <c r="AU211" i="5" s="1"/>
  <c r="BA210" i="5"/>
  <c r="BE210" i="5" s="1"/>
  <c r="BI210" i="5" s="1"/>
  <c r="AP211" i="5"/>
  <c r="AT211" i="5" s="1"/>
  <c r="AQ212" i="5" l="1"/>
  <c r="AU212" i="5" s="1"/>
  <c r="BB211" i="5"/>
  <c r="BF211" i="5" s="1"/>
  <c r="BJ211" i="5" s="1"/>
  <c r="AS212" i="5"/>
  <c r="AW212" i="5" s="1"/>
  <c r="BD211" i="5"/>
  <c r="BH211" i="5" s="1"/>
  <c r="BL211" i="5" s="1"/>
  <c r="AP212" i="5"/>
  <c r="AT212" i="5" s="1"/>
  <c r="BA211" i="5"/>
  <c r="BE211" i="5" s="1"/>
  <c r="BI211" i="5" s="1"/>
  <c r="BC211" i="5"/>
  <c r="BG211" i="5" s="1"/>
  <c r="BK211" i="5" s="1"/>
  <c r="AR212" i="5"/>
  <c r="AV212" i="5" s="1"/>
  <c r="AR213" i="5" l="1"/>
  <c r="AV213" i="5" s="1"/>
  <c r="BC212" i="5"/>
  <c r="BG212" i="5" s="1"/>
  <c r="BK212" i="5" s="1"/>
  <c r="AS213" i="5"/>
  <c r="AW213" i="5" s="1"/>
  <c r="BD212" i="5"/>
  <c r="BH212" i="5" s="1"/>
  <c r="BL212" i="5" s="1"/>
  <c r="AQ213" i="5"/>
  <c r="AU213" i="5" s="1"/>
  <c r="BB212" i="5"/>
  <c r="BF212" i="5" s="1"/>
  <c r="BJ212" i="5" s="1"/>
  <c r="BA212" i="5"/>
  <c r="BE212" i="5" s="1"/>
  <c r="BI212" i="5" s="1"/>
  <c r="AP213" i="5"/>
  <c r="AT213" i="5" s="1"/>
  <c r="AP214" i="5" l="1"/>
  <c r="AT214" i="5" s="1"/>
  <c r="BA213" i="5"/>
  <c r="BE213" i="5" s="1"/>
  <c r="BI213" i="5" s="1"/>
  <c r="AS214" i="5"/>
  <c r="AW214" i="5" s="1"/>
  <c r="BD213" i="5"/>
  <c r="BH213" i="5" s="1"/>
  <c r="BL213" i="5" s="1"/>
  <c r="AQ214" i="5"/>
  <c r="AU214" i="5" s="1"/>
  <c r="BB213" i="5"/>
  <c r="BF213" i="5" s="1"/>
  <c r="BJ213" i="5" s="1"/>
  <c r="AR214" i="5"/>
  <c r="AV214" i="5" s="1"/>
  <c r="BC213" i="5"/>
  <c r="BG213" i="5" s="1"/>
  <c r="BK213" i="5" s="1"/>
  <c r="BC214" i="5" l="1"/>
  <c r="BG214" i="5" s="1"/>
  <c r="BK214" i="5" s="1"/>
  <c r="AR215" i="5"/>
  <c r="AV215" i="5" s="1"/>
  <c r="AS215" i="5"/>
  <c r="AW215" i="5" s="1"/>
  <c r="BD214" i="5"/>
  <c r="BH214" i="5" s="1"/>
  <c r="BL214" i="5" s="1"/>
  <c r="BB214" i="5"/>
  <c r="BF214" i="5" s="1"/>
  <c r="BJ214" i="5" s="1"/>
  <c r="AQ215" i="5"/>
  <c r="AU215" i="5" s="1"/>
  <c r="BA214" i="5"/>
  <c r="BE214" i="5" s="1"/>
  <c r="BI214" i="5" s="1"/>
  <c r="AP215" i="5"/>
  <c r="AT215" i="5" s="1"/>
  <c r="AQ216" i="5" l="1"/>
  <c r="AU216" i="5" s="1"/>
  <c r="BB215" i="5"/>
  <c r="BF215" i="5" s="1"/>
  <c r="BJ215" i="5" s="1"/>
  <c r="AR216" i="5"/>
  <c r="AV216" i="5" s="1"/>
  <c r="BC215" i="5"/>
  <c r="BG215" i="5" s="1"/>
  <c r="BK215" i="5" s="1"/>
  <c r="AS216" i="5"/>
  <c r="AW216" i="5" s="1"/>
  <c r="BD215" i="5"/>
  <c r="BH215" i="5" s="1"/>
  <c r="BL215" i="5" s="1"/>
  <c r="AP216" i="5"/>
  <c r="AT216" i="5" s="1"/>
  <c r="BA215" i="5"/>
  <c r="BE215" i="5" s="1"/>
  <c r="BI215" i="5" s="1"/>
  <c r="AR217" i="5" l="1"/>
  <c r="AV217" i="5" s="1"/>
  <c r="BC216" i="5"/>
  <c r="BG216" i="5" s="1"/>
  <c r="BK216" i="5" s="1"/>
  <c r="BA216" i="5"/>
  <c r="BE216" i="5" s="1"/>
  <c r="BI216" i="5" s="1"/>
  <c r="AP217" i="5"/>
  <c r="AT217" i="5" s="1"/>
  <c r="BD216" i="5"/>
  <c r="BH216" i="5" s="1"/>
  <c r="BL216" i="5" s="1"/>
  <c r="AS217" i="5"/>
  <c r="AW217" i="5" s="1"/>
  <c r="BB216" i="5"/>
  <c r="BF216" i="5" s="1"/>
  <c r="BJ216" i="5" s="1"/>
  <c r="AQ217" i="5"/>
  <c r="AU217" i="5" s="1"/>
  <c r="AP218" i="5" l="1"/>
  <c r="AT218" i="5" s="1"/>
  <c r="BA217" i="5"/>
  <c r="BE217" i="5" s="1"/>
  <c r="BI217" i="5" s="1"/>
  <c r="AQ218" i="5"/>
  <c r="AU218" i="5" s="1"/>
  <c r="BB217" i="5"/>
  <c r="BF217" i="5" s="1"/>
  <c r="BJ217" i="5" s="1"/>
  <c r="AS218" i="5"/>
  <c r="AW218" i="5" s="1"/>
  <c r="BD217" i="5"/>
  <c r="BH217" i="5" s="1"/>
  <c r="BL217" i="5" s="1"/>
  <c r="AR218" i="5"/>
  <c r="AV218" i="5" s="1"/>
  <c r="BC217" i="5"/>
  <c r="BG217" i="5" s="1"/>
  <c r="BK217" i="5" s="1"/>
  <c r="BC218" i="5" l="1"/>
  <c r="BG218" i="5" s="1"/>
  <c r="BK218" i="5" s="1"/>
  <c r="AR219" i="5"/>
  <c r="AV219" i="5" s="1"/>
  <c r="BB218" i="5"/>
  <c r="BF218" i="5" s="1"/>
  <c r="BJ218" i="5" s="1"/>
  <c r="AQ219" i="5"/>
  <c r="AU219" i="5" s="1"/>
  <c r="BD218" i="5"/>
  <c r="BH218" i="5" s="1"/>
  <c r="BL218" i="5" s="1"/>
  <c r="AS219" i="5"/>
  <c r="AW219" i="5" s="1"/>
  <c r="BA218" i="5"/>
  <c r="BE218" i="5" s="1"/>
  <c r="BI218" i="5" s="1"/>
  <c r="AP219" i="5"/>
  <c r="AT219" i="5" s="1"/>
  <c r="AP220" i="5" l="1"/>
  <c r="AT220" i="5" s="1"/>
  <c r="BA219" i="5"/>
  <c r="BE219" i="5" s="1"/>
  <c r="BI219" i="5" s="1"/>
  <c r="AS220" i="5"/>
  <c r="AW220" i="5" s="1"/>
  <c r="BD219" i="5"/>
  <c r="BH219" i="5" s="1"/>
  <c r="BL219" i="5" s="1"/>
  <c r="AR220" i="5"/>
  <c r="AV220" i="5" s="1"/>
  <c r="BC219" i="5"/>
  <c r="BG219" i="5" s="1"/>
  <c r="BK219" i="5" s="1"/>
  <c r="AQ220" i="5"/>
  <c r="AU220" i="5" s="1"/>
  <c r="BB219" i="5"/>
  <c r="BF219" i="5" s="1"/>
  <c r="BJ219" i="5" s="1"/>
  <c r="BB220" i="5" l="1"/>
  <c r="AQ221" i="5"/>
  <c r="AU221" i="5" s="1"/>
  <c r="BF220" i="5"/>
  <c r="BJ220" i="5" s="1"/>
  <c r="BD220" i="5"/>
  <c r="AS221" i="5"/>
  <c r="AW221" i="5" s="1"/>
  <c r="BH220" i="5"/>
  <c r="BL220" i="5" s="1"/>
  <c r="BC220" i="5"/>
  <c r="BG220" i="5" s="1"/>
  <c r="BK220" i="5" s="1"/>
  <c r="AR221" i="5"/>
  <c r="AV221" i="5" s="1"/>
  <c r="BA220" i="5"/>
  <c r="AP221" i="5"/>
  <c r="AT221" i="5" s="1"/>
  <c r="BE220" i="5"/>
  <c r="BI220" i="5" s="1"/>
  <c r="BA221" i="5" l="1"/>
  <c r="BE221" i="5" s="1"/>
  <c r="BI221" i="5" s="1"/>
  <c r="AP222" i="5"/>
  <c r="AT222" i="5" s="1"/>
  <c r="AS222" i="5"/>
  <c r="AW222" i="5" s="1"/>
  <c r="BD221" i="5"/>
  <c r="BH221" i="5" s="1"/>
  <c r="BL221" i="5" s="1"/>
  <c r="AR222" i="5"/>
  <c r="AV222" i="5" s="1"/>
  <c r="BC221" i="5"/>
  <c r="BG221" i="5" s="1"/>
  <c r="BK221" i="5" s="1"/>
  <c r="AQ222" i="5"/>
  <c r="AU222" i="5" s="1"/>
  <c r="BB221" i="5"/>
  <c r="BF221" i="5" s="1"/>
  <c r="BJ221" i="5" s="1"/>
  <c r="AQ223" i="5" l="1"/>
  <c r="AU223" i="5" s="1"/>
  <c r="BB222" i="5"/>
  <c r="BF222" i="5" s="1"/>
  <c r="BJ222" i="5" s="1"/>
  <c r="BD222" i="5"/>
  <c r="BH222" i="5"/>
  <c r="BL222" i="5" s="1"/>
  <c r="AS223" i="5"/>
  <c r="AW223" i="5" s="1"/>
  <c r="AR223" i="5"/>
  <c r="AV223" i="5" s="1"/>
  <c r="BC222" i="5"/>
  <c r="BG222" i="5" s="1"/>
  <c r="BK222" i="5" s="1"/>
  <c r="AP223" i="5"/>
  <c r="AT223" i="5" s="1"/>
  <c r="BA222" i="5"/>
  <c r="BE222" i="5" s="1"/>
  <c r="BI222" i="5" s="1"/>
  <c r="AP224" i="5" l="1"/>
  <c r="AT224" i="5" s="1"/>
  <c r="BA223" i="5"/>
  <c r="BE223" i="5" s="1"/>
  <c r="BI223" i="5" s="1"/>
  <c r="AS224" i="5"/>
  <c r="AW224" i="5" s="1"/>
  <c r="BD223" i="5"/>
  <c r="BH223" i="5" s="1"/>
  <c r="BL223" i="5" s="1"/>
  <c r="AR224" i="5"/>
  <c r="AV224" i="5" s="1"/>
  <c r="BC223" i="5"/>
  <c r="BG223" i="5" s="1"/>
  <c r="BK223" i="5" s="1"/>
  <c r="AQ224" i="5"/>
  <c r="AU224" i="5" s="1"/>
  <c r="BB223" i="5"/>
  <c r="BF223" i="5" s="1"/>
  <c r="BJ223" i="5" s="1"/>
  <c r="BD224" i="5" l="1"/>
  <c r="BH224" i="5" s="1"/>
  <c r="BL224" i="5" s="1"/>
  <c r="AS225" i="5"/>
  <c r="AW225" i="5" s="1"/>
  <c r="AP225" i="5"/>
  <c r="AT225" i="5" s="1"/>
  <c r="BA224" i="5"/>
  <c r="BE224" i="5" s="1"/>
  <c r="BI224" i="5" s="1"/>
  <c r="AQ225" i="5"/>
  <c r="AU225" i="5" s="1"/>
  <c r="BB224" i="5"/>
  <c r="BF224" i="5" s="1"/>
  <c r="BJ224" i="5" s="1"/>
  <c r="BC224" i="5"/>
  <c r="BG224" i="5" s="1"/>
  <c r="BK224" i="5" s="1"/>
  <c r="AR225" i="5"/>
  <c r="AV225" i="5" s="1"/>
  <c r="BC225" i="5" l="1"/>
  <c r="BG225" i="5" s="1"/>
  <c r="BK225" i="5" s="1"/>
  <c r="AR226" i="5"/>
  <c r="AV226" i="5" s="1"/>
  <c r="BA225" i="5"/>
  <c r="BE225" i="5" s="1"/>
  <c r="BI225" i="5" s="1"/>
  <c r="AP226" i="5"/>
  <c r="AT226" i="5" s="1"/>
  <c r="AS226" i="5"/>
  <c r="AW226" i="5" s="1"/>
  <c r="BD225" i="5"/>
  <c r="BH225" i="5" s="1"/>
  <c r="BL225" i="5" s="1"/>
  <c r="AQ226" i="5"/>
  <c r="AU226" i="5" s="1"/>
  <c r="BB225" i="5"/>
  <c r="BF225" i="5" s="1"/>
  <c r="BJ225" i="5" s="1"/>
  <c r="AP227" i="5" l="1"/>
  <c r="AT227" i="5" s="1"/>
  <c r="BA226" i="5"/>
  <c r="BE226" i="5" s="1"/>
  <c r="BI226" i="5" s="1"/>
  <c r="BB226" i="5"/>
  <c r="AQ227" i="5"/>
  <c r="AU227" i="5" s="1"/>
  <c r="BF226" i="5"/>
  <c r="BJ226" i="5" s="1"/>
  <c r="BC226" i="5"/>
  <c r="BG226" i="5" s="1"/>
  <c r="BK226" i="5" s="1"/>
  <c r="AR227" i="5"/>
  <c r="AV227" i="5" s="1"/>
  <c r="BD226" i="5"/>
  <c r="BH226" i="5" s="1"/>
  <c r="BL226" i="5" s="1"/>
  <c r="AS227" i="5"/>
  <c r="AW227" i="5" s="1"/>
  <c r="AR228" i="5" l="1"/>
  <c r="AV228" i="5" s="1"/>
  <c r="BC227" i="5"/>
  <c r="BG227" i="5" s="1"/>
  <c r="BK227" i="5" s="1"/>
  <c r="AS228" i="5"/>
  <c r="AW228" i="5" s="1"/>
  <c r="BD227" i="5"/>
  <c r="BH227" i="5" s="1"/>
  <c r="BL227" i="5" s="1"/>
  <c r="AQ228" i="5"/>
  <c r="AU228" i="5" s="1"/>
  <c r="BB227" i="5"/>
  <c r="BF227" i="5" s="1"/>
  <c r="BJ227" i="5" s="1"/>
  <c r="AP228" i="5"/>
  <c r="AT228" i="5" s="1"/>
  <c r="BA227" i="5"/>
  <c r="BE227" i="5" s="1"/>
  <c r="BI227" i="5" s="1"/>
  <c r="AP229" i="5" l="1"/>
  <c r="AT229" i="5" s="1"/>
  <c r="BA228" i="5"/>
  <c r="BE228" i="5" s="1"/>
  <c r="BI228" i="5" s="1"/>
  <c r="BD228" i="5"/>
  <c r="BH228" i="5" s="1"/>
  <c r="BL228" i="5" s="1"/>
  <c r="AS229" i="5"/>
  <c r="AW229" i="5" s="1"/>
  <c r="BB228" i="5"/>
  <c r="BF228" i="5" s="1"/>
  <c r="BJ228" i="5" s="1"/>
  <c r="AQ229" i="5"/>
  <c r="AU229" i="5" s="1"/>
  <c r="BC228" i="5"/>
  <c r="BG228" i="5" s="1"/>
  <c r="BK228" i="5" s="1"/>
  <c r="AR229" i="5"/>
  <c r="AV229" i="5" s="1"/>
  <c r="AR230" i="5" l="1"/>
  <c r="AV230" i="5" s="1"/>
  <c r="BC229" i="5"/>
  <c r="BG229" i="5" s="1"/>
  <c r="BK229" i="5" s="1"/>
  <c r="AS230" i="5"/>
  <c r="AW230" i="5" s="1"/>
  <c r="BD229" i="5"/>
  <c r="BH229" i="5" s="1"/>
  <c r="BL229" i="5" s="1"/>
  <c r="AQ230" i="5"/>
  <c r="AU230" i="5" s="1"/>
  <c r="BB229" i="5"/>
  <c r="BF229" i="5" s="1"/>
  <c r="BJ229" i="5" s="1"/>
  <c r="AP230" i="5"/>
  <c r="AT230" i="5" s="1"/>
  <c r="BA229" i="5"/>
  <c r="BE229" i="5" s="1"/>
  <c r="BI229" i="5" s="1"/>
  <c r="BA230" i="5" l="1"/>
  <c r="BE230" i="5" s="1"/>
  <c r="BI230" i="5" s="1"/>
  <c r="AP231" i="5"/>
  <c r="AT231" i="5" s="1"/>
  <c r="BD230" i="5"/>
  <c r="AS231" i="5"/>
  <c r="AW231" i="5" s="1"/>
  <c r="BH230" i="5"/>
  <c r="BL230" i="5" s="1"/>
  <c r="BB230" i="5"/>
  <c r="BF230" i="5" s="1"/>
  <c r="BJ230" i="5" s="1"/>
  <c r="AQ231" i="5"/>
  <c r="AU231" i="5" s="1"/>
  <c r="BC230" i="5"/>
  <c r="BG230" i="5" s="1"/>
  <c r="BK230" i="5" s="1"/>
  <c r="AR231" i="5"/>
  <c r="AV231" i="5" s="1"/>
  <c r="AQ232" i="5" l="1"/>
  <c r="AU232" i="5" s="1"/>
  <c r="BB231" i="5"/>
  <c r="BF231" i="5" s="1"/>
  <c r="BJ231" i="5" s="1"/>
  <c r="BA231" i="5"/>
  <c r="BE231" i="5" s="1"/>
  <c r="BI231" i="5" s="1"/>
  <c r="AP232" i="5"/>
  <c r="AT232" i="5" s="1"/>
  <c r="AR232" i="5"/>
  <c r="AV232" i="5" s="1"/>
  <c r="BC231" i="5"/>
  <c r="BG231" i="5" s="1"/>
  <c r="BK231" i="5" s="1"/>
  <c r="AS232" i="5"/>
  <c r="AW232" i="5" s="1"/>
  <c r="BD231" i="5"/>
  <c r="BH231" i="5" s="1"/>
  <c r="BL231" i="5" s="1"/>
  <c r="BA232" i="5" l="1"/>
  <c r="BE232" i="5" s="1"/>
  <c r="BI232" i="5" s="1"/>
  <c r="AP233" i="5"/>
  <c r="AT233" i="5" s="1"/>
  <c r="BD232" i="5"/>
  <c r="AS233" i="5"/>
  <c r="AW233" i="5" s="1"/>
  <c r="BH232" i="5"/>
  <c r="BL232" i="5" s="1"/>
  <c r="BC232" i="5"/>
  <c r="BG232" i="5" s="1"/>
  <c r="BK232" i="5" s="1"/>
  <c r="AR233" i="5"/>
  <c r="AV233" i="5" s="1"/>
  <c r="BB232" i="5"/>
  <c r="BF232" i="5" s="1"/>
  <c r="BJ232" i="5" s="1"/>
  <c r="AQ233" i="5"/>
  <c r="AU233" i="5" s="1"/>
  <c r="AS234" i="5" l="1"/>
  <c r="AW234" i="5" s="1"/>
  <c r="BD233" i="5"/>
  <c r="BH233" i="5" s="1"/>
  <c r="BL233" i="5" s="1"/>
  <c r="AQ234" i="5"/>
  <c r="AU234" i="5" s="1"/>
  <c r="BB233" i="5"/>
  <c r="BF233" i="5" s="1"/>
  <c r="BJ233" i="5" s="1"/>
  <c r="AP234" i="5"/>
  <c r="AT234" i="5" s="1"/>
  <c r="BA233" i="5"/>
  <c r="BE233" i="5" s="1"/>
  <c r="BI233" i="5" s="1"/>
  <c r="AR234" i="5"/>
  <c r="AV234" i="5" s="1"/>
  <c r="BC233" i="5"/>
  <c r="BG233" i="5" s="1"/>
  <c r="BK233" i="5" s="1"/>
  <c r="BC234" i="5" l="1"/>
  <c r="AR235" i="5"/>
  <c r="AV235" i="5" s="1"/>
  <c r="BG234" i="5"/>
  <c r="BK234" i="5" s="1"/>
  <c r="BB234" i="5"/>
  <c r="AQ235" i="5"/>
  <c r="AU235" i="5" s="1"/>
  <c r="BF234" i="5"/>
  <c r="BJ234" i="5" s="1"/>
  <c r="BA234" i="5"/>
  <c r="BE234" i="5" s="1"/>
  <c r="BI234" i="5" s="1"/>
  <c r="AP235" i="5"/>
  <c r="AT235" i="5" s="1"/>
  <c r="BD234" i="5"/>
  <c r="AS235" i="5"/>
  <c r="AW235" i="5" s="1"/>
  <c r="BH234" i="5"/>
  <c r="BL234" i="5" s="1"/>
  <c r="BA235" i="5" l="1"/>
  <c r="BE235" i="5" s="1"/>
  <c r="BI235" i="5" s="1"/>
  <c r="AP236" i="5"/>
  <c r="AT236" i="5" s="1"/>
  <c r="AQ236" i="5"/>
  <c r="AU236" i="5" s="1"/>
  <c r="BB235" i="5"/>
  <c r="BF235" i="5" s="1"/>
  <c r="BJ235" i="5" s="1"/>
  <c r="AR236" i="5"/>
  <c r="AV236" i="5" s="1"/>
  <c r="BC235" i="5"/>
  <c r="BG235" i="5" s="1"/>
  <c r="BK235" i="5" s="1"/>
  <c r="AS236" i="5"/>
  <c r="AW236" i="5" s="1"/>
  <c r="BD235" i="5"/>
  <c r="BH235" i="5" s="1"/>
  <c r="BL235" i="5" s="1"/>
  <c r="BB236" i="5" l="1"/>
  <c r="AQ237" i="5"/>
  <c r="AU237" i="5" s="1"/>
  <c r="BF236" i="5"/>
  <c r="BJ236" i="5" s="1"/>
  <c r="BD236" i="5"/>
  <c r="AS237" i="5"/>
  <c r="AW237" i="5" s="1"/>
  <c r="BH236" i="5"/>
  <c r="BL236" i="5" s="1"/>
  <c r="BA236" i="5"/>
  <c r="BE236" i="5" s="1"/>
  <c r="BI236" i="5" s="1"/>
  <c r="AP237" i="5"/>
  <c r="AT237" i="5" s="1"/>
  <c r="BC236" i="5"/>
  <c r="AR237" i="5"/>
  <c r="AV237" i="5" s="1"/>
  <c r="BG236" i="5"/>
  <c r="BK236" i="5" s="1"/>
  <c r="AR238" i="5" l="1"/>
  <c r="AV238" i="5" s="1"/>
  <c r="BC237" i="5"/>
  <c r="BG237" i="5" s="1"/>
  <c r="BK237" i="5" s="1"/>
  <c r="AS238" i="5"/>
  <c r="AW238" i="5" s="1"/>
  <c r="BD237" i="5"/>
  <c r="BH237" i="5" s="1"/>
  <c r="BL237" i="5" s="1"/>
  <c r="AP238" i="5"/>
  <c r="AT238" i="5" s="1"/>
  <c r="BA237" i="5"/>
  <c r="BE237" i="5" s="1"/>
  <c r="BI237" i="5" s="1"/>
  <c r="AQ238" i="5"/>
  <c r="AU238" i="5" s="1"/>
  <c r="BB237" i="5"/>
  <c r="BF237" i="5" s="1"/>
  <c r="BJ237" i="5" s="1"/>
  <c r="BD238" i="5" l="1"/>
  <c r="BH238" i="5" s="1"/>
  <c r="BL238" i="5" s="1"/>
  <c r="AS239" i="5"/>
  <c r="AW239" i="5" s="1"/>
  <c r="BB238" i="5"/>
  <c r="BF238" i="5"/>
  <c r="BJ238" i="5" s="1"/>
  <c r="AQ239" i="5"/>
  <c r="AU239" i="5" s="1"/>
  <c r="BA238" i="5"/>
  <c r="BE238" i="5" s="1"/>
  <c r="BI238" i="5" s="1"/>
  <c r="AP239" i="5"/>
  <c r="AT239" i="5" s="1"/>
  <c r="BC238" i="5"/>
  <c r="BG238" i="5" s="1"/>
  <c r="BK238" i="5" s="1"/>
  <c r="AR239" i="5"/>
  <c r="AV239" i="5" s="1"/>
  <c r="AQ240" i="5" l="1"/>
  <c r="AU240" i="5" s="1"/>
  <c r="BB239" i="5"/>
  <c r="BF239" i="5" s="1"/>
  <c r="BJ239" i="5" s="1"/>
  <c r="AR240" i="5"/>
  <c r="AV240" i="5" s="1"/>
  <c r="BC239" i="5"/>
  <c r="BG239" i="5" s="1"/>
  <c r="BK239" i="5" s="1"/>
  <c r="AP240" i="5"/>
  <c r="AT240" i="5" s="1"/>
  <c r="BA239" i="5"/>
  <c r="BE239" i="5" s="1"/>
  <c r="BI239" i="5" s="1"/>
  <c r="AS240" i="5"/>
  <c r="AW240" i="5" s="1"/>
  <c r="BD239" i="5"/>
  <c r="BH239" i="5" s="1"/>
  <c r="BL239" i="5" s="1"/>
  <c r="BD240" i="5" l="1"/>
  <c r="BH240" i="5" s="1"/>
  <c r="BL240" i="5" s="1"/>
  <c r="AS241" i="5"/>
  <c r="AW241" i="5" s="1"/>
  <c r="BC240" i="5"/>
  <c r="BG240" i="5" s="1"/>
  <c r="BK240" i="5" s="1"/>
  <c r="AR241" i="5"/>
  <c r="AV241" i="5" s="1"/>
  <c r="BA240" i="5"/>
  <c r="BE240" i="5" s="1"/>
  <c r="BI240" i="5" s="1"/>
  <c r="AP241" i="5"/>
  <c r="AT241" i="5" s="1"/>
  <c r="BB240" i="5"/>
  <c r="BF240" i="5" s="1"/>
  <c r="BJ240" i="5" s="1"/>
  <c r="AQ241" i="5"/>
  <c r="AU241" i="5" s="1"/>
  <c r="AQ242" i="5" l="1"/>
  <c r="AU242" i="5" s="1"/>
  <c r="BB241" i="5"/>
  <c r="BF241" i="5" s="1"/>
  <c r="BJ241" i="5" s="1"/>
  <c r="AR242" i="5"/>
  <c r="AV242" i="5" s="1"/>
  <c r="BC241" i="5"/>
  <c r="BG241" i="5" s="1"/>
  <c r="BK241" i="5" s="1"/>
  <c r="AP242" i="5"/>
  <c r="AT242" i="5" s="1"/>
  <c r="BA241" i="5"/>
  <c r="BE241" i="5" s="1"/>
  <c r="BI241" i="5" s="1"/>
  <c r="AS242" i="5"/>
  <c r="AW242" i="5" s="1"/>
  <c r="BD241" i="5"/>
  <c r="BH241" i="5" s="1"/>
  <c r="BL241" i="5" s="1"/>
  <c r="BC242" i="5" l="1"/>
  <c r="BG242" i="5" s="1"/>
  <c r="BK242" i="5" s="1"/>
  <c r="AR243" i="5"/>
  <c r="AV243" i="5" s="1"/>
  <c r="BD242" i="5"/>
  <c r="BH242" i="5" s="1"/>
  <c r="BL242" i="5" s="1"/>
  <c r="AS243" i="5"/>
  <c r="AW243" i="5" s="1"/>
  <c r="BA242" i="5"/>
  <c r="BE242" i="5" s="1"/>
  <c r="BI242" i="5" s="1"/>
  <c r="AP243" i="5"/>
  <c r="AT243" i="5" s="1"/>
  <c r="BB242" i="5"/>
  <c r="BF242" i="5" s="1"/>
  <c r="BJ242" i="5" s="1"/>
  <c r="AQ243" i="5"/>
  <c r="AU243" i="5" s="1"/>
  <c r="AS244" i="5" l="1"/>
  <c r="AW244" i="5" s="1"/>
  <c r="BD243" i="5"/>
  <c r="BH243" i="5" s="1"/>
  <c r="BL243" i="5" s="1"/>
  <c r="AQ244" i="5"/>
  <c r="AU244" i="5" s="1"/>
  <c r="BB243" i="5"/>
  <c r="BF243" i="5" s="1"/>
  <c r="BJ243" i="5" s="1"/>
  <c r="AP244" i="5"/>
  <c r="AT244" i="5" s="1"/>
  <c r="BA243" i="5"/>
  <c r="BE243" i="5" s="1"/>
  <c r="BI243" i="5" s="1"/>
  <c r="AR244" i="5"/>
  <c r="AV244" i="5" s="1"/>
  <c r="BC243" i="5"/>
  <c r="BG243" i="5" s="1"/>
  <c r="BK243" i="5" s="1"/>
  <c r="BB244" i="5" l="1"/>
  <c r="BF244" i="5" s="1"/>
  <c r="BJ244" i="5" s="1"/>
  <c r="AQ245" i="5"/>
  <c r="AU245" i="5" s="1"/>
  <c r="BC244" i="5"/>
  <c r="BG244" i="5" s="1"/>
  <c r="BK244" i="5" s="1"/>
  <c r="AR245" i="5"/>
  <c r="AV245" i="5" s="1"/>
  <c r="BA244" i="5"/>
  <c r="BE244" i="5" s="1"/>
  <c r="BI244" i="5" s="1"/>
  <c r="AP245" i="5"/>
  <c r="AT245" i="5" s="1"/>
  <c r="BD244" i="5"/>
  <c r="BH244" i="5" s="1"/>
  <c r="BL244" i="5" s="1"/>
  <c r="AS245" i="5"/>
  <c r="AW245" i="5" s="1"/>
  <c r="AR246" i="5" l="1"/>
  <c r="AV246" i="5" s="1"/>
  <c r="BC245" i="5"/>
  <c r="BG245" i="5" s="1"/>
  <c r="BK245" i="5" s="1"/>
  <c r="AP246" i="5"/>
  <c r="AT246" i="5" s="1"/>
  <c r="BA245" i="5"/>
  <c r="BE245" i="5" s="1"/>
  <c r="BI245" i="5" s="1"/>
  <c r="AQ246" i="5"/>
  <c r="AU246" i="5" s="1"/>
  <c r="BB245" i="5"/>
  <c r="BF245" i="5" s="1"/>
  <c r="BJ245" i="5" s="1"/>
  <c r="AS246" i="5"/>
  <c r="AW246" i="5" s="1"/>
  <c r="BD245" i="5"/>
  <c r="BH245" i="5" s="1"/>
  <c r="BL245" i="5" s="1"/>
  <c r="BD246" i="5" l="1"/>
  <c r="BH246" i="5" s="1"/>
  <c r="BL246" i="5" s="1"/>
  <c r="AS247" i="5"/>
  <c r="AW247" i="5" s="1"/>
  <c r="BA246" i="5"/>
  <c r="BE246" i="5" s="1"/>
  <c r="BI246" i="5" s="1"/>
  <c r="AP247" i="5"/>
  <c r="AT247" i="5" s="1"/>
  <c r="BB246" i="5"/>
  <c r="BF246" i="5" s="1"/>
  <c r="BJ246" i="5" s="1"/>
  <c r="AQ247" i="5"/>
  <c r="AU247" i="5" s="1"/>
  <c r="BC246" i="5"/>
  <c r="BG246" i="5" s="1"/>
  <c r="BK246" i="5" s="1"/>
  <c r="AR247" i="5"/>
  <c r="AV247" i="5" s="1"/>
  <c r="AS248" i="5" l="1"/>
  <c r="AW248" i="5" s="1"/>
  <c r="BD247" i="5"/>
  <c r="BH247" i="5" s="1"/>
  <c r="BL247" i="5" s="1"/>
  <c r="AP248" i="5"/>
  <c r="AT248" i="5" s="1"/>
  <c r="BA247" i="5"/>
  <c r="BE247" i="5" s="1"/>
  <c r="BI247" i="5" s="1"/>
  <c r="AQ248" i="5"/>
  <c r="AU248" i="5" s="1"/>
  <c r="BB247" i="5"/>
  <c r="BF247" i="5" s="1"/>
  <c r="BJ247" i="5" s="1"/>
  <c r="AR248" i="5"/>
  <c r="AV248" i="5" s="1"/>
  <c r="BC247" i="5"/>
  <c r="BG247" i="5" s="1"/>
  <c r="BK247" i="5" s="1"/>
  <c r="BC248" i="5" l="1"/>
  <c r="BG248" i="5" s="1"/>
  <c r="BK248" i="5" s="1"/>
  <c r="AR249" i="5"/>
  <c r="AV249" i="5" s="1"/>
  <c r="BA248" i="5"/>
  <c r="AP249" i="5"/>
  <c r="AT249" i="5" s="1"/>
  <c r="BE248" i="5"/>
  <c r="BI248" i="5" s="1"/>
  <c r="BB248" i="5"/>
  <c r="BF248" i="5" s="1"/>
  <c r="BJ248" i="5" s="1"/>
  <c r="AQ249" i="5"/>
  <c r="AU249" i="5" s="1"/>
  <c r="BD248" i="5"/>
  <c r="BH248" i="5" s="1"/>
  <c r="BL248" i="5" s="1"/>
  <c r="AS249" i="5"/>
  <c r="AW249" i="5" s="1"/>
  <c r="AP250" i="5" l="1"/>
  <c r="AT250" i="5" s="1"/>
  <c r="BA249" i="5"/>
  <c r="BE249" i="5" s="1"/>
  <c r="BI249" i="5" s="1"/>
  <c r="AS250" i="5"/>
  <c r="AW250" i="5" s="1"/>
  <c r="BD249" i="5"/>
  <c r="BH249" i="5" s="1"/>
  <c r="BL249" i="5" s="1"/>
  <c r="AQ250" i="5"/>
  <c r="AU250" i="5" s="1"/>
  <c r="BB249" i="5"/>
  <c r="BF249" i="5" s="1"/>
  <c r="BJ249" i="5" s="1"/>
  <c r="AR250" i="5"/>
  <c r="AV250" i="5" s="1"/>
  <c r="BC249" i="5"/>
  <c r="BG249" i="5" s="1"/>
  <c r="BK249" i="5" s="1"/>
  <c r="BD250" i="5" l="1"/>
  <c r="BH250" i="5" s="1"/>
  <c r="BL250" i="5" s="1"/>
  <c r="AS251" i="5"/>
  <c r="AW251" i="5" s="1"/>
  <c r="BC250" i="5"/>
  <c r="BG250" i="5" s="1"/>
  <c r="BK250" i="5" s="1"/>
  <c r="AR251" i="5"/>
  <c r="AV251" i="5" s="1"/>
  <c r="BB250" i="5"/>
  <c r="BF250" i="5" s="1"/>
  <c r="BJ250" i="5" s="1"/>
  <c r="AQ251" i="5"/>
  <c r="AU251" i="5" s="1"/>
  <c r="BA250" i="5"/>
  <c r="BE250" i="5" s="1"/>
  <c r="BI250" i="5" s="1"/>
  <c r="AP251" i="5"/>
  <c r="AT251" i="5" s="1"/>
  <c r="AP252" i="5" l="1"/>
  <c r="AT252" i="5" s="1"/>
  <c r="BA251" i="5"/>
  <c r="BE251" i="5" s="1"/>
  <c r="BI251" i="5" s="1"/>
  <c r="AQ252" i="5"/>
  <c r="AU252" i="5" s="1"/>
  <c r="BB251" i="5"/>
  <c r="BF251" i="5" s="1"/>
  <c r="BJ251" i="5" s="1"/>
  <c r="AS252" i="5"/>
  <c r="AW252" i="5" s="1"/>
  <c r="BD251" i="5"/>
  <c r="BH251" i="5" s="1"/>
  <c r="BL251" i="5" s="1"/>
  <c r="AR252" i="5"/>
  <c r="AV252" i="5" s="1"/>
  <c r="BC251" i="5"/>
  <c r="BG251" i="5" s="1"/>
  <c r="BK251" i="5" s="1"/>
  <c r="BC252" i="5" l="1"/>
  <c r="BG252" i="5" s="1"/>
  <c r="BK252" i="5" s="1"/>
  <c r="AR253" i="5"/>
  <c r="AV253" i="5" s="1"/>
  <c r="BB252" i="5"/>
  <c r="BF252" i="5" s="1"/>
  <c r="BJ252" i="5" s="1"/>
  <c r="AQ253" i="5"/>
  <c r="AU253" i="5" s="1"/>
  <c r="BD252" i="5"/>
  <c r="BH252" i="5" s="1"/>
  <c r="BL252" i="5" s="1"/>
  <c r="AS253" i="5"/>
  <c r="AW253" i="5" s="1"/>
  <c r="BA252" i="5"/>
  <c r="BE252" i="5" s="1"/>
  <c r="BI252" i="5" s="1"/>
  <c r="AP253" i="5"/>
  <c r="AT253" i="5" s="1"/>
  <c r="AP254" i="5" l="1"/>
  <c r="AO11" i="5" s="1"/>
  <c r="AT256" i="5"/>
  <c r="AO17" i="5" s="1"/>
  <c r="BA253" i="5"/>
  <c r="BE253" i="5" s="1"/>
  <c r="BI253" i="5" s="1"/>
  <c r="BI256" i="5" s="1"/>
  <c r="AZ17" i="5" s="1"/>
  <c r="AR254" i="5"/>
  <c r="AO13" i="5" s="1"/>
  <c r="AV256" i="5"/>
  <c r="AO19" i="5" s="1"/>
  <c r="BC253" i="5"/>
  <c r="BG253" i="5" s="1"/>
  <c r="BK253" i="5" s="1"/>
  <c r="BK256" i="5" s="1"/>
  <c r="AZ19" i="5" s="1"/>
  <c r="AQ254" i="5"/>
  <c r="AO12" i="5" s="1"/>
  <c r="AU256" i="5"/>
  <c r="AO18" i="5" s="1"/>
  <c r="BB253" i="5"/>
  <c r="BF253" i="5" s="1"/>
  <c r="BJ253" i="5" s="1"/>
  <c r="BJ256" i="5" s="1"/>
  <c r="AZ18" i="5" s="1"/>
  <c r="AS254" i="5"/>
  <c r="AO14" i="5" s="1"/>
  <c r="AW256" i="5"/>
  <c r="AO20" i="5" s="1"/>
  <c r="BD253" i="5"/>
  <c r="BH253" i="5" s="1"/>
  <c r="BL253" i="5" s="1"/>
  <c r="BL256" i="5" s="1"/>
  <c r="AZ20" i="5" s="1"/>
  <c r="BD254" i="5" l="1"/>
  <c r="BH254" i="5" s="1"/>
  <c r="AZ14" i="5" s="1"/>
  <c r="BC254" i="5"/>
  <c r="BG254" i="5" s="1"/>
  <c r="AZ13" i="5" s="1"/>
  <c r="BB254" i="5"/>
  <c r="BF254" i="5" s="1"/>
  <c r="AZ12" i="5" s="1"/>
  <c r="BA254" i="5"/>
  <c r="BE254" i="5" s="1"/>
  <c r="AZ11" i="5" s="1"/>
  <c r="J3" i="5"/>
  <c r="M2" i="5"/>
  <c r="L2" i="5"/>
  <c r="K2" i="5"/>
  <c r="K3" i="5" s="1"/>
  <c r="J2" i="5"/>
  <c r="N3" i="5" l="1"/>
  <c r="U3" i="5"/>
  <c r="Y3" i="5" s="1"/>
  <c r="AC3" i="5" s="1"/>
  <c r="J4" i="5"/>
  <c r="O3" i="5"/>
  <c r="V3" i="5"/>
  <c r="Z3" i="5"/>
  <c r="AD3" i="5" s="1"/>
  <c r="N2" i="5"/>
  <c r="Y2" i="5"/>
  <c r="AC2" i="5" s="1"/>
  <c r="P2" i="5"/>
  <c r="AA2" i="5"/>
  <c r="AE2" i="5" s="1"/>
  <c r="Q2" i="5"/>
  <c r="AB2" i="5"/>
  <c r="AF2" i="5" s="1"/>
  <c r="L3" i="5"/>
  <c r="M3" i="5"/>
  <c r="O2" i="5"/>
  <c r="Z2" i="5"/>
  <c r="AD2" i="5" s="1"/>
  <c r="K4" i="5"/>
  <c r="P3" i="5" l="1"/>
  <c r="W3" i="5"/>
  <c r="AA3" i="5" s="1"/>
  <c r="AE3" i="5" s="1"/>
  <c r="L4" i="5"/>
  <c r="J5" i="5"/>
  <c r="N4" i="5"/>
  <c r="U4" i="5"/>
  <c r="Y4" i="5" s="1"/>
  <c r="AC4" i="5" s="1"/>
  <c r="Q3" i="5"/>
  <c r="X3" i="5"/>
  <c r="AB3" i="5" s="1"/>
  <c r="AF3" i="5" s="1"/>
  <c r="M4" i="5"/>
  <c r="K5" i="5"/>
  <c r="O4" i="5"/>
  <c r="V4" i="5"/>
  <c r="Z4" i="5"/>
  <c r="AD4" i="5" s="1"/>
  <c r="J6" i="5" l="1"/>
  <c r="N5" i="5"/>
  <c r="U5" i="5"/>
  <c r="Y5" i="5"/>
  <c r="AC5" i="5" s="1"/>
  <c r="K6" i="5"/>
  <c r="O5" i="5"/>
  <c r="V5" i="5"/>
  <c r="Z5" i="5" s="1"/>
  <c r="AD5" i="5" s="1"/>
  <c r="L5" i="5"/>
  <c r="P4" i="5"/>
  <c r="W4" i="5"/>
  <c r="AA4" i="5" s="1"/>
  <c r="AE4" i="5" s="1"/>
  <c r="M5" i="5"/>
  <c r="Q4" i="5"/>
  <c r="X4" i="5"/>
  <c r="AB4" i="5" s="1"/>
  <c r="AF4" i="5" s="1"/>
  <c r="L6" i="5" l="1"/>
  <c r="P5" i="5"/>
  <c r="W5" i="5"/>
  <c r="AA5" i="5" s="1"/>
  <c r="AE5" i="5" s="1"/>
  <c r="J7" i="5"/>
  <c r="N6" i="5"/>
  <c r="U6" i="5"/>
  <c r="Y6" i="5" s="1"/>
  <c r="AC6" i="5" s="1"/>
  <c r="M6" i="5"/>
  <c r="Q5" i="5"/>
  <c r="X5" i="5"/>
  <c r="AB5" i="5" s="1"/>
  <c r="AF5" i="5" s="1"/>
  <c r="K7" i="5"/>
  <c r="O6" i="5"/>
  <c r="V6" i="5"/>
  <c r="Z6" i="5" s="1"/>
  <c r="AD6" i="5" s="1"/>
  <c r="M7" i="5" l="1"/>
  <c r="Q6" i="5"/>
  <c r="X6" i="5"/>
  <c r="AB6" i="5"/>
  <c r="AF6" i="5" s="1"/>
  <c r="K8" i="5"/>
  <c r="O7" i="5"/>
  <c r="V7" i="5"/>
  <c r="Z7" i="5" s="1"/>
  <c r="AD7" i="5" s="1"/>
  <c r="J8" i="5"/>
  <c r="N7" i="5"/>
  <c r="U7" i="5"/>
  <c r="Y7" i="5"/>
  <c r="AC7" i="5" s="1"/>
  <c r="L7" i="5"/>
  <c r="P6" i="5"/>
  <c r="W6" i="5"/>
  <c r="AA6" i="5"/>
  <c r="AE6" i="5" s="1"/>
  <c r="K9" i="5" l="1"/>
  <c r="O8" i="5"/>
  <c r="V8" i="5"/>
  <c r="Z8" i="5"/>
  <c r="AD8" i="5" s="1"/>
  <c r="J9" i="5"/>
  <c r="N8" i="5"/>
  <c r="U8" i="5"/>
  <c r="Y8" i="5" s="1"/>
  <c r="AC8" i="5" s="1"/>
  <c r="L8" i="5"/>
  <c r="P7" i="5"/>
  <c r="W7" i="5"/>
  <c r="AA7" i="5"/>
  <c r="AE7" i="5" s="1"/>
  <c r="M8" i="5"/>
  <c r="Q7" i="5"/>
  <c r="X7" i="5"/>
  <c r="AB7" i="5" s="1"/>
  <c r="AF7" i="5" s="1"/>
  <c r="J10" i="5" l="1"/>
  <c r="N9" i="5"/>
  <c r="U9" i="5"/>
  <c r="Y9" i="5"/>
  <c r="AC9" i="5" s="1"/>
  <c r="M9" i="5"/>
  <c r="Q8" i="5"/>
  <c r="X8" i="5"/>
  <c r="AB8" i="5" s="1"/>
  <c r="AF8" i="5" s="1"/>
  <c r="L9" i="5"/>
  <c r="P8" i="5"/>
  <c r="W8" i="5"/>
  <c r="AA8" i="5"/>
  <c r="AE8" i="5" s="1"/>
  <c r="K10" i="5"/>
  <c r="O9" i="5"/>
  <c r="V9" i="5"/>
  <c r="Z9" i="5"/>
  <c r="AD9" i="5" s="1"/>
  <c r="M10" i="5" l="1"/>
  <c r="Q9" i="5"/>
  <c r="X9" i="5"/>
  <c r="AB9" i="5"/>
  <c r="AF9" i="5" s="1"/>
  <c r="K11" i="5"/>
  <c r="O10" i="5"/>
  <c r="V10" i="5"/>
  <c r="Z10" i="5" s="1"/>
  <c r="AD10" i="5" s="1"/>
  <c r="L10" i="5"/>
  <c r="P9" i="5"/>
  <c r="W9" i="5"/>
  <c r="AA9" i="5"/>
  <c r="AE9" i="5" s="1"/>
  <c r="J11" i="5"/>
  <c r="N10" i="5"/>
  <c r="U10" i="5"/>
  <c r="Y10" i="5" s="1"/>
  <c r="AC10" i="5" s="1"/>
  <c r="J12" i="5" l="1"/>
  <c r="N11" i="5"/>
  <c r="U11" i="5"/>
  <c r="Y11" i="5"/>
  <c r="AC11" i="5" s="1"/>
  <c r="K12" i="5"/>
  <c r="O11" i="5"/>
  <c r="V11" i="5"/>
  <c r="Z11" i="5"/>
  <c r="AD11" i="5" s="1"/>
  <c r="L11" i="5"/>
  <c r="P10" i="5"/>
  <c r="W10" i="5"/>
  <c r="AA10" i="5"/>
  <c r="AE10" i="5" s="1"/>
  <c r="M11" i="5"/>
  <c r="Q10" i="5"/>
  <c r="X10" i="5"/>
  <c r="AB10" i="5" s="1"/>
  <c r="AF10" i="5" s="1"/>
  <c r="M12" i="5" l="1"/>
  <c r="Q11" i="5"/>
  <c r="X11" i="5"/>
  <c r="AB11" i="5"/>
  <c r="AF11" i="5" s="1"/>
  <c r="K13" i="5"/>
  <c r="O12" i="5"/>
  <c r="V12" i="5"/>
  <c r="Z12" i="5" s="1"/>
  <c r="AD12" i="5" s="1"/>
  <c r="L12" i="5"/>
  <c r="P11" i="5"/>
  <c r="W11" i="5"/>
  <c r="AA11" i="5"/>
  <c r="AE11" i="5" s="1"/>
  <c r="J13" i="5"/>
  <c r="N12" i="5"/>
  <c r="U12" i="5"/>
  <c r="Y12" i="5" s="1"/>
  <c r="AC12" i="5" s="1"/>
  <c r="K14" i="5" l="1"/>
  <c r="O13" i="5"/>
  <c r="V13" i="5"/>
  <c r="Z13" i="5"/>
  <c r="AD13" i="5" s="1"/>
  <c r="J14" i="5"/>
  <c r="N13" i="5"/>
  <c r="U13" i="5"/>
  <c r="Y13" i="5" s="1"/>
  <c r="AC13" i="5" s="1"/>
  <c r="L13" i="5"/>
  <c r="P12" i="5"/>
  <c r="W12" i="5"/>
  <c r="AA12" i="5" s="1"/>
  <c r="AE12" i="5" s="1"/>
  <c r="M13" i="5"/>
  <c r="Q12" i="5"/>
  <c r="X12" i="5"/>
  <c r="AB12" i="5" s="1"/>
  <c r="AF12" i="5" s="1"/>
  <c r="M14" i="5" l="1"/>
  <c r="Q13" i="5"/>
  <c r="X13" i="5"/>
  <c r="AB13" i="5"/>
  <c r="AF13" i="5" s="1"/>
  <c r="J15" i="5"/>
  <c r="N14" i="5"/>
  <c r="U14" i="5"/>
  <c r="Y14" i="5" s="1"/>
  <c r="AC14" i="5" s="1"/>
  <c r="L14" i="5"/>
  <c r="P13" i="5"/>
  <c r="W13" i="5"/>
  <c r="AA13" i="5"/>
  <c r="AE13" i="5" s="1"/>
  <c r="K15" i="5"/>
  <c r="O14" i="5"/>
  <c r="V14" i="5"/>
  <c r="Z14" i="5" s="1"/>
  <c r="AD14" i="5" s="1"/>
  <c r="K16" i="5" l="1"/>
  <c r="O15" i="5"/>
  <c r="V15" i="5"/>
  <c r="Z15" i="5"/>
  <c r="AD15" i="5" s="1"/>
  <c r="J16" i="5"/>
  <c r="N15" i="5"/>
  <c r="U15" i="5"/>
  <c r="Y15" i="5" s="1"/>
  <c r="AC15" i="5" s="1"/>
  <c r="L15" i="5"/>
  <c r="P14" i="5"/>
  <c r="W14" i="5"/>
  <c r="AA14" i="5"/>
  <c r="AE14" i="5" s="1"/>
  <c r="M15" i="5"/>
  <c r="Q14" i="5"/>
  <c r="X14" i="5"/>
  <c r="AB14" i="5" s="1"/>
  <c r="AF14" i="5" s="1"/>
  <c r="M16" i="5" l="1"/>
  <c r="Q15" i="5"/>
  <c r="X15" i="5"/>
  <c r="AB15" i="5"/>
  <c r="AF15" i="5" s="1"/>
  <c r="J17" i="5"/>
  <c r="N16" i="5"/>
  <c r="U16" i="5"/>
  <c r="Y16" i="5" s="1"/>
  <c r="AC16" i="5" s="1"/>
  <c r="L16" i="5"/>
  <c r="P15" i="5"/>
  <c r="W15" i="5"/>
  <c r="AA15" i="5" s="1"/>
  <c r="AE15" i="5" s="1"/>
  <c r="K17" i="5"/>
  <c r="O16" i="5"/>
  <c r="V16" i="5"/>
  <c r="Z16" i="5" s="1"/>
  <c r="AD16" i="5" s="1"/>
  <c r="J18" i="5" l="1"/>
  <c r="N17" i="5"/>
  <c r="U17" i="5"/>
  <c r="Y17" i="5"/>
  <c r="AC17" i="5" s="1"/>
  <c r="K18" i="5"/>
  <c r="O17" i="5"/>
  <c r="V17" i="5"/>
  <c r="Z17" i="5" s="1"/>
  <c r="AD17" i="5" s="1"/>
  <c r="L17" i="5"/>
  <c r="P16" i="5"/>
  <c r="W16" i="5"/>
  <c r="AA16" i="5" s="1"/>
  <c r="AE16" i="5" s="1"/>
  <c r="M17" i="5"/>
  <c r="Q16" i="5"/>
  <c r="X16" i="5"/>
  <c r="AB16" i="5" s="1"/>
  <c r="AF16" i="5" s="1"/>
  <c r="M18" i="5" l="1"/>
  <c r="Q17" i="5"/>
  <c r="X17" i="5"/>
  <c r="AB17" i="5"/>
  <c r="AF17" i="5" s="1"/>
  <c r="K19" i="5"/>
  <c r="O18" i="5"/>
  <c r="V18" i="5"/>
  <c r="Z18" i="5" s="1"/>
  <c r="AD18" i="5" s="1"/>
  <c r="L18" i="5"/>
  <c r="P17" i="5"/>
  <c r="W17" i="5"/>
  <c r="AA17" i="5" s="1"/>
  <c r="AE17" i="5" s="1"/>
  <c r="J19" i="5"/>
  <c r="N18" i="5"/>
  <c r="U18" i="5"/>
  <c r="Y18" i="5" s="1"/>
  <c r="AC18" i="5" s="1"/>
  <c r="J20" i="5" l="1"/>
  <c r="N19" i="5"/>
  <c r="U19" i="5"/>
  <c r="Y19" i="5"/>
  <c r="AC19" i="5" s="1"/>
  <c r="K20" i="5"/>
  <c r="O19" i="5"/>
  <c r="V19" i="5"/>
  <c r="Z19" i="5" s="1"/>
  <c r="AD19" i="5" s="1"/>
  <c r="L19" i="5"/>
  <c r="P18" i="5"/>
  <c r="W18" i="5"/>
  <c r="AA18" i="5"/>
  <c r="AE18" i="5" s="1"/>
  <c r="M19" i="5"/>
  <c r="Q18" i="5"/>
  <c r="X18" i="5"/>
  <c r="AB18" i="5" s="1"/>
  <c r="AF18" i="5" s="1"/>
  <c r="M20" i="5" l="1"/>
  <c r="Q19" i="5"/>
  <c r="X19" i="5"/>
  <c r="AB19" i="5"/>
  <c r="AF19" i="5" s="1"/>
  <c r="K21" i="5"/>
  <c r="O20" i="5"/>
  <c r="V20" i="5"/>
  <c r="Z20" i="5" s="1"/>
  <c r="AD20" i="5" s="1"/>
  <c r="L20" i="5"/>
  <c r="P19" i="5"/>
  <c r="W19" i="5"/>
  <c r="AA19" i="5"/>
  <c r="AE19" i="5" s="1"/>
  <c r="J21" i="5"/>
  <c r="N20" i="5"/>
  <c r="U20" i="5"/>
  <c r="Y20" i="5" s="1"/>
  <c r="AC20" i="5" s="1"/>
  <c r="K22" i="5" l="1"/>
  <c r="O21" i="5"/>
  <c r="V21" i="5"/>
  <c r="Z21" i="5"/>
  <c r="AD21" i="5" s="1"/>
  <c r="J22" i="5"/>
  <c r="N21" i="5"/>
  <c r="U21" i="5"/>
  <c r="Y21" i="5" s="1"/>
  <c r="AC21" i="5" s="1"/>
  <c r="L21" i="5"/>
  <c r="P20" i="5"/>
  <c r="W20" i="5"/>
  <c r="AA20" i="5" s="1"/>
  <c r="AE20" i="5" s="1"/>
  <c r="M21" i="5"/>
  <c r="Q20" i="5"/>
  <c r="X20" i="5"/>
  <c r="AB20" i="5" s="1"/>
  <c r="AF20" i="5" s="1"/>
  <c r="J23" i="5" l="1"/>
  <c r="N22" i="5"/>
  <c r="U22" i="5"/>
  <c r="Y22" i="5"/>
  <c r="AC22" i="5" s="1"/>
  <c r="M22" i="5"/>
  <c r="Q21" i="5"/>
  <c r="X21" i="5"/>
  <c r="AB21" i="5" s="1"/>
  <c r="AF21" i="5" s="1"/>
  <c r="L22" i="5"/>
  <c r="P21" i="5"/>
  <c r="W21" i="5"/>
  <c r="AA21" i="5"/>
  <c r="AE21" i="5" s="1"/>
  <c r="K23" i="5"/>
  <c r="O22" i="5"/>
  <c r="V22" i="5"/>
  <c r="Z22" i="5"/>
  <c r="AD22" i="5" s="1"/>
  <c r="K24" i="5" l="1"/>
  <c r="O23" i="5"/>
  <c r="V23" i="5"/>
  <c r="Z23" i="5"/>
  <c r="AD23" i="5" s="1"/>
  <c r="M23" i="5"/>
  <c r="Q22" i="5"/>
  <c r="X22" i="5"/>
  <c r="AB22" i="5" s="1"/>
  <c r="AF22" i="5" s="1"/>
  <c r="L23" i="5"/>
  <c r="P22" i="5"/>
  <c r="W22" i="5"/>
  <c r="AA22" i="5" s="1"/>
  <c r="AE22" i="5" s="1"/>
  <c r="J24" i="5"/>
  <c r="N23" i="5"/>
  <c r="U23" i="5"/>
  <c r="Y23" i="5" s="1"/>
  <c r="AC23" i="5" s="1"/>
  <c r="J25" i="5" l="1"/>
  <c r="N24" i="5"/>
  <c r="U24" i="5"/>
  <c r="Y24" i="5"/>
  <c r="AC24" i="5" s="1"/>
  <c r="M24" i="5"/>
  <c r="Q23" i="5"/>
  <c r="X23" i="5"/>
  <c r="AB23" i="5" s="1"/>
  <c r="AF23" i="5" s="1"/>
  <c r="L24" i="5"/>
  <c r="P23" i="5"/>
  <c r="W23" i="5"/>
  <c r="AA23" i="5"/>
  <c r="AE23" i="5" s="1"/>
  <c r="K25" i="5"/>
  <c r="O24" i="5"/>
  <c r="V24" i="5"/>
  <c r="Z24" i="5"/>
  <c r="AD24" i="5" s="1"/>
  <c r="K26" i="5" l="1"/>
  <c r="O25" i="5"/>
  <c r="V25" i="5"/>
  <c r="Z25" i="5"/>
  <c r="AD25" i="5" s="1"/>
  <c r="M25" i="5"/>
  <c r="Q24" i="5"/>
  <c r="X24" i="5"/>
  <c r="AB24" i="5" s="1"/>
  <c r="AF24" i="5" s="1"/>
  <c r="L25" i="5"/>
  <c r="P24" i="5"/>
  <c r="W24" i="5"/>
  <c r="AA24" i="5"/>
  <c r="AE24" i="5" s="1"/>
  <c r="J26" i="5"/>
  <c r="N25" i="5"/>
  <c r="U25" i="5"/>
  <c r="Y25" i="5"/>
  <c r="AC25" i="5" s="1"/>
  <c r="M26" i="5" l="1"/>
  <c r="Q25" i="5"/>
  <c r="X25" i="5"/>
  <c r="AB25" i="5"/>
  <c r="AF25" i="5" s="1"/>
  <c r="J27" i="5"/>
  <c r="N26" i="5"/>
  <c r="U26" i="5"/>
  <c r="Y26" i="5" s="1"/>
  <c r="AC26" i="5" s="1"/>
  <c r="L26" i="5"/>
  <c r="P25" i="5"/>
  <c r="W25" i="5"/>
  <c r="AA25" i="5" s="1"/>
  <c r="AE25" i="5" s="1"/>
  <c r="K27" i="5"/>
  <c r="O26" i="5"/>
  <c r="V26" i="5"/>
  <c r="Z26" i="5" s="1"/>
  <c r="AD26" i="5" s="1"/>
  <c r="J28" i="5" l="1"/>
  <c r="N27" i="5"/>
  <c r="U27" i="5"/>
  <c r="Y27" i="5" s="1"/>
  <c r="AC27" i="5" s="1"/>
  <c r="K28" i="5"/>
  <c r="O27" i="5"/>
  <c r="V27" i="5"/>
  <c r="Z27" i="5" s="1"/>
  <c r="AD27" i="5" s="1"/>
  <c r="L27" i="5"/>
  <c r="P26" i="5"/>
  <c r="W26" i="5"/>
  <c r="AA26" i="5" s="1"/>
  <c r="AE26" i="5" s="1"/>
  <c r="M27" i="5"/>
  <c r="Q26" i="5"/>
  <c r="X26" i="5"/>
  <c r="AB26" i="5" s="1"/>
  <c r="AF26" i="5" s="1"/>
  <c r="M28" i="5" l="1"/>
  <c r="Q27" i="5"/>
  <c r="X27" i="5"/>
  <c r="AB27" i="5" s="1"/>
  <c r="AF27" i="5" s="1"/>
  <c r="K29" i="5"/>
  <c r="O28" i="5"/>
  <c r="V28" i="5"/>
  <c r="Z28" i="5" s="1"/>
  <c r="AD28" i="5" s="1"/>
  <c r="L28" i="5"/>
  <c r="P27" i="5"/>
  <c r="W27" i="5"/>
  <c r="AA27" i="5" s="1"/>
  <c r="AE27" i="5" s="1"/>
  <c r="J29" i="5"/>
  <c r="N28" i="5"/>
  <c r="U28" i="5"/>
  <c r="Y28" i="5" s="1"/>
  <c r="AC28" i="5" s="1"/>
  <c r="J30" i="5" l="1"/>
  <c r="N29" i="5"/>
  <c r="U29" i="5"/>
  <c r="Y29" i="5"/>
  <c r="AC29" i="5" s="1"/>
  <c r="K30" i="5"/>
  <c r="O29" i="5"/>
  <c r="V29" i="5"/>
  <c r="Z29" i="5"/>
  <c r="AD29" i="5" s="1"/>
  <c r="L29" i="5"/>
  <c r="P28" i="5"/>
  <c r="W28" i="5"/>
  <c r="AA28" i="5"/>
  <c r="AE28" i="5" s="1"/>
  <c r="M29" i="5"/>
  <c r="Q28" i="5"/>
  <c r="X28" i="5"/>
  <c r="AB28" i="5" s="1"/>
  <c r="AF28" i="5" s="1"/>
  <c r="M30" i="5" l="1"/>
  <c r="Q29" i="5"/>
  <c r="X29" i="5"/>
  <c r="AB29" i="5" s="1"/>
  <c r="AF29" i="5" s="1"/>
  <c r="K31" i="5"/>
  <c r="O30" i="5"/>
  <c r="V30" i="5"/>
  <c r="Z30" i="5" s="1"/>
  <c r="AD30" i="5" s="1"/>
  <c r="L30" i="5"/>
  <c r="P29" i="5"/>
  <c r="W29" i="5"/>
  <c r="AA29" i="5" s="1"/>
  <c r="AE29" i="5" s="1"/>
  <c r="J31" i="5"/>
  <c r="N30" i="5"/>
  <c r="U30" i="5"/>
  <c r="Y30" i="5" s="1"/>
  <c r="AC30" i="5" s="1"/>
  <c r="J32" i="5" l="1"/>
  <c r="N31" i="5"/>
  <c r="U31" i="5"/>
  <c r="Y31" i="5"/>
  <c r="AC31" i="5" s="1"/>
  <c r="K32" i="5"/>
  <c r="O31" i="5"/>
  <c r="V31" i="5"/>
  <c r="Z31" i="5"/>
  <c r="AD31" i="5" s="1"/>
  <c r="L31" i="5"/>
  <c r="P30" i="5"/>
  <c r="W30" i="5"/>
  <c r="AA30" i="5"/>
  <c r="AE30" i="5" s="1"/>
  <c r="M31" i="5"/>
  <c r="Q30" i="5"/>
  <c r="X30" i="5"/>
  <c r="AB30" i="5" s="1"/>
  <c r="AF30" i="5" s="1"/>
  <c r="K33" i="5" l="1"/>
  <c r="O32" i="5"/>
  <c r="V32" i="5"/>
  <c r="Z32" i="5"/>
  <c r="AD32" i="5" s="1"/>
  <c r="M32" i="5"/>
  <c r="Q31" i="5"/>
  <c r="X31" i="5"/>
  <c r="AB31" i="5" s="1"/>
  <c r="AF31" i="5" s="1"/>
  <c r="L32" i="5"/>
  <c r="P31" i="5"/>
  <c r="W31" i="5"/>
  <c r="AA31" i="5"/>
  <c r="AE31" i="5" s="1"/>
  <c r="J33" i="5"/>
  <c r="N32" i="5"/>
  <c r="U32" i="5"/>
  <c r="Y32" i="5"/>
  <c r="AC32" i="5" s="1"/>
  <c r="J34" i="5" l="1"/>
  <c r="N33" i="5"/>
  <c r="U33" i="5"/>
  <c r="Y33" i="5"/>
  <c r="AC33" i="5" s="1"/>
  <c r="M33" i="5"/>
  <c r="Q32" i="5"/>
  <c r="X32" i="5"/>
  <c r="AB32" i="5" s="1"/>
  <c r="AF32" i="5" s="1"/>
  <c r="L33" i="5"/>
  <c r="P32" i="5"/>
  <c r="W32" i="5"/>
  <c r="AA32" i="5"/>
  <c r="AE32" i="5" s="1"/>
  <c r="K34" i="5"/>
  <c r="O33" i="5"/>
  <c r="V33" i="5"/>
  <c r="Z33" i="5" s="1"/>
  <c r="AD33" i="5" s="1"/>
  <c r="K35" i="5" l="1"/>
  <c r="O34" i="5"/>
  <c r="V34" i="5"/>
  <c r="Z34" i="5"/>
  <c r="AD34" i="5" s="1"/>
  <c r="M34" i="5"/>
  <c r="Q33" i="5"/>
  <c r="X33" i="5"/>
  <c r="AB33" i="5" s="1"/>
  <c r="AF33" i="5" s="1"/>
  <c r="L34" i="5"/>
  <c r="P33" i="5"/>
  <c r="W33" i="5"/>
  <c r="AA33" i="5" s="1"/>
  <c r="AE33" i="5" s="1"/>
  <c r="J35" i="5"/>
  <c r="N34" i="5"/>
  <c r="U34" i="5"/>
  <c r="Y34" i="5" s="1"/>
  <c r="AC34" i="5" s="1"/>
  <c r="J36" i="5" l="1"/>
  <c r="N35" i="5"/>
  <c r="U35" i="5"/>
  <c r="Y35" i="5"/>
  <c r="AC35" i="5" s="1"/>
  <c r="M35" i="5"/>
  <c r="Q34" i="5"/>
  <c r="X34" i="5"/>
  <c r="AB34" i="5" s="1"/>
  <c r="AF34" i="5" s="1"/>
  <c r="L35" i="5"/>
  <c r="P34" i="5"/>
  <c r="W34" i="5"/>
  <c r="AA34" i="5"/>
  <c r="AE34" i="5" s="1"/>
  <c r="K36" i="5"/>
  <c r="O35" i="5"/>
  <c r="V35" i="5"/>
  <c r="Z35" i="5" s="1"/>
  <c r="AD35" i="5" s="1"/>
  <c r="K37" i="5" l="1"/>
  <c r="O36" i="5"/>
  <c r="V36" i="5"/>
  <c r="Z36" i="5"/>
  <c r="AD36" i="5" s="1"/>
  <c r="M36" i="5"/>
  <c r="Q35" i="5"/>
  <c r="X35" i="5"/>
  <c r="AB35" i="5" s="1"/>
  <c r="AF35" i="5" s="1"/>
  <c r="L36" i="5"/>
  <c r="P35" i="5"/>
  <c r="W35" i="5"/>
  <c r="AA35" i="5" s="1"/>
  <c r="AE35" i="5" s="1"/>
  <c r="J37" i="5"/>
  <c r="N36" i="5"/>
  <c r="U36" i="5"/>
  <c r="Y36" i="5" s="1"/>
  <c r="AC36" i="5" s="1"/>
  <c r="M37" i="5" l="1"/>
  <c r="Q36" i="5"/>
  <c r="X36" i="5"/>
  <c r="AB36" i="5"/>
  <c r="AF36" i="5" s="1"/>
  <c r="J38" i="5"/>
  <c r="N37" i="5"/>
  <c r="U37" i="5"/>
  <c r="Y37" i="5" s="1"/>
  <c r="AC37" i="5" s="1"/>
  <c r="L37" i="5"/>
  <c r="P36" i="5"/>
  <c r="W36" i="5"/>
  <c r="AA36" i="5" s="1"/>
  <c r="AE36" i="5" s="1"/>
  <c r="K38" i="5"/>
  <c r="O37" i="5"/>
  <c r="V37" i="5"/>
  <c r="Z37" i="5" s="1"/>
  <c r="AD37" i="5" s="1"/>
  <c r="K39" i="5" l="1"/>
  <c r="O38" i="5"/>
  <c r="V38" i="5"/>
  <c r="Z38" i="5" s="1"/>
  <c r="AD38" i="5" s="1"/>
  <c r="J39" i="5"/>
  <c r="N38" i="5"/>
  <c r="U38" i="5"/>
  <c r="Y38" i="5"/>
  <c r="AC38" i="5" s="1"/>
  <c r="L38" i="5"/>
  <c r="P37" i="5"/>
  <c r="W37" i="5"/>
  <c r="AA37" i="5" s="1"/>
  <c r="AE37" i="5" s="1"/>
  <c r="M38" i="5"/>
  <c r="Q37" i="5"/>
  <c r="X37" i="5"/>
  <c r="AB37" i="5"/>
  <c r="AF37" i="5" s="1"/>
  <c r="M39" i="5" l="1"/>
  <c r="Q38" i="5"/>
  <c r="X38" i="5"/>
  <c r="AB38" i="5"/>
  <c r="AF38" i="5" s="1"/>
  <c r="J40" i="5"/>
  <c r="N39" i="5"/>
  <c r="U39" i="5"/>
  <c r="Y39" i="5" s="1"/>
  <c r="AC39" i="5" s="1"/>
  <c r="L39" i="5"/>
  <c r="P38" i="5"/>
  <c r="W38" i="5"/>
  <c r="AA38" i="5" s="1"/>
  <c r="AE38" i="5" s="1"/>
  <c r="K40" i="5"/>
  <c r="O39" i="5"/>
  <c r="V39" i="5"/>
  <c r="Z39" i="5" s="1"/>
  <c r="AD39" i="5" s="1"/>
  <c r="K41" i="5" l="1"/>
  <c r="O40" i="5"/>
  <c r="V40" i="5"/>
  <c r="Z40" i="5"/>
  <c r="AD40" i="5" s="1"/>
  <c r="J41" i="5"/>
  <c r="N40" i="5"/>
  <c r="U40" i="5"/>
  <c r="Y40" i="5" s="1"/>
  <c r="AC40" i="5" s="1"/>
  <c r="L40" i="5"/>
  <c r="P39" i="5"/>
  <c r="W39" i="5"/>
  <c r="AA39" i="5" s="1"/>
  <c r="AE39" i="5" s="1"/>
  <c r="M40" i="5"/>
  <c r="Q39" i="5"/>
  <c r="X39" i="5"/>
  <c r="AB39" i="5" s="1"/>
  <c r="AF39" i="5" s="1"/>
  <c r="M41" i="5" l="1"/>
  <c r="Q40" i="5"/>
  <c r="X40" i="5"/>
  <c r="AB40" i="5"/>
  <c r="AF40" i="5" s="1"/>
  <c r="J42" i="5"/>
  <c r="N41" i="5"/>
  <c r="U41" i="5"/>
  <c r="Y41" i="5"/>
  <c r="AC41" i="5" s="1"/>
  <c r="L41" i="5"/>
  <c r="P40" i="5"/>
  <c r="W40" i="5"/>
  <c r="AA40" i="5"/>
  <c r="AE40" i="5" s="1"/>
  <c r="K42" i="5"/>
  <c r="O41" i="5"/>
  <c r="V41" i="5"/>
  <c r="Z41" i="5"/>
  <c r="AD41" i="5" s="1"/>
  <c r="J43" i="5" l="1"/>
  <c r="N42" i="5"/>
  <c r="U42" i="5"/>
  <c r="Y42" i="5"/>
  <c r="AC42" i="5" s="1"/>
  <c r="K43" i="5"/>
  <c r="O42" i="5"/>
  <c r="V42" i="5"/>
  <c r="Z42" i="5" s="1"/>
  <c r="AD42" i="5" s="1"/>
  <c r="L42" i="5"/>
  <c r="P41" i="5"/>
  <c r="W41" i="5"/>
  <c r="AA41" i="5"/>
  <c r="AE41" i="5" s="1"/>
  <c r="M42" i="5"/>
  <c r="Q41" i="5"/>
  <c r="X41" i="5"/>
  <c r="AB41" i="5"/>
  <c r="AF41" i="5" s="1"/>
  <c r="M43" i="5" l="1"/>
  <c r="Q42" i="5"/>
  <c r="X42" i="5"/>
  <c r="AB42" i="5"/>
  <c r="AF42" i="5" s="1"/>
  <c r="K44" i="5"/>
  <c r="O43" i="5"/>
  <c r="V43" i="5"/>
  <c r="Z43" i="5" s="1"/>
  <c r="AD43" i="5" s="1"/>
  <c r="L43" i="5"/>
  <c r="P42" i="5"/>
  <c r="W42" i="5"/>
  <c r="AA42" i="5" s="1"/>
  <c r="AE42" i="5" s="1"/>
  <c r="J44" i="5"/>
  <c r="N43" i="5"/>
  <c r="U43" i="5"/>
  <c r="Y43" i="5"/>
  <c r="AC43" i="5" s="1"/>
  <c r="J45" i="5" l="1"/>
  <c r="N44" i="5"/>
  <c r="U44" i="5"/>
  <c r="Y44" i="5"/>
  <c r="AC44" i="5" s="1"/>
  <c r="K45" i="5"/>
  <c r="O44" i="5"/>
  <c r="V44" i="5"/>
  <c r="Z44" i="5" s="1"/>
  <c r="AD44" i="5" s="1"/>
  <c r="L44" i="5"/>
  <c r="P43" i="5"/>
  <c r="W43" i="5"/>
  <c r="AA43" i="5"/>
  <c r="AE43" i="5" s="1"/>
  <c r="M44" i="5"/>
  <c r="Q43" i="5"/>
  <c r="X43" i="5"/>
  <c r="AB43" i="5" s="1"/>
  <c r="AF43" i="5" s="1"/>
  <c r="M45" i="5" l="1"/>
  <c r="Q44" i="5"/>
  <c r="X44" i="5"/>
  <c r="AB44" i="5" s="1"/>
  <c r="AF44" i="5" s="1"/>
  <c r="K46" i="5"/>
  <c r="O45" i="5"/>
  <c r="V45" i="5"/>
  <c r="Z45" i="5" s="1"/>
  <c r="AD45" i="5" s="1"/>
  <c r="L45" i="5"/>
  <c r="P44" i="5"/>
  <c r="W44" i="5"/>
  <c r="AA44" i="5" s="1"/>
  <c r="AE44" i="5" s="1"/>
  <c r="J46" i="5"/>
  <c r="N45" i="5"/>
  <c r="U45" i="5"/>
  <c r="Y45" i="5" s="1"/>
  <c r="AC45" i="5" s="1"/>
  <c r="J47" i="5" l="1"/>
  <c r="N46" i="5"/>
  <c r="U46" i="5"/>
  <c r="Y46" i="5" s="1"/>
  <c r="AC46" i="5" s="1"/>
  <c r="K47" i="5"/>
  <c r="O46" i="5"/>
  <c r="V46" i="5"/>
  <c r="Z46" i="5" s="1"/>
  <c r="AD46" i="5" s="1"/>
  <c r="L46" i="5"/>
  <c r="P45" i="5"/>
  <c r="W45" i="5"/>
  <c r="AA45" i="5" s="1"/>
  <c r="AE45" i="5" s="1"/>
  <c r="M46" i="5"/>
  <c r="Q45" i="5"/>
  <c r="X45" i="5"/>
  <c r="AB45" i="5" s="1"/>
  <c r="AF45" i="5" s="1"/>
  <c r="K48" i="5" l="1"/>
  <c r="O47" i="5"/>
  <c r="V47" i="5"/>
  <c r="Z47" i="5"/>
  <c r="AD47" i="5" s="1"/>
  <c r="M47" i="5"/>
  <c r="Q46" i="5"/>
  <c r="X46" i="5"/>
  <c r="AB46" i="5" s="1"/>
  <c r="AF46" i="5" s="1"/>
  <c r="L47" i="5"/>
  <c r="P46" i="5"/>
  <c r="W46" i="5"/>
  <c r="AA46" i="5" s="1"/>
  <c r="AE46" i="5" s="1"/>
  <c r="J48" i="5"/>
  <c r="N47" i="5"/>
  <c r="U47" i="5"/>
  <c r="Y47" i="5" s="1"/>
  <c r="AC47" i="5" s="1"/>
  <c r="J49" i="5" l="1"/>
  <c r="N48" i="5"/>
  <c r="U48" i="5"/>
  <c r="Y48" i="5"/>
  <c r="AC48" i="5" s="1"/>
  <c r="M48" i="5"/>
  <c r="Q47" i="5"/>
  <c r="X47" i="5"/>
  <c r="AB47" i="5" s="1"/>
  <c r="AF47" i="5" s="1"/>
  <c r="L48" i="5"/>
  <c r="P47" i="5"/>
  <c r="W47" i="5"/>
  <c r="AA47" i="5"/>
  <c r="AE47" i="5" s="1"/>
  <c r="K49" i="5"/>
  <c r="O48" i="5"/>
  <c r="V48" i="5"/>
  <c r="Z48" i="5" s="1"/>
  <c r="AD48" i="5" s="1"/>
  <c r="M49" i="5" l="1"/>
  <c r="Q48" i="5"/>
  <c r="X48" i="5"/>
  <c r="AB48" i="5"/>
  <c r="AF48" i="5" s="1"/>
  <c r="K50" i="5"/>
  <c r="O49" i="5"/>
  <c r="V49" i="5"/>
  <c r="Z49" i="5" s="1"/>
  <c r="AD49" i="5" s="1"/>
  <c r="L49" i="5"/>
  <c r="P48" i="5"/>
  <c r="W48" i="5"/>
  <c r="AA48" i="5" s="1"/>
  <c r="AE48" i="5" s="1"/>
  <c r="J50" i="5"/>
  <c r="N49" i="5"/>
  <c r="U49" i="5"/>
  <c r="Y49" i="5" s="1"/>
  <c r="AC49" i="5" s="1"/>
  <c r="J51" i="5" l="1"/>
  <c r="N50" i="5"/>
  <c r="U50" i="5"/>
  <c r="Y50" i="5"/>
  <c r="AC50" i="5" s="1"/>
  <c r="K51" i="5"/>
  <c r="O50" i="5"/>
  <c r="V50" i="5"/>
  <c r="Z50" i="5" s="1"/>
  <c r="AD50" i="5" s="1"/>
  <c r="L50" i="5"/>
  <c r="P49" i="5"/>
  <c r="W49" i="5"/>
  <c r="AA49" i="5"/>
  <c r="AE49" i="5" s="1"/>
  <c r="M50" i="5"/>
  <c r="Q49" i="5"/>
  <c r="X49" i="5"/>
  <c r="AB49" i="5" s="1"/>
  <c r="AF49" i="5" s="1"/>
  <c r="K52" i="5" l="1"/>
  <c r="O51" i="5"/>
  <c r="V51" i="5"/>
  <c r="Z51" i="5" s="1"/>
  <c r="AD51" i="5" s="1"/>
  <c r="M51" i="5"/>
  <c r="Q50" i="5"/>
  <c r="X50" i="5"/>
  <c r="AB50" i="5"/>
  <c r="AF50" i="5" s="1"/>
  <c r="L51" i="5"/>
  <c r="P50" i="5"/>
  <c r="W50" i="5"/>
  <c r="AA50" i="5"/>
  <c r="AE50" i="5" s="1"/>
  <c r="J52" i="5"/>
  <c r="N51" i="5"/>
  <c r="U51" i="5"/>
  <c r="Y51" i="5" s="1"/>
  <c r="AC51" i="5" s="1"/>
  <c r="J53" i="5" l="1"/>
  <c r="N52" i="5"/>
  <c r="U52" i="5"/>
  <c r="Y52" i="5"/>
  <c r="AC52" i="5" s="1"/>
  <c r="M52" i="5"/>
  <c r="Q51" i="5"/>
  <c r="X51" i="5"/>
  <c r="AB51" i="5" s="1"/>
  <c r="AF51" i="5" s="1"/>
  <c r="L52" i="5"/>
  <c r="P51" i="5"/>
  <c r="W51" i="5"/>
  <c r="AA51" i="5" s="1"/>
  <c r="AE51" i="5" s="1"/>
  <c r="K53" i="5"/>
  <c r="O52" i="5"/>
  <c r="V52" i="5"/>
  <c r="Z52" i="5"/>
  <c r="AD52" i="5" s="1"/>
  <c r="K54" i="5" l="1"/>
  <c r="O53" i="5"/>
  <c r="V53" i="5"/>
  <c r="Z53" i="5" s="1"/>
  <c r="AD53" i="5" s="1"/>
  <c r="M53" i="5"/>
  <c r="Q52" i="5"/>
  <c r="X52" i="5"/>
  <c r="AB52" i="5" s="1"/>
  <c r="AF52" i="5" s="1"/>
  <c r="L53" i="5"/>
  <c r="P52" i="5"/>
  <c r="W52" i="5"/>
  <c r="AA52" i="5" s="1"/>
  <c r="AE52" i="5" s="1"/>
  <c r="J54" i="5"/>
  <c r="N53" i="5"/>
  <c r="U53" i="5"/>
  <c r="Y53" i="5" s="1"/>
  <c r="AC53" i="5" s="1"/>
  <c r="J55" i="5" l="1"/>
  <c r="N54" i="5"/>
  <c r="U54" i="5"/>
  <c r="Y54" i="5"/>
  <c r="AC54" i="5" s="1"/>
  <c r="M54" i="5"/>
  <c r="Q53" i="5"/>
  <c r="X53" i="5"/>
  <c r="AB53" i="5" s="1"/>
  <c r="AF53" i="5" s="1"/>
  <c r="L54" i="5"/>
  <c r="P53" i="5"/>
  <c r="W53" i="5"/>
  <c r="AA53" i="5"/>
  <c r="AE53" i="5" s="1"/>
  <c r="K55" i="5"/>
  <c r="O54" i="5"/>
  <c r="V54" i="5"/>
  <c r="Z54" i="5" s="1"/>
  <c r="AD54" i="5" s="1"/>
  <c r="M55" i="5" l="1"/>
  <c r="Q54" i="5"/>
  <c r="X54" i="5"/>
  <c r="AB54" i="5"/>
  <c r="AF54" i="5" s="1"/>
  <c r="K56" i="5"/>
  <c r="O55" i="5"/>
  <c r="V55" i="5"/>
  <c r="Z55" i="5"/>
  <c r="AD55" i="5" s="1"/>
  <c r="L55" i="5"/>
  <c r="P54" i="5"/>
  <c r="W54" i="5"/>
  <c r="AA54" i="5"/>
  <c r="AE54" i="5" s="1"/>
  <c r="J56" i="5"/>
  <c r="N55" i="5"/>
  <c r="U55" i="5"/>
  <c r="Y55" i="5" s="1"/>
  <c r="AC55" i="5" s="1"/>
  <c r="J57" i="5" l="1"/>
  <c r="N56" i="5"/>
  <c r="U56" i="5"/>
  <c r="Y56" i="5" s="1"/>
  <c r="AC56" i="5" s="1"/>
  <c r="K57" i="5"/>
  <c r="O56" i="5"/>
  <c r="V56" i="5"/>
  <c r="Z56" i="5" s="1"/>
  <c r="AD56" i="5" s="1"/>
  <c r="L56" i="5"/>
  <c r="P55" i="5"/>
  <c r="W55" i="5"/>
  <c r="AA55" i="5" s="1"/>
  <c r="AE55" i="5" s="1"/>
  <c r="M56" i="5"/>
  <c r="Q55" i="5"/>
  <c r="X55" i="5"/>
  <c r="AB55" i="5" s="1"/>
  <c r="AF55" i="5" s="1"/>
  <c r="K58" i="5" l="1"/>
  <c r="O57" i="5"/>
  <c r="V57" i="5"/>
  <c r="Z57" i="5"/>
  <c r="AD57" i="5" s="1"/>
  <c r="M57" i="5"/>
  <c r="Q56" i="5"/>
  <c r="X56" i="5"/>
  <c r="AB56" i="5" s="1"/>
  <c r="AF56" i="5" s="1"/>
  <c r="L57" i="5"/>
  <c r="P56" i="5"/>
  <c r="W56" i="5"/>
  <c r="AA56" i="5"/>
  <c r="AE56" i="5" s="1"/>
  <c r="J58" i="5"/>
  <c r="N57" i="5"/>
  <c r="U57" i="5"/>
  <c r="Y57" i="5" s="1"/>
  <c r="AC57" i="5" s="1"/>
  <c r="J59" i="5" l="1"/>
  <c r="N58" i="5"/>
  <c r="U58" i="5"/>
  <c r="Y58" i="5"/>
  <c r="AC58" i="5" s="1"/>
  <c r="M58" i="5"/>
  <c r="Q57" i="5"/>
  <c r="X57" i="5"/>
  <c r="AB57" i="5" s="1"/>
  <c r="AF57" i="5" s="1"/>
  <c r="L58" i="5"/>
  <c r="P57" i="5"/>
  <c r="W57" i="5"/>
  <c r="AA57" i="5"/>
  <c r="AE57" i="5" s="1"/>
  <c r="K59" i="5"/>
  <c r="O58" i="5"/>
  <c r="V58" i="5"/>
  <c r="Z58" i="5"/>
  <c r="AD58" i="5" s="1"/>
  <c r="M59" i="5" l="1"/>
  <c r="Q58" i="5"/>
  <c r="X58" i="5"/>
  <c r="AB58" i="5"/>
  <c r="AF58" i="5" s="1"/>
  <c r="K60" i="5"/>
  <c r="O59" i="5"/>
  <c r="V59" i="5"/>
  <c r="Z59" i="5" s="1"/>
  <c r="AD59" i="5" s="1"/>
  <c r="L59" i="5"/>
  <c r="P58" i="5"/>
  <c r="W58" i="5"/>
  <c r="AA58" i="5" s="1"/>
  <c r="AE58" i="5" s="1"/>
  <c r="J60" i="5"/>
  <c r="N59" i="5"/>
  <c r="U59" i="5"/>
  <c r="Y59" i="5" s="1"/>
  <c r="AC59" i="5" s="1"/>
  <c r="J61" i="5" l="1"/>
  <c r="N60" i="5"/>
  <c r="U60" i="5"/>
  <c r="Y60" i="5"/>
  <c r="AC60" i="5" s="1"/>
  <c r="K61" i="5"/>
  <c r="O60" i="5"/>
  <c r="V60" i="5"/>
  <c r="Z60" i="5" s="1"/>
  <c r="AD60" i="5" s="1"/>
  <c r="L60" i="5"/>
  <c r="P59" i="5"/>
  <c r="W59" i="5"/>
  <c r="AA59" i="5"/>
  <c r="AE59" i="5" s="1"/>
  <c r="M60" i="5"/>
  <c r="Q59" i="5"/>
  <c r="X59" i="5"/>
  <c r="AB59" i="5" s="1"/>
  <c r="AF59" i="5" s="1"/>
  <c r="M61" i="5" l="1"/>
  <c r="Q60" i="5"/>
  <c r="X60" i="5"/>
  <c r="AB60" i="5"/>
  <c r="AF60" i="5" s="1"/>
  <c r="K62" i="5"/>
  <c r="O61" i="5"/>
  <c r="V61" i="5"/>
  <c r="Z61" i="5" s="1"/>
  <c r="AD61" i="5" s="1"/>
  <c r="L61" i="5"/>
  <c r="P60" i="5"/>
  <c r="W60" i="5"/>
  <c r="AA60" i="5" s="1"/>
  <c r="AE60" i="5" s="1"/>
  <c r="J62" i="5"/>
  <c r="N61" i="5"/>
  <c r="U61" i="5"/>
  <c r="Y61" i="5" s="1"/>
  <c r="AC61" i="5" s="1"/>
  <c r="K63" i="5" l="1"/>
  <c r="O62" i="5"/>
  <c r="V62" i="5"/>
  <c r="Z62" i="5"/>
  <c r="AD62" i="5" s="1"/>
  <c r="J63" i="5"/>
  <c r="N62" i="5"/>
  <c r="U62" i="5"/>
  <c r="Y62" i="5" s="1"/>
  <c r="AC62" i="5" s="1"/>
  <c r="L62" i="5"/>
  <c r="P61" i="5"/>
  <c r="W61" i="5"/>
  <c r="AA61" i="5" s="1"/>
  <c r="AE61" i="5" s="1"/>
  <c r="M62" i="5"/>
  <c r="Q61" i="5"/>
  <c r="X61" i="5"/>
  <c r="AB61" i="5" s="1"/>
  <c r="AF61" i="5" s="1"/>
  <c r="J64" i="5" l="1"/>
  <c r="N63" i="5"/>
  <c r="U63" i="5"/>
  <c r="Y63" i="5"/>
  <c r="AC63" i="5" s="1"/>
  <c r="M63" i="5"/>
  <c r="Q62" i="5"/>
  <c r="X62" i="5"/>
  <c r="AB62" i="5" s="1"/>
  <c r="AF62" i="5" s="1"/>
  <c r="L63" i="5"/>
  <c r="P62" i="5"/>
  <c r="W62" i="5"/>
  <c r="AA62" i="5"/>
  <c r="AE62" i="5" s="1"/>
  <c r="K64" i="5"/>
  <c r="O63" i="5"/>
  <c r="V63" i="5"/>
  <c r="Z63" i="5" s="1"/>
  <c r="AD63" i="5" s="1"/>
  <c r="M64" i="5" l="1"/>
  <c r="Q63" i="5"/>
  <c r="X63" i="5"/>
  <c r="AB63" i="5"/>
  <c r="AF63" i="5" s="1"/>
  <c r="K65" i="5"/>
  <c r="O64" i="5"/>
  <c r="V64" i="5"/>
  <c r="Z64" i="5" s="1"/>
  <c r="AD64" i="5" s="1"/>
  <c r="L64" i="5"/>
  <c r="P63" i="5"/>
  <c r="W63" i="5"/>
  <c r="AA63" i="5" s="1"/>
  <c r="AE63" i="5" s="1"/>
  <c r="J65" i="5"/>
  <c r="N64" i="5"/>
  <c r="U64" i="5"/>
  <c r="Y64" i="5" s="1"/>
  <c r="AC64" i="5" s="1"/>
  <c r="J66" i="5" l="1"/>
  <c r="N65" i="5"/>
  <c r="U65" i="5"/>
  <c r="Y65" i="5"/>
  <c r="AC65" i="5" s="1"/>
  <c r="K66" i="5"/>
  <c r="O65" i="5"/>
  <c r="V65" i="5"/>
  <c r="Z65" i="5" s="1"/>
  <c r="AD65" i="5" s="1"/>
  <c r="L65" i="5"/>
  <c r="P64" i="5"/>
  <c r="W64" i="5"/>
  <c r="AA64" i="5"/>
  <c r="AE64" i="5" s="1"/>
  <c r="M65" i="5"/>
  <c r="Q64" i="5"/>
  <c r="X64" i="5"/>
  <c r="AB64" i="5"/>
  <c r="AF64" i="5" s="1"/>
  <c r="K67" i="5" l="1"/>
  <c r="O66" i="5"/>
  <c r="V66" i="5"/>
  <c r="Z66" i="5" s="1"/>
  <c r="AD66" i="5" s="1"/>
  <c r="M66" i="5"/>
  <c r="Q65" i="5"/>
  <c r="X65" i="5"/>
  <c r="AB65" i="5" s="1"/>
  <c r="AF65" i="5" s="1"/>
  <c r="L66" i="5"/>
  <c r="P65" i="5"/>
  <c r="W65" i="5"/>
  <c r="AA65" i="5" s="1"/>
  <c r="AE65" i="5" s="1"/>
  <c r="J67" i="5"/>
  <c r="N66" i="5"/>
  <c r="U66" i="5"/>
  <c r="Y66" i="5"/>
  <c r="AC66" i="5" s="1"/>
  <c r="J68" i="5" l="1"/>
  <c r="N67" i="5"/>
  <c r="U67" i="5"/>
  <c r="Y67" i="5"/>
  <c r="AC67" i="5" s="1"/>
  <c r="M67" i="5"/>
  <c r="Q66" i="5"/>
  <c r="X66" i="5"/>
  <c r="AB66" i="5" s="1"/>
  <c r="AF66" i="5" s="1"/>
  <c r="L67" i="5"/>
  <c r="P66" i="5"/>
  <c r="W66" i="5"/>
  <c r="AA66" i="5" s="1"/>
  <c r="AE66" i="5" s="1"/>
  <c r="K68" i="5"/>
  <c r="O67" i="5"/>
  <c r="V67" i="5"/>
  <c r="Z67" i="5" s="1"/>
  <c r="AD67" i="5" s="1"/>
  <c r="K69" i="5" l="1"/>
  <c r="O68" i="5"/>
  <c r="V68" i="5"/>
  <c r="Z68" i="5"/>
  <c r="AD68" i="5" s="1"/>
  <c r="M68" i="5"/>
  <c r="Q67" i="5"/>
  <c r="X67" i="5"/>
  <c r="AB67" i="5" s="1"/>
  <c r="AF67" i="5" s="1"/>
  <c r="L68" i="5"/>
  <c r="P67" i="5"/>
  <c r="W67" i="5"/>
  <c r="AA67" i="5" s="1"/>
  <c r="AE67" i="5" s="1"/>
  <c r="J69" i="5"/>
  <c r="N68" i="5"/>
  <c r="U68" i="5"/>
  <c r="Y68" i="5" s="1"/>
  <c r="AC68" i="5" s="1"/>
  <c r="J70" i="5" l="1"/>
  <c r="N69" i="5"/>
  <c r="U69" i="5"/>
  <c r="Y69" i="5"/>
  <c r="AC69" i="5" s="1"/>
  <c r="M69" i="5"/>
  <c r="Q68" i="5"/>
  <c r="X68" i="5"/>
  <c r="AB68" i="5"/>
  <c r="AF68" i="5" s="1"/>
  <c r="L69" i="5"/>
  <c r="P68" i="5"/>
  <c r="W68" i="5"/>
  <c r="AA68" i="5"/>
  <c r="AE68" i="5" s="1"/>
  <c r="K70" i="5"/>
  <c r="O69" i="5"/>
  <c r="V69" i="5"/>
  <c r="Z69" i="5" s="1"/>
  <c r="AD69" i="5" s="1"/>
  <c r="K71" i="5" l="1"/>
  <c r="O70" i="5"/>
  <c r="V70" i="5"/>
  <c r="Z70" i="5"/>
  <c r="AD70" i="5" s="1"/>
  <c r="M70" i="5"/>
  <c r="Q69" i="5"/>
  <c r="X69" i="5"/>
  <c r="AB69" i="5" s="1"/>
  <c r="AF69" i="5" s="1"/>
  <c r="L70" i="5"/>
  <c r="P69" i="5"/>
  <c r="W69" i="5"/>
  <c r="AA69" i="5"/>
  <c r="AE69" i="5" s="1"/>
  <c r="J71" i="5"/>
  <c r="N70" i="5"/>
  <c r="U70" i="5"/>
  <c r="Y70" i="5" s="1"/>
  <c r="AC70" i="5" s="1"/>
  <c r="M71" i="5" l="1"/>
  <c r="Q70" i="5"/>
  <c r="X70" i="5"/>
  <c r="AB70" i="5" s="1"/>
  <c r="AF70" i="5" s="1"/>
  <c r="J72" i="5"/>
  <c r="N71" i="5"/>
  <c r="U71" i="5"/>
  <c r="Y71" i="5" s="1"/>
  <c r="AC71" i="5" s="1"/>
  <c r="L71" i="5"/>
  <c r="P70" i="5"/>
  <c r="W70" i="5"/>
  <c r="AA70" i="5" s="1"/>
  <c r="AE70" i="5" s="1"/>
  <c r="K72" i="5"/>
  <c r="O71" i="5"/>
  <c r="V71" i="5"/>
  <c r="Z71" i="5" s="1"/>
  <c r="AD71" i="5" s="1"/>
  <c r="K73" i="5" l="1"/>
  <c r="O72" i="5"/>
  <c r="V72" i="5"/>
  <c r="Z72" i="5" s="1"/>
  <c r="AD72" i="5" s="1"/>
  <c r="J73" i="5"/>
  <c r="N72" i="5"/>
  <c r="U72" i="5"/>
  <c r="Y72" i="5" s="1"/>
  <c r="AC72" i="5" s="1"/>
  <c r="L72" i="5"/>
  <c r="P71" i="5"/>
  <c r="W71" i="5"/>
  <c r="AA71" i="5" s="1"/>
  <c r="AE71" i="5" s="1"/>
  <c r="M72" i="5"/>
  <c r="Q71" i="5"/>
  <c r="X71" i="5"/>
  <c r="AB71" i="5" s="1"/>
  <c r="AF71" i="5" s="1"/>
  <c r="M73" i="5" l="1"/>
  <c r="Q72" i="5"/>
  <c r="X72" i="5"/>
  <c r="AB72" i="5"/>
  <c r="AF72" i="5" s="1"/>
  <c r="J74" i="5"/>
  <c r="N73" i="5"/>
  <c r="U73" i="5"/>
  <c r="Y73" i="5" s="1"/>
  <c r="AC73" i="5" s="1"/>
  <c r="L73" i="5"/>
  <c r="P72" i="5"/>
  <c r="W72" i="5"/>
  <c r="AA72" i="5"/>
  <c r="AE72" i="5" s="1"/>
  <c r="K74" i="5"/>
  <c r="O73" i="5"/>
  <c r="V73" i="5"/>
  <c r="Z73" i="5" s="1"/>
  <c r="AD73" i="5" s="1"/>
  <c r="J75" i="5" l="1"/>
  <c r="N74" i="5"/>
  <c r="U74" i="5"/>
  <c r="Y74" i="5"/>
  <c r="AC74" i="5" s="1"/>
  <c r="K75" i="5"/>
  <c r="O74" i="5"/>
  <c r="V74" i="5"/>
  <c r="Z74" i="5" s="1"/>
  <c r="AD74" i="5" s="1"/>
  <c r="L74" i="5"/>
  <c r="P73" i="5"/>
  <c r="W73" i="5"/>
  <c r="AA73" i="5" s="1"/>
  <c r="AE73" i="5" s="1"/>
  <c r="M74" i="5"/>
  <c r="Q73" i="5"/>
  <c r="X73" i="5"/>
  <c r="AB73" i="5" s="1"/>
  <c r="AF73" i="5" s="1"/>
  <c r="K76" i="5" l="1"/>
  <c r="O75" i="5"/>
  <c r="V75" i="5"/>
  <c r="Z75" i="5"/>
  <c r="AD75" i="5" s="1"/>
  <c r="M75" i="5"/>
  <c r="Q74" i="5"/>
  <c r="X74" i="5"/>
  <c r="AB74" i="5" s="1"/>
  <c r="AF74" i="5" s="1"/>
  <c r="L75" i="5"/>
  <c r="P74" i="5"/>
  <c r="W74" i="5"/>
  <c r="AA74" i="5" s="1"/>
  <c r="AE74" i="5" s="1"/>
  <c r="J76" i="5"/>
  <c r="N75" i="5"/>
  <c r="U75" i="5"/>
  <c r="Y75" i="5"/>
  <c r="AC75" i="5" s="1"/>
  <c r="J77" i="5" l="1"/>
  <c r="N76" i="5"/>
  <c r="U76" i="5"/>
  <c r="Y76" i="5"/>
  <c r="AC76" i="5" s="1"/>
  <c r="M76" i="5"/>
  <c r="Q75" i="5"/>
  <c r="X75" i="5"/>
  <c r="AB75" i="5" s="1"/>
  <c r="AF75" i="5" s="1"/>
  <c r="L76" i="5"/>
  <c r="P75" i="5"/>
  <c r="W75" i="5"/>
  <c r="AA75" i="5" s="1"/>
  <c r="AE75" i="5" s="1"/>
  <c r="K77" i="5"/>
  <c r="O76" i="5"/>
  <c r="V76" i="5"/>
  <c r="Z76" i="5"/>
  <c r="AD76" i="5" s="1"/>
  <c r="K78" i="5" l="1"/>
  <c r="O77" i="5"/>
  <c r="V77" i="5"/>
  <c r="Z77" i="5"/>
  <c r="AD77" i="5" s="1"/>
  <c r="M77" i="5"/>
  <c r="Q76" i="5"/>
  <c r="X76" i="5"/>
  <c r="AB76" i="5" s="1"/>
  <c r="AF76" i="5" s="1"/>
  <c r="L77" i="5"/>
  <c r="P76" i="5"/>
  <c r="W76" i="5"/>
  <c r="AA76" i="5" s="1"/>
  <c r="AE76" i="5" s="1"/>
  <c r="J78" i="5"/>
  <c r="N77" i="5"/>
  <c r="U77" i="5"/>
  <c r="Y77" i="5" s="1"/>
  <c r="AC77" i="5" s="1"/>
  <c r="M78" i="5" l="1"/>
  <c r="Q77" i="5"/>
  <c r="X77" i="5"/>
  <c r="AB77" i="5"/>
  <c r="AF77" i="5" s="1"/>
  <c r="J79" i="5"/>
  <c r="N78" i="5"/>
  <c r="U78" i="5"/>
  <c r="Y78" i="5" s="1"/>
  <c r="AC78" i="5" s="1"/>
  <c r="L78" i="5"/>
  <c r="P77" i="5"/>
  <c r="W77" i="5"/>
  <c r="AA77" i="5"/>
  <c r="AE77" i="5" s="1"/>
  <c r="K79" i="5"/>
  <c r="O78" i="5"/>
  <c r="V78" i="5"/>
  <c r="Z78" i="5" s="1"/>
  <c r="AD78" i="5" s="1"/>
  <c r="K80" i="5" l="1"/>
  <c r="O79" i="5"/>
  <c r="V79" i="5"/>
  <c r="Z79" i="5"/>
  <c r="AD79" i="5" s="1"/>
  <c r="J80" i="5"/>
  <c r="N79" i="5"/>
  <c r="U79" i="5"/>
  <c r="Y79" i="5" s="1"/>
  <c r="AC79" i="5" s="1"/>
  <c r="L79" i="5"/>
  <c r="P78" i="5"/>
  <c r="W78" i="5"/>
  <c r="AA78" i="5" s="1"/>
  <c r="AE78" i="5" s="1"/>
  <c r="M79" i="5"/>
  <c r="Q78" i="5"/>
  <c r="X78" i="5"/>
  <c r="AB78" i="5" s="1"/>
  <c r="AF78" i="5" s="1"/>
  <c r="M80" i="5" l="1"/>
  <c r="Q79" i="5"/>
  <c r="X79" i="5"/>
  <c r="AB79" i="5" s="1"/>
  <c r="AF79" i="5" s="1"/>
  <c r="J81" i="5"/>
  <c r="N80" i="5"/>
  <c r="U80" i="5"/>
  <c r="Y80" i="5" s="1"/>
  <c r="AC80" i="5" s="1"/>
  <c r="L80" i="5"/>
  <c r="P79" i="5"/>
  <c r="W79" i="5"/>
  <c r="AA79" i="5" s="1"/>
  <c r="AE79" i="5" s="1"/>
  <c r="K81" i="5"/>
  <c r="O80" i="5"/>
  <c r="V80" i="5"/>
  <c r="Z80" i="5" s="1"/>
  <c r="AD80" i="5" s="1"/>
  <c r="J82" i="5" l="1"/>
  <c r="N81" i="5"/>
  <c r="U81" i="5"/>
  <c r="Y81" i="5"/>
  <c r="AC81" i="5" s="1"/>
  <c r="K82" i="5"/>
  <c r="O81" i="5"/>
  <c r="V81" i="5"/>
  <c r="Z81" i="5" s="1"/>
  <c r="AD81" i="5" s="1"/>
  <c r="L81" i="5"/>
  <c r="P80" i="5"/>
  <c r="W80" i="5"/>
  <c r="AA80" i="5"/>
  <c r="AE80" i="5" s="1"/>
  <c r="M81" i="5"/>
  <c r="Q80" i="5"/>
  <c r="X80" i="5"/>
  <c r="AB80" i="5" s="1"/>
  <c r="AF80" i="5" s="1"/>
  <c r="K83" i="5" l="1"/>
  <c r="O82" i="5"/>
  <c r="V82" i="5"/>
  <c r="Z82" i="5"/>
  <c r="AD82" i="5" s="1"/>
  <c r="M82" i="5"/>
  <c r="Q81" i="5"/>
  <c r="X81" i="5"/>
  <c r="AB81" i="5" s="1"/>
  <c r="AF81" i="5" s="1"/>
  <c r="L82" i="5"/>
  <c r="P81" i="5"/>
  <c r="W81" i="5"/>
  <c r="AA81" i="5" s="1"/>
  <c r="AE81" i="5" s="1"/>
  <c r="J83" i="5"/>
  <c r="N82" i="5"/>
  <c r="U82" i="5"/>
  <c r="Y82" i="5" s="1"/>
  <c r="AC82" i="5" s="1"/>
  <c r="M83" i="5" l="1"/>
  <c r="Q82" i="5"/>
  <c r="X82" i="5"/>
  <c r="AB82" i="5"/>
  <c r="AF82" i="5" s="1"/>
  <c r="J84" i="5"/>
  <c r="N83" i="5"/>
  <c r="U83" i="5"/>
  <c r="Y83" i="5" s="1"/>
  <c r="AC83" i="5" s="1"/>
  <c r="L83" i="5"/>
  <c r="P82" i="5"/>
  <c r="W82" i="5"/>
  <c r="AA82" i="5"/>
  <c r="AE82" i="5" s="1"/>
  <c r="K84" i="5"/>
  <c r="O83" i="5"/>
  <c r="V83" i="5"/>
  <c r="Z83" i="5" s="1"/>
  <c r="AD83" i="5" s="1"/>
  <c r="J85" i="5" l="1"/>
  <c r="N84" i="5"/>
  <c r="U84" i="5"/>
  <c r="Y84" i="5"/>
  <c r="AC84" i="5" s="1"/>
  <c r="K85" i="5"/>
  <c r="O84" i="5"/>
  <c r="V84" i="5"/>
  <c r="Z84" i="5" s="1"/>
  <c r="AD84" i="5" s="1"/>
  <c r="L84" i="5"/>
  <c r="P83" i="5"/>
  <c r="W83" i="5"/>
  <c r="AA83" i="5"/>
  <c r="AE83" i="5" s="1"/>
  <c r="M84" i="5"/>
  <c r="Q83" i="5"/>
  <c r="X83" i="5"/>
  <c r="AB83" i="5" s="1"/>
  <c r="AF83" i="5" s="1"/>
  <c r="M85" i="5" l="1"/>
  <c r="Q84" i="5"/>
  <c r="X84" i="5"/>
  <c r="AB84" i="5"/>
  <c r="AF84" i="5" s="1"/>
  <c r="K86" i="5"/>
  <c r="O85" i="5"/>
  <c r="V85" i="5"/>
  <c r="Z85" i="5" s="1"/>
  <c r="AD85" i="5" s="1"/>
  <c r="L85" i="5"/>
  <c r="P84" i="5"/>
  <c r="W84" i="5"/>
  <c r="AA84" i="5" s="1"/>
  <c r="AE84" i="5" s="1"/>
  <c r="J86" i="5"/>
  <c r="N85" i="5"/>
  <c r="U85" i="5"/>
  <c r="Y85" i="5" s="1"/>
  <c r="AC85" i="5" s="1"/>
  <c r="K87" i="5" l="1"/>
  <c r="O86" i="5"/>
  <c r="V86" i="5"/>
  <c r="Z86" i="5"/>
  <c r="AD86" i="5" s="1"/>
  <c r="J87" i="5"/>
  <c r="N86" i="5"/>
  <c r="U86" i="5"/>
  <c r="Y86" i="5" s="1"/>
  <c r="AC86" i="5" s="1"/>
  <c r="L86" i="5"/>
  <c r="P85" i="5"/>
  <c r="W85" i="5"/>
  <c r="AA85" i="5"/>
  <c r="AE85" i="5" s="1"/>
  <c r="M86" i="5"/>
  <c r="Q85" i="5"/>
  <c r="X85" i="5"/>
  <c r="AB85" i="5" s="1"/>
  <c r="AF85" i="5" s="1"/>
  <c r="M87" i="5" l="1"/>
  <c r="Q86" i="5"/>
  <c r="X86" i="5"/>
  <c r="AB86" i="5"/>
  <c r="AF86" i="5" s="1"/>
  <c r="J88" i="5"/>
  <c r="N87" i="5"/>
  <c r="U87" i="5"/>
  <c r="Y87" i="5" s="1"/>
  <c r="AC87" i="5" s="1"/>
  <c r="L87" i="5"/>
  <c r="P86" i="5"/>
  <c r="W86" i="5"/>
  <c r="AA86" i="5"/>
  <c r="AE86" i="5" s="1"/>
  <c r="K88" i="5"/>
  <c r="O87" i="5"/>
  <c r="V87" i="5"/>
  <c r="Z87" i="5" s="1"/>
  <c r="AD87" i="5" s="1"/>
  <c r="K89" i="5" l="1"/>
  <c r="O88" i="5"/>
  <c r="V88" i="5"/>
  <c r="Z88" i="5"/>
  <c r="AD88" i="5" s="1"/>
  <c r="J89" i="5"/>
  <c r="N88" i="5"/>
  <c r="U88" i="5"/>
  <c r="Y88" i="5" s="1"/>
  <c r="AC88" i="5" s="1"/>
  <c r="L88" i="5"/>
  <c r="P87" i="5"/>
  <c r="W87" i="5"/>
  <c r="AA87" i="5" s="1"/>
  <c r="AE87" i="5" s="1"/>
  <c r="M88" i="5"/>
  <c r="Q87" i="5"/>
  <c r="X87" i="5"/>
  <c r="AB87" i="5" s="1"/>
  <c r="AF87" i="5" s="1"/>
  <c r="M89" i="5" l="1"/>
  <c r="Q88" i="5"/>
  <c r="X88" i="5"/>
  <c r="AB88" i="5"/>
  <c r="AF88" i="5" s="1"/>
  <c r="J90" i="5"/>
  <c r="N89" i="5"/>
  <c r="U89" i="5"/>
  <c r="Y89" i="5" s="1"/>
  <c r="AC89" i="5" s="1"/>
  <c r="L89" i="5"/>
  <c r="P88" i="5"/>
  <c r="W88" i="5"/>
  <c r="AA88" i="5"/>
  <c r="AE88" i="5" s="1"/>
  <c r="K90" i="5"/>
  <c r="O89" i="5"/>
  <c r="V89" i="5"/>
  <c r="Z89" i="5"/>
  <c r="AD89" i="5" s="1"/>
  <c r="K91" i="5" l="1"/>
  <c r="O90" i="5"/>
  <c r="V90" i="5"/>
  <c r="Z90" i="5"/>
  <c r="AD90" i="5" s="1"/>
  <c r="J91" i="5"/>
  <c r="N90" i="5"/>
  <c r="U90" i="5"/>
  <c r="Y90" i="5" s="1"/>
  <c r="AC90" i="5" s="1"/>
  <c r="L90" i="5"/>
  <c r="P89" i="5"/>
  <c r="W89" i="5"/>
  <c r="AA89" i="5"/>
  <c r="AE89" i="5" s="1"/>
  <c r="M90" i="5"/>
  <c r="Q89" i="5"/>
  <c r="X89" i="5"/>
  <c r="AB89" i="5" s="1"/>
  <c r="AF89" i="5" s="1"/>
  <c r="M91" i="5" l="1"/>
  <c r="Q90" i="5"/>
  <c r="X90" i="5"/>
  <c r="AB90" i="5"/>
  <c r="AF90" i="5" s="1"/>
  <c r="J92" i="5"/>
  <c r="N91" i="5"/>
  <c r="U91" i="5"/>
  <c r="Y91" i="5" s="1"/>
  <c r="AC91" i="5" s="1"/>
  <c r="L91" i="5"/>
  <c r="P90" i="5"/>
  <c r="W90" i="5"/>
  <c r="AA90" i="5"/>
  <c r="AE90" i="5" s="1"/>
  <c r="K92" i="5"/>
  <c r="O91" i="5"/>
  <c r="V91" i="5"/>
  <c r="Z91" i="5" s="1"/>
  <c r="AD91" i="5" s="1"/>
  <c r="K93" i="5" l="1"/>
  <c r="O92" i="5"/>
  <c r="V92" i="5"/>
  <c r="Z92" i="5"/>
  <c r="AD92" i="5" s="1"/>
  <c r="J93" i="5"/>
  <c r="N92" i="5"/>
  <c r="U92" i="5"/>
  <c r="Y92" i="5" s="1"/>
  <c r="AC92" i="5" s="1"/>
  <c r="L92" i="5"/>
  <c r="P91" i="5"/>
  <c r="W91" i="5"/>
  <c r="AA91" i="5"/>
  <c r="AE91" i="5" s="1"/>
  <c r="M92" i="5"/>
  <c r="Q91" i="5"/>
  <c r="X91" i="5"/>
  <c r="AB91" i="5" s="1"/>
  <c r="AF91" i="5" s="1"/>
  <c r="M93" i="5" l="1"/>
  <c r="Q92" i="5"/>
  <c r="X92" i="5"/>
  <c r="AB92" i="5"/>
  <c r="AF92" i="5" s="1"/>
  <c r="J94" i="5"/>
  <c r="N93" i="5"/>
  <c r="U93" i="5"/>
  <c r="Y93" i="5" s="1"/>
  <c r="AC93" i="5" s="1"/>
  <c r="L93" i="5"/>
  <c r="P92" i="5"/>
  <c r="W92" i="5"/>
  <c r="AA92" i="5" s="1"/>
  <c r="AE92" i="5" s="1"/>
  <c r="K94" i="5"/>
  <c r="O93" i="5"/>
  <c r="V93" i="5"/>
  <c r="Z93" i="5" s="1"/>
  <c r="AD93" i="5" s="1"/>
  <c r="K95" i="5" l="1"/>
  <c r="O94" i="5"/>
  <c r="V94" i="5"/>
  <c r="Z94" i="5"/>
  <c r="AD94" i="5" s="1"/>
  <c r="J95" i="5"/>
  <c r="N94" i="5"/>
  <c r="U94" i="5"/>
  <c r="Y94" i="5" s="1"/>
  <c r="AC94" i="5" s="1"/>
  <c r="L94" i="5"/>
  <c r="P93" i="5"/>
  <c r="W93" i="5"/>
  <c r="AA93" i="5" s="1"/>
  <c r="AE93" i="5" s="1"/>
  <c r="M94" i="5"/>
  <c r="Q93" i="5"/>
  <c r="X93" i="5"/>
  <c r="AB93" i="5" s="1"/>
  <c r="AF93" i="5" s="1"/>
  <c r="J96" i="5" l="1"/>
  <c r="N95" i="5"/>
  <c r="U95" i="5"/>
  <c r="Y95" i="5"/>
  <c r="AC95" i="5" s="1"/>
  <c r="M95" i="5"/>
  <c r="Q94" i="5"/>
  <c r="X94" i="5"/>
  <c r="AB94" i="5" s="1"/>
  <c r="AF94" i="5" s="1"/>
  <c r="L95" i="5"/>
  <c r="P94" i="5"/>
  <c r="W94" i="5"/>
  <c r="AA94" i="5" s="1"/>
  <c r="AE94" i="5" s="1"/>
  <c r="K96" i="5"/>
  <c r="O95" i="5"/>
  <c r="V95" i="5"/>
  <c r="Z95" i="5" s="1"/>
  <c r="AD95" i="5" s="1"/>
  <c r="K97" i="5" l="1"/>
  <c r="O96" i="5"/>
  <c r="V96" i="5"/>
  <c r="Z96" i="5"/>
  <c r="AD96" i="5" s="1"/>
  <c r="M96" i="5"/>
  <c r="Q95" i="5"/>
  <c r="X95" i="5"/>
  <c r="AB95" i="5" s="1"/>
  <c r="AF95" i="5" s="1"/>
  <c r="L96" i="5"/>
  <c r="P95" i="5"/>
  <c r="W95" i="5"/>
  <c r="AA95" i="5"/>
  <c r="AE95" i="5" s="1"/>
  <c r="J97" i="5"/>
  <c r="N96" i="5"/>
  <c r="U96" i="5"/>
  <c r="Y96" i="5" s="1"/>
  <c r="AC96" i="5" s="1"/>
  <c r="J98" i="5" l="1"/>
  <c r="N97" i="5"/>
  <c r="U97" i="5"/>
  <c r="Y97" i="5"/>
  <c r="AC97" i="5" s="1"/>
  <c r="M97" i="5"/>
  <c r="Q96" i="5"/>
  <c r="X96" i="5"/>
  <c r="AB96" i="5" s="1"/>
  <c r="AF96" i="5" s="1"/>
  <c r="L97" i="5"/>
  <c r="P96" i="5"/>
  <c r="W96" i="5"/>
  <c r="AA96" i="5"/>
  <c r="AE96" i="5" s="1"/>
  <c r="K98" i="5"/>
  <c r="O97" i="5"/>
  <c r="V97" i="5"/>
  <c r="Z97" i="5" s="1"/>
  <c r="AD97" i="5" s="1"/>
  <c r="K99" i="5" l="1"/>
  <c r="O98" i="5"/>
  <c r="V98" i="5"/>
  <c r="Z98" i="5" s="1"/>
  <c r="AD98" i="5" s="1"/>
  <c r="M98" i="5"/>
  <c r="Q97" i="5"/>
  <c r="X97" i="5"/>
  <c r="AB97" i="5" s="1"/>
  <c r="AF97" i="5" s="1"/>
  <c r="L98" i="5"/>
  <c r="P97" i="5"/>
  <c r="W97" i="5"/>
  <c r="AA97" i="5" s="1"/>
  <c r="AE97" i="5" s="1"/>
  <c r="J99" i="5"/>
  <c r="N98" i="5"/>
  <c r="U98" i="5"/>
  <c r="Y98" i="5"/>
  <c r="AC98" i="5" s="1"/>
  <c r="J100" i="5" l="1"/>
  <c r="N99" i="5"/>
  <c r="U99" i="5"/>
  <c r="Y99" i="5" s="1"/>
  <c r="AC99" i="5" s="1"/>
  <c r="M99" i="5"/>
  <c r="Q98" i="5"/>
  <c r="X98" i="5"/>
  <c r="AB98" i="5" s="1"/>
  <c r="AF98" i="5" s="1"/>
  <c r="L99" i="5"/>
  <c r="P98" i="5"/>
  <c r="W98" i="5"/>
  <c r="AA98" i="5" s="1"/>
  <c r="AE98" i="5" s="1"/>
  <c r="K100" i="5"/>
  <c r="O99" i="5"/>
  <c r="V99" i="5"/>
  <c r="Z99" i="5" s="1"/>
  <c r="AD99" i="5" s="1"/>
  <c r="K101" i="5" l="1"/>
  <c r="O100" i="5"/>
  <c r="V100" i="5"/>
  <c r="Z100" i="5"/>
  <c r="AD100" i="5" s="1"/>
  <c r="M100" i="5"/>
  <c r="Q99" i="5"/>
  <c r="X99" i="5"/>
  <c r="AB99" i="5" s="1"/>
  <c r="AF99" i="5" s="1"/>
  <c r="L100" i="5"/>
  <c r="P99" i="5"/>
  <c r="W99" i="5"/>
  <c r="AA99" i="5" s="1"/>
  <c r="AE99" i="5" s="1"/>
  <c r="J101" i="5"/>
  <c r="N100" i="5"/>
  <c r="U100" i="5"/>
  <c r="Y100" i="5"/>
  <c r="AC100" i="5" s="1"/>
  <c r="J102" i="5" l="1"/>
  <c r="N101" i="5"/>
  <c r="U101" i="5"/>
  <c r="Y101" i="5" s="1"/>
  <c r="AC101" i="5" s="1"/>
  <c r="M101" i="5"/>
  <c r="Q100" i="5"/>
  <c r="X100" i="5"/>
  <c r="AB100" i="5" s="1"/>
  <c r="AF100" i="5" s="1"/>
  <c r="L101" i="5"/>
  <c r="P100" i="5"/>
  <c r="W100" i="5"/>
  <c r="AA100" i="5" s="1"/>
  <c r="AE100" i="5" s="1"/>
  <c r="K102" i="5"/>
  <c r="O101" i="5"/>
  <c r="V101" i="5"/>
  <c r="Z101" i="5" s="1"/>
  <c r="AD101" i="5" s="1"/>
  <c r="K103" i="5" l="1"/>
  <c r="O102" i="5"/>
  <c r="V102" i="5"/>
  <c r="Z102" i="5"/>
  <c r="AD102" i="5" s="1"/>
  <c r="M102" i="5"/>
  <c r="Q101" i="5"/>
  <c r="X101" i="5"/>
  <c r="AB101" i="5" s="1"/>
  <c r="AF101" i="5" s="1"/>
  <c r="L102" i="5"/>
  <c r="P101" i="5"/>
  <c r="W101" i="5"/>
  <c r="AA101" i="5" s="1"/>
  <c r="AE101" i="5" s="1"/>
  <c r="J103" i="5"/>
  <c r="N102" i="5"/>
  <c r="U102" i="5"/>
  <c r="Y102" i="5"/>
  <c r="AC102" i="5" s="1"/>
  <c r="J104" i="5" l="1"/>
  <c r="N103" i="5"/>
  <c r="U103" i="5"/>
  <c r="Y103" i="5"/>
  <c r="AC103" i="5" s="1"/>
  <c r="M103" i="5"/>
  <c r="Q102" i="5"/>
  <c r="X102" i="5"/>
  <c r="AB102" i="5" s="1"/>
  <c r="AF102" i="5" s="1"/>
  <c r="L103" i="5"/>
  <c r="P102" i="5"/>
  <c r="W102" i="5"/>
  <c r="AA102" i="5"/>
  <c r="AE102" i="5" s="1"/>
  <c r="K104" i="5"/>
  <c r="O103" i="5"/>
  <c r="V103" i="5"/>
  <c r="Z103" i="5"/>
  <c r="AD103" i="5" s="1"/>
  <c r="K105" i="5" l="1"/>
  <c r="O104" i="5"/>
  <c r="V104" i="5"/>
  <c r="Z104" i="5"/>
  <c r="AD104" i="5" s="1"/>
  <c r="M104" i="5"/>
  <c r="Q103" i="5"/>
  <c r="X103" i="5"/>
  <c r="AB103" i="5" s="1"/>
  <c r="AF103" i="5" s="1"/>
  <c r="L104" i="5"/>
  <c r="P103" i="5"/>
  <c r="W103" i="5"/>
  <c r="AA103" i="5" s="1"/>
  <c r="AE103" i="5" s="1"/>
  <c r="J105" i="5"/>
  <c r="N104" i="5"/>
  <c r="U104" i="5"/>
  <c r="Y104" i="5" s="1"/>
  <c r="AC104" i="5" s="1"/>
  <c r="J106" i="5" l="1"/>
  <c r="N105" i="5"/>
  <c r="U105" i="5"/>
  <c r="Y105" i="5" s="1"/>
  <c r="AC105" i="5" s="1"/>
  <c r="M105" i="5"/>
  <c r="Q104" i="5"/>
  <c r="X104" i="5"/>
  <c r="AB104" i="5" s="1"/>
  <c r="AF104" i="5" s="1"/>
  <c r="L105" i="5"/>
  <c r="P104" i="5"/>
  <c r="W104" i="5"/>
  <c r="AA104" i="5" s="1"/>
  <c r="AE104" i="5" s="1"/>
  <c r="K106" i="5"/>
  <c r="O105" i="5"/>
  <c r="V105" i="5"/>
  <c r="Z105" i="5" s="1"/>
  <c r="AD105" i="5" s="1"/>
  <c r="K107" i="5" l="1"/>
  <c r="O106" i="5"/>
  <c r="V106" i="5"/>
  <c r="Z106" i="5"/>
  <c r="AD106" i="5" s="1"/>
  <c r="M106" i="5"/>
  <c r="Q105" i="5"/>
  <c r="X105" i="5"/>
  <c r="AB105" i="5" s="1"/>
  <c r="AF105" i="5" s="1"/>
  <c r="L106" i="5"/>
  <c r="P105" i="5"/>
  <c r="W105" i="5"/>
  <c r="AA105" i="5" s="1"/>
  <c r="AE105" i="5" s="1"/>
  <c r="J107" i="5"/>
  <c r="N106" i="5"/>
  <c r="U106" i="5"/>
  <c r="Y106" i="5"/>
  <c r="AC106" i="5" s="1"/>
  <c r="J108" i="5" l="1"/>
  <c r="N107" i="5"/>
  <c r="U107" i="5"/>
  <c r="Y107" i="5"/>
  <c r="AC107" i="5" s="1"/>
  <c r="M107" i="5"/>
  <c r="Q106" i="5"/>
  <c r="X106" i="5"/>
  <c r="AB106" i="5"/>
  <c r="AF106" i="5" s="1"/>
  <c r="L107" i="5"/>
  <c r="P106" i="5"/>
  <c r="W106" i="5"/>
  <c r="AA106" i="5"/>
  <c r="AE106" i="5" s="1"/>
  <c r="K108" i="5"/>
  <c r="O107" i="5"/>
  <c r="V107" i="5"/>
  <c r="Z107" i="5" s="1"/>
  <c r="AD107" i="5" s="1"/>
  <c r="M108" i="5" l="1"/>
  <c r="Q107" i="5"/>
  <c r="X107" i="5"/>
  <c r="AB107" i="5"/>
  <c r="AF107" i="5" s="1"/>
  <c r="K109" i="5"/>
  <c r="O108" i="5"/>
  <c r="V108" i="5"/>
  <c r="Z108" i="5" s="1"/>
  <c r="AD108" i="5" s="1"/>
  <c r="L108" i="5"/>
  <c r="P107" i="5"/>
  <c r="W107" i="5"/>
  <c r="AA107" i="5" s="1"/>
  <c r="AE107" i="5" s="1"/>
  <c r="J109" i="5"/>
  <c r="N108" i="5"/>
  <c r="U108" i="5"/>
  <c r="Y108" i="5"/>
  <c r="AC108" i="5" s="1"/>
  <c r="J110" i="5" l="1"/>
  <c r="N109" i="5"/>
  <c r="U109" i="5"/>
  <c r="Y109" i="5"/>
  <c r="AC109" i="5" s="1"/>
  <c r="K110" i="5"/>
  <c r="O109" i="5"/>
  <c r="V109" i="5"/>
  <c r="Z109" i="5"/>
  <c r="AD109" i="5" s="1"/>
  <c r="L109" i="5"/>
  <c r="P108" i="5"/>
  <c r="W108" i="5"/>
  <c r="AA108" i="5" s="1"/>
  <c r="AE108" i="5" s="1"/>
  <c r="M109" i="5"/>
  <c r="Q108" i="5"/>
  <c r="X108" i="5"/>
  <c r="AB108" i="5"/>
  <c r="AF108" i="5" s="1"/>
  <c r="M110" i="5" l="1"/>
  <c r="Q109" i="5"/>
  <c r="X109" i="5"/>
  <c r="AB109" i="5"/>
  <c r="AF109" i="5" s="1"/>
  <c r="K111" i="5"/>
  <c r="O110" i="5"/>
  <c r="V110" i="5"/>
  <c r="Z110" i="5" s="1"/>
  <c r="AD110" i="5" s="1"/>
  <c r="L110" i="5"/>
  <c r="P109" i="5"/>
  <c r="W109" i="5"/>
  <c r="AA109" i="5"/>
  <c r="AE109" i="5" s="1"/>
  <c r="J111" i="5"/>
  <c r="N110" i="5"/>
  <c r="U110" i="5"/>
  <c r="Y110" i="5" s="1"/>
  <c r="AC110" i="5" s="1"/>
  <c r="J112" i="5" l="1"/>
  <c r="N111" i="5"/>
  <c r="U111" i="5"/>
  <c r="Y111" i="5"/>
  <c r="AC111" i="5" s="1"/>
  <c r="K112" i="5"/>
  <c r="O111" i="5"/>
  <c r="V111" i="5"/>
  <c r="Z111" i="5" s="1"/>
  <c r="AD111" i="5" s="1"/>
  <c r="L111" i="5"/>
  <c r="P110" i="5"/>
  <c r="W110" i="5"/>
  <c r="AA110" i="5" s="1"/>
  <c r="AE110" i="5" s="1"/>
  <c r="M111" i="5"/>
  <c r="Q110" i="5"/>
  <c r="X110" i="5"/>
  <c r="AB110" i="5"/>
  <c r="AF110" i="5" s="1"/>
  <c r="M112" i="5" l="1"/>
  <c r="Q111" i="5"/>
  <c r="X111" i="5"/>
  <c r="AB111" i="5"/>
  <c r="AF111" i="5" s="1"/>
  <c r="K113" i="5"/>
  <c r="O112" i="5"/>
  <c r="V112" i="5"/>
  <c r="Z112" i="5" s="1"/>
  <c r="AD112" i="5" s="1"/>
  <c r="L112" i="5"/>
  <c r="P111" i="5"/>
  <c r="W111" i="5"/>
  <c r="AA111" i="5"/>
  <c r="AE111" i="5" s="1"/>
  <c r="J113" i="5"/>
  <c r="N112" i="5"/>
  <c r="U112" i="5"/>
  <c r="Y112" i="5" s="1"/>
  <c r="AC112" i="5" s="1"/>
  <c r="K114" i="5" l="1"/>
  <c r="O113" i="5"/>
  <c r="V113" i="5"/>
  <c r="Z113" i="5"/>
  <c r="AD113" i="5" s="1"/>
  <c r="J114" i="5"/>
  <c r="N113" i="5"/>
  <c r="U113" i="5"/>
  <c r="Y113" i="5" s="1"/>
  <c r="AC113" i="5" s="1"/>
  <c r="L113" i="5"/>
  <c r="P112" i="5"/>
  <c r="W112" i="5"/>
  <c r="AA112" i="5" s="1"/>
  <c r="AE112" i="5" s="1"/>
  <c r="M113" i="5"/>
  <c r="Q112" i="5"/>
  <c r="X112" i="5"/>
  <c r="AB112" i="5" s="1"/>
  <c r="AF112" i="5" s="1"/>
  <c r="J115" i="5" l="1"/>
  <c r="N114" i="5"/>
  <c r="U114" i="5"/>
  <c r="Y114" i="5" s="1"/>
  <c r="AC114" i="5" s="1"/>
  <c r="M114" i="5"/>
  <c r="Q113" i="5"/>
  <c r="X113" i="5"/>
  <c r="AB113" i="5" s="1"/>
  <c r="AF113" i="5" s="1"/>
  <c r="L114" i="5"/>
  <c r="P113" i="5"/>
  <c r="W113" i="5"/>
  <c r="AA113" i="5" s="1"/>
  <c r="AE113" i="5" s="1"/>
  <c r="K115" i="5"/>
  <c r="O114" i="5"/>
  <c r="V114" i="5"/>
  <c r="Z114" i="5" s="1"/>
  <c r="AD114" i="5" s="1"/>
  <c r="K116" i="5" l="1"/>
  <c r="O115" i="5"/>
  <c r="V115" i="5"/>
  <c r="Z115" i="5"/>
  <c r="AD115" i="5" s="1"/>
  <c r="M115" i="5"/>
  <c r="Q114" i="5"/>
  <c r="X114" i="5"/>
  <c r="AB114" i="5" s="1"/>
  <c r="AF114" i="5" s="1"/>
  <c r="L115" i="5"/>
  <c r="P114" i="5"/>
  <c r="W114" i="5"/>
  <c r="AA114" i="5" s="1"/>
  <c r="AE114" i="5" s="1"/>
  <c r="J116" i="5"/>
  <c r="N115" i="5"/>
  <c r="U115" i="5"/>
  <c r="Y115" i="5" s="1"/>
  <c r="AC115" i="5" s="1"/>
  <c r="M116" i="5" l="1"/>
  <c r="Q115" i="5"/>
  <c r="X115" i="5"/>
  <c r="AB115" i="5"/>
  <c r="AF115" i="5" s="1"/>
  <c r="J117" i="5"/>
  <c r="N116" i="5"/>
  <c r="U116" i="5"/>
  <c r="Y116" i="5" s="1"/>
  <c r="AC116" i="5" s="1"/>
  <c r="L116" i="5"/>
  <c r="P115" i="5"/>
  <c r="W115" i="5"/>
  <c r="AA115" i="5" s="1"/>
  <c r="AE115" i="5" s="1"/>
  <c r="K117" i="5"/>
  <c r="O116" i="5"/>
  <c r="V116" i="5"/>
  <c r="Z116" i="5"/>
  <c r="AD116" i="5" s="1"/>
  <c r="K118" i="5" l="1"/>
  <c r="O117" i="5"/>
  <c r="V117" i="5"/>
  <c r="Z117" i="5"/>
  <c r="AD117" i="5" s="1"/>
  <c r="J118" i="5"/>
  <c r="N117" i="5"/>
  <c r="U117" i="5"/>
  <c r="Y117" i="5" s="1"/>
  <c r="AC117" i="5" s="1"/>
  <c r="L117" i="5"/>
  <c r="P116" i="5"/>
  <c r="W116" i="5"/>
  <c r="AA116" i="5"/>
  <c r="AE116" i="5" s="1"/>
  <c r="M117" i="5"/>
  <c r="Q116" i="5"/>
  <c r="X116" i="5"/>
  <c r="AB116" i="5" s="1"/>
  <c r="AF116" i="5" s="1"/>
  <c r="J119" i="5" l="1"/>
  <c r="N118" i="5"/>
  <c r="U118" i="5"/>
  <c r="Y118" i="5"/>
  <c r="AC118" i="5" s="1"/>
  <c r="M118" i="5"/>
  <c r="Q117" i="5"/>
  <c r="X117" i="5"/>
  <c r="AB117" i="5" s="1"/>
  <c r="AF117" i="5" s="1"/>
  <c r="L118" i="5"/>
  <c r="P117" i="5"/>
  <c r="W117" i="5"/>
  <c r="AA117" i="5" s="1"/>
  <c r="AE117" i="5" s="1"/>
  <c r="K119" i="5"/>
  <c r="O118" i="5"/>
  <c r="V118" i="5"/>
  <c r="Z118" i="5" s="1"/>
  <c r="AD118" i="5" s="1"/>
  <c r="K120" i="5" l="1"/>
  <c r="O119" i="5"/>
  <c r="V119" i="5"/>
  <c r="Z119" i="5"/>
  <c r="AD119" i="5" s="1"/>
  <c r="M119" i="5"/>
  <c r="Q118" i="5"/>
  <c r="X118" i="5"/>
  <c r="AB118" i="5" s="1"/>
  <c r="AF118" i="5" s="1"/>
  <c r="L119" i="5"/>
  <c r="P118" i="5"/>
  <c r="W118" i="5"/>
  <c r="AA118" i="5"/>
  <c r="AE118" i="5" s="1"/>
  <c r="J120" i="5"/>
  <c r="N119" i="5"/>
  <c r="U119" i="5"/>
  <c r="Y119" i="5" s="1"/>
  <c r="AC119" i="5" s="1"/>
  <c r="J121" i="5" l="1"/>
  <c r="N120" i="5"/>
  <c r="U120" i="5"/>
  <c r="Y120" i="5"/>
  <c r="AC120" i="5" s="1"/>
  <c r="M120" i="5"/>
  <c r="Q119" i="5"/>
  <c r="X119" i="5"/>
  <c r="AB119" i="5" s="1"/>
  <c r="AF119" i="5" s="1"/>
  <c r="L120" i="5"/>
  <c r="P119" i="5"/>
  <c r="W119" i="5"/>
  <c r="AA119" i="5" s="1"/>
  <c r="AE119" i="5" s="1"/>
  <c r="K121" i="5"/>
  <c r="O120" i="5"/>
  <c r="V120" i="5"/>
  <c r="Z120" i="5" s="1"/>
  <c r="AD120" i="5" s="1"/>
  <c r="M121" i="5" l="1"/>
  <c r="Q120" i="5"/>
  <c r="X120" i="5"/>
  <c r="AB120" i="5"/>
  <c r="AF120" i="5" s="1"/>
  <c r="K122" i="5"/>
  <c r="O121" i="5"/>
  <c r="V121" i="5"/>
  <c r="Z121" i="5" s="1"/>
  <c r="AD121" i="5" s="1"/>
  <c r="L121" i="5"/>
  <c r="P120" i="5"/>
  <c r="W120" i="5"/>
  <c r="AA120" i="5"/>
  <c r="AE120" i="5" s="1"/>
  <c r="J122" i="5"/>
  <c r="N121" i="5"/>
  <c r="U121" i="5"/>
  <c r="Y121" i="5" s="1"/>
  <c r="AC121" i="5" s="1"/>
  <c r="J123" i="5" l="1"/>
  <c r="N122" i="5"/>
  <c r="U122" i="5"/>
  <c r="Y122" i="5"/>
  <c r="AC122" i="5" s="1"/>
  <c r="K123" i="5"/>
  <c r="O122" i="5"/>
  <c r="V122" i="5"/>
  <c r="Z122" i="5" s="1"/>
  <c r="AD122" i="5" s="1"/>
  <c r="L122" i="5"/>
  <c r="P121" i="5"/>
  <c r="W121" i="5"/>
  <c r="AA121" i="5" s="1"/>
  <c r="AE121" i="5" s="1"/>
  <c r="M122" i="5"/>
  <c r="Q121" i="5"/>
  <c r="X121" i="5"/>
  <c r="AB121" i="5" s="1"/>
  <c r="AF121" i="5" s="1"/>
  <c r="M123" i="5" l="1"/>
  <c r="Q122" i="5"/>
  <c r="X122" i="5"/>
  <c r="AB122" i="5"/>
  <c r="AF122" i="5" s="1"/>
  <c r="K124" i="5"/>
  <c r="O123" i="5"/>
  <c r="V123" i="5"/>
  <c r="Z123" i="5" s="1"/>
  <c r="AD123" i="5" s="1"/>
  <c r="L123" i="5"/>
  <c r="P122" i="5"/>
  <c r="W122" i="5"/>
  <c r="AA122" i="5"/>
  <c r="AE122" i="5" s="1"/>
  <c r="J124" i="5"/>
  <c r="N123" i="5"/>
  <c r="U123" i="5"/>
  <c r="Y123" i="5" s="1"/>
  <c r="AC123" i="5" s="1"/>
  <c r="J125" i="5" l="1"/>
  <c r="N124" i="5"/>
  <c r="U124" i="5"/>
  <c r="Y124" i="5"/>
  <c r="AC124" i="5" s="1"/>
  <c r="K125" i="5"/>
  <c r="O124" i="5"/>
  <c r="V124" i="5"/>
  <c r="Z124" i="5" s="1"/>
  <c r="AD124" i="5" s="1"/>
  <c r="L124" i="5"/>
  <c r="P123" i="5"/>
  <c r="W123" i="5"/>
  <c r="AA123" i="5"/>
  <c r="AE123" i="5" s="1"/>
  <c r="M124" i="5"/>
  <c r="Q123" i="5"/>
  <c r="X123" i="5"/>
  <c r="AB123" i="5" s="1"/>
  <c r="AF123" i="5" s="1"/>
  <c r="K126" i="5" l="1"/>
  <c r="O125" i="5"/>
  <c r="V125" i="5"/>
  <c r="Z125" i="5"/>
  <c r="AD125" i="5" s="1"/>
  <c r="M125" i="5"/>
  <c r="Q124" i="5"/>
  <c r="X124" i="5"/>
  <c r="AB124" i="5" s="1"/>
  <c r="AF124" i="5" s="1"/>
  <c r="L125" i="5"/>
  <c r="P124" i="5"/>
  <c r="W124" i="5"/>
  <c r="AA124" i="5" s="1"/>
  <c r="AE124" i="5" s="1"/>
  <c r="J126" i="5"/>
  <c r="N125" i="5"/>
  <c r="U125" i="5"/>
  <c r="Y125" i="5" s="1"/>
  <c r="AC125" i="5" s="1"/>
  <c r="J127" i="5" l="1"/>
  <c r="N126" i="5"/>
  <c r="U126" i="5"/>
  <c r="Y126" i="5"/>
  <c r="AC126" i="5" s="1"/>
  <c r="M126" i="5"/>
  <c r="Q125" i="5"/>
  <c r="X125" i="5"/>
  <c r="AB125" i="5" s="1"/>
  <c r="AF125" i="5" s="1"/>
  <c r="L126" i="5"/>
  <c r="P125" i="5"/>
  <c r="W125" i="5"/>
  <c r="AA125" i="5" s="1"/>
  <c r="AE125" i="5" s="1"/>
  <c r="K127" i="5"/>
  <c r="O126" i="5"/>
  <c r="V126" i="5"/>
  <c r="Z126" i="5" s="1"/>
  <c r="AD126" i="5" s="1"/>
  <c r="K128" i="5" l="1"/>
  <c r="O127" i="5"/>
  <c r="V127" i="5"/>
  <c r="Z127" i="5"/>
  <c r="AD127" i="5" s="1"/>
  <c r="M127" i="5"/>
  <c r="Q126" i="5"/>
  <c r="X126" i="5"/>
  <c r="AB126" i="5" s="1"/>
  <c r="AF126" i="5" s="1"/>
  <c r="L127" i="5"/>
  <c r="P126" i="5"/>
  <c r="W126" i="5"/>
  <c r="AA126" i="5"/>
  <c r="AE126" i="5" s="1"/>
  <c r="J128" i="5"/>
  <c r="N127" i="5"/>
  <c r="U127" i="5"/>
  <c r="Y127" i="5" s="1"/>
  <c r="AC127" i="5" s="1"/>
  <c r="J129" i="5" l="1"/>
  <c r="N128" i="5"/>
  <c r="U128" i="5"/>
  <c r="Y128" i="5"/>
  <c r="AC128" i="5" s="1"/>
  <c r="M128" i="5"/>
  <c r="Q127" i="5"/>
  <c r="X127" i="5"/>
  <c r="AB127" i="5" s="1"/>
  <c r="AF127" i="5" s="1"/>
  <c r="L128" i="5"/>
  <c r="P127" i="5"/>
  <c r="W127" i="5"/>
  <c r="AA127" i="5"/>
  <c r="AE127" i="5" s="1"/>
  <c r="K129" i="5"/>
  <c r="O128" i="5"/>
  <c r="V128" i="5"/>
  <c r="Z128" i="5" s="1"/>
  <c r="AD128" i="5" s="1"/>
  <c r="K130" i="5" l="1"/>
  <c r="O129" i="5"/>
  <c r="V129" i="5"/>
  <c r="Z129" i="5" s="1"/>
  <c r="AD129" i="5" s="1"/>
  <c r="M129" i="5"/>
  <c r="Q128" i="5"/>
  <c r="X128" i="5"/>
  <c r="AB128" i="5" s="1"/>
  <c r="AF128" i="5" s="1"/>
  <c r="L129" i="5"/>
  <c r="P128" i="5"/>
  <c r="W128" i="5"/>
  <c r="AA128" i="5" s="1"/>
  <c r="AE128" i="5" s="1"/>
  <c r="J130" i="5"/>
  <c r="N129" i="5"/>
  <c r="U129" i="5"/>
  <c r="Y129" i="5" s="1"/>
  <c r="AC129" i="5" s="1"/>
  <c r="J131" i="5" l="1"/>
  <c r="N130" i="5"/>
  <c r="U130" i="5"/>
  <c r="Y130" i="5"/>
  <c r="AC130" i="5" s="1"/>
  <c r="M130" i="5"/>
  <c r="Q129" i="5"/>
  <c r="X129" i="5"/>
  <c r="AB129" i="5" s="1"/>
  <c r="AF129" i="5" s="1"/>
  <c r="L130" i="5"/>
  <c r="P129" i="5"/>
  <c r="W129" i="5"/>
  <c r="AA129" i="5"/>
  <c r="AE129" i="5" s="1"/>
  <c r="K131" i="5"/>
  <c r="O130" i="5"/>
  <c r="V130" i="5"/>
  <c r="Z130" i="5"/>
  <c r="AD130" i="5" s="1"/>
  <c r="K132" i="5" l="1"/>
  <c r="O131" i="5"/>
  <c r="V131" i="5"/>
  <c r="Z131" i="5" s="1"/>
  <c r="AD131" i="5" s="1"/>
  <c r="M131" i="5"/>
  <c r="Q130" i="5"/>
  <c r="X130" i="5"/>
  <c r="AB130" i="5" s="1"/>
  <c r="AF130" i="5" s="1"/>
  <c r="L131" i="5"/>
  <c r="P130" i="5"/>
  <c r="W130" i="5"/>
  <c r="AA130" i="5" s="1"/>
  <c r="AE130" i="5" s="1"/>
  <c r="J132" i="5"/>
  <c r="N131" i="5"/>
  <c r="U131" i="5"/>
  <c r="Y131" i="5" s="1"/>
  <c r="AC131" i="5" s="1"/>
  <c r="J133" i="5" l="1"/>
  <c r="N132" i="5"/>
  <c r="U132" i="5"/>
  <c r="Y132" i="5"/>
  <c r="AC132" i="5" s="1"/>
  <c r="M132" i="5"/>
  <c r="Q131" i="5"/>
  <c r="X131" i="5"/>
  <c r="AB131" i="5" s="1"/>
  <c r="AF131" i="5" s="1"/>
  <c r="L132" i="5"/>
  <c r="P131" i="5"/>
  <c r="W131" i="5"/>
  <c r="AA131" i="5" s="1"/>
  <c r="AE131" i="5" s="1"/>
  <c r="K133" i="5"/>
  <c r="O132" i="5"/>
  <c r="V132" i="5"/>
  <c r="Z132" i="5" s="1"/>
  <c r="AD132" i="5" s="1"/>
  <c r="K134" i="5" l="1"/>
  <c r="O133" i="5"/>
  <c r="V133" i="5"/>
  <c r="Z133" i="5"/>
  <c r="AD133" i="5" s="1"/>
  <c r="M133" i="5"/>
  <c r="Q132" i="5"/>
  <c r="X132" i="5"/>
  <c r="AB132" i="5" s="1"/>
  <c r="AF132" i="5" s="1"/>
  <c r="L133" i="5"/>
  <c r="P132" i="5"/>
  <c r="W132" i="5"/>
  <c r="AA132" i="5" s="1"/>
  <c r="AE132" i="5" s="1"/>
  <c r="J134" i="5"/>
  <c r="N133" i="5"/>
  <c r="U133" i="5"/>
  <c r="Y133" i="5" s="1"/>
  <c r="AC133" i="5" s="1"/>
  <c r="J135" i="5" l="1"/>
  <c r="N134" i="5"/>
  <c r="U134" i="5"/>
  <c r="Y134" i="5"/>
  <c r="AC134" i="5" s="1"/>
  <c r="M134" i="5"/>
  <c r="Q133" i="5"/>
  <c r="X133" i="5"/>
  <c r="AB133" i="5" s="1"/>
  <c r="AF133" i="5" s="1"/>
  <c r="L134" i="5"/>
  <c r="P133" i="5"/>
  <c r="W133" i="5"/>
  <c r="AA133" i="5"/>
  <c r="AE133" i="5" s="1"/>
  <c r="K135" i="5"/>
  <c r="O134" i="5"/>
  <c r="V134" i="5"/>
  <c r="Z134" i="5" s="1"/>
  <c r="AD134" i="5" s="1"/>
  <c r="M135" i="5" l="1"/>
  <c r="Q134" i="5"/>
  <c r="X134" i="5"/>
  <c r="AB134" i="5"/>
  <c r="AF134" i="5" s="1"/>
  <c r="K136" i="5"/>
  <c r="O135" i="5"/>
  <c r="V135" i="5"/>
  <c r="Z135" i="5" s="1"/>
  <c r="AD135" i="5" s="1"/>
  <c r="L135" i="5"/>
  <c r="P134" i="5"/>
  <c r="W134" i="5"/>
  <c r="AA134" i="5"/>
  <c r="AE134" i="5" s="1"/>
  <c r="J136" i="5"/>
  <c r="N135" i="5"/>
  <c r="U135" i="5"/>
  <c r="Y135" i="5" s="1"/>
  <c r="AC135" i="5" s="1"/>
  <c r="K137" i="5" l="1"/>
  <c r="O136" i="5"/>
  <c r="V136" i="5"/>
  <c r="Z136" i="5"/>
  <c r="AD136" i="5" s="1"/>
  <c r="J137" i="5"/>
  <c r="N136" i="5"/>
  <c r="U136" i="5"/>
  <c r="Y136" i="5" s="1"/>
  <c r="AC136" i="5" s="1"/>
  <c r="L136" i="5"/>
  <c r="P135" i="5"/>
  <c r="W135" i="5"/>
  <c r="AA135" i="5" s="1"/>
  <c r="AE135" i="5" s="1"/>
  <c r="M136" i="5"/>
  <c r="Q135" i="5"/>
  <c r="X135" i="5"/>
  <c r="AB135" i="5" s="1"/>
  <c r="AF135" i="5" s="1"/>
  <c r="M137" i="5" l="1"/>
  <c r="Q136" i="5"/>
  <c r="X136" i="5"/>
  <c r="AB136" i="5"/>
  <c r="AF136" i="5" s="1"/>
  <c r="J138" i="5"/>
  <c r="N137" i="5"/>
  <c r="U137" i="5"/>
  <c r="Y137" i="5" s="1"/>
  <c r="AC137" i="5" s="1"/>
  <c r="L137" i="5"/>
  <c r="P136" i="5"/>
  <c r="W136" i="5"/>
  <c r="AA136" i="5"/>
  <c r="AE136" i="5" s="1"/>
  <c r="K138" i="5"/>
  <c r="O137" i="5"/>
  <c r="V137" i="5"/>
  <c r="Z137" i="5"/>
  <c r="AD137" i="5" s="1"/>
  <c r="K139" i="5" l="1"/>
  <c r="O138" i="5"/>
  <c r="V138" i="5"/>
  <c r="Z138" i="5"/>
  <c r="AD138" i="5" s="1"/>
  <c r="J139" i="5"/>
  <c r="N138" i="5"/>
  <c r="U138" i="5"/>
  <c r="Y138" i="5" s="1"/>
  <c r="AC138" i="5" s="1"/>
  <c r="L138" i="5"/>
  <c r="P137" i="5"/>
  <c r="W137" i="5"/>
  <c r="AA137" i="5"/>
  <c r="AE137" i="5" s="1"/>
  <c r="M138" i="5"/>
  <c r="Q137" i="5"/>
  <c r="X137" i="5"/>
  <c r="AB137" i="5" s="1"/>
  <c r="AF137" i="5" s="1"/>
  <c r="M139" i="5" l="1"/>
  <c r="Q138" i="5"/>
  <c r="X138" i="5"/>
  <c r="AB138" i="5"/>
  <c r="AF138" i="5" s="1"/>
  <c r="J140" i="5"/>
  <c r="N139" i="5"/>
  <c r="U139" i="5"/>
  <c r="Y139" i="5"/>
  <c r="AC139" i="5" s="1"/>
  <c r="L139" i="5"/>
  <c r="P138" i="5"/>
  <c r="W138" i="5"/>
  <c r="AA138" i="5"/>
  <c r="AE138" i="5" s="1"/>
  <c r="K140" i="5"/>
  <c r="O139" i="5"/>
  <c r="V139" i="5"/>
  <c r="Z139" i="5" s="1"/>
  <c r="AD139" i="5" s="1"/>
  <c r="K141" i="5" l="1"/>
  <c r="O140" i="5"/>
  <c r="V140" i="5"/>
  <c r="Z140" i="5"/>
  <c r="AD140" i="5" s="1"/>
  <c r="J141" i="5"/>
  <c r="N140" i="5"/>
  <c r="U140" i="5"/>
  <c r="Y140" i="5"/>
  <c r="AC140" i="5" s="1"/>
  <c r="L140" i="5"/>
  <c r="P139" i="5"/>
  <c r="W139" i="5"/>
  <c r="AA139" i="5"/>
  <c r="AE139" i="5" s="1"/>
  <c r="M140" i="5"/>
  <c r="Q139" i="5"/>
  <c r="X139" i="5"/>
  <c r="AB139" i="5" s="1"/>
  <c r="AF139" i="5" s="1"/>
  <c r="M141" i="5" l="1"/>
  <c r="Q140" i="5"/>
  <c r="X140" i="5"/>
  <c r="AB140" i="5"/>
  <c r="AF140" i="5" s="1"/>
  <c r="J142" i="5"/>
  <c r="N141" i="5"/>
  <c r="U141" i="5"/>
  <c r="Y141" i="5" s="1"/>
  <c r="AC141" i="5" s="1"/>
  <c r="L141" i="5"/>
  <c r="P140" i="5"/>
  <c r="W140" i="5"/>
  <c r="AA140" i="5" s="1"/>
  <c r="AE140" i="5" s="1"/>
  <c r="K142" i="5"/>
  <c r="O141" i="5"/>
  <c r="V141" i="5"/>
  <c r="Z141" i="5" s="1"/>
  <c r="AD141" i="5" s="1"/>
  <c r="L142" i="5" l="1"/>
  <c r="P141" i="5"/>
  <c r="W141" i="5"/>
  <c r="AA141" i="5"/>
  <c r="AE141" i="5" s="1"/>
  <c r="J143" i="5"/>
  <c r="N142" i="5"/>
  <c r="U142" i="5"/>
  <c r="Y142" i="5" s="1"/>
  <c r="AC142" i="5" s="1"/>
  <c r="K143" i="5"/>
  <c r="O142" i="5"/>
  <c r="V142" i="5"/>
  <c r="Z142" i="5"/>
  <c r="AD142" i="5" s="1"/>
  <c r="M142" i="5"/>
  <c r="Q141" i="5"/>
  <c r="X141" i="5"/>
  <c r="AB141" i="5" s="1"/>
  <c r="AF141" i="5" s="1"/>
  <c r="J144" i="5" l="1"/>
  <c r="N143" i="5"/>
  <c r="U143" i="5"/>
  <c r="Y143" i="5"/>
  <c r="AC143" i="5" s="1"/>
  <c r="M143" i="5"/>
  <c r="Q142" i="5"/>
  <c r="X142" i="5"/>
  <c r="AB142" i="5" s="1"/>
  <c r="AF142" i="5" s="1"/>
  <c r="K144" i="5"/>
  <c r="O143" i="5"/>
  <c r="V143" i="5"/>
  <c r="Z143" i="5" s="1"/>
  <c r="AD143" i="5" s="1"/>
  <c r="L143" i="5"/>
  <c r="P142" i="5"/>
  <c r="W142" i="5"/>
  <c r="AA142" i="5" s="1"/>
  <c r="AE142" i="5" s="1"/>
  <c r="M144" i="5" l="1"/>
  <c r="Q143" i="5"/>
  <c r="X143" i="5"/>
  <c r="AB143" i="5" s="1"/>
  <c r="AF143" i="5" s="1"/>
  <c r="L144" i="5"/>
  <c r="P143" i="5"/>
  <c r="W143" i="5"/>
  <c r="AA143" i="5" s="1"/>
  <c r="AE143" i="5" s="1"/>
  <c r="K145" i="5"/>
  <c r="O144" i="5"/>
  <c r="V144" i="5"/>
  <c r="Z144" i="5" s="1"/>
  <c r="AD144" i="5" s="1"/>
  <c r="J145" i="5"/>
  <c r="N144" i="5"/>
  <c r="U144" i="5"/>
  <c r="Y144" i="5" s="1"/>
  <c r="AC144" i="5" s="1"/>
  <c r="J146" i="5" l="1"/>
  <c r="N145" i="5"/>
  <c r="U145" i="5"/>
  <c r="Y145" i="5" s="1"/>
  <c r="AC145" i="5" s="1"/>
  <c r="L145" i="5"/>
  <c r="P144" i="5"/>
  <c r="W144" i="5"/>
  <c r="AA144" i="5" s="1"/>
  <c r="AE144" i="5" s="1"/>
  <c r="K146" i="5"/>
  <c r="O145" i="5"/>
  <c r="V145" i="5"/>
  <c r="Z145" i="5" s="1"/>
  <c r="AD145" i="5" s="1"/>
  <c r="M145" i="5"/>
  <c r="Q144" i="5"/>
  <c r="X144" i="5"/>
  <c r="AB144" i="5"/>
  <c r="AF144" i="5" s="1"/>
  <c r="M146" i="5" l="1"/>
  <c r="Q145" i="5"/>
  <c r="X145" i="5"/>
  <c r="AB145" i="5" s="1"/>
  <c r="AF145" i="5" s="1"/>
  <c r="L146" i="5"/>
  <c r="P145" i="5"/>
  <c r="W145" i="5"/>
  <c r="AA145" i="5" s="1"/>
  <c r="AE145" i="5" s="1"/>
  <c r="K147" i="5"/>
  <c r="O146" i="5"/>
  <c r="V146" i="5"/>
  <c r="Z146" i="5" s="1"/>
  <c r="AD146" i="5" s="1"/>
  <c r="J147" i="5"/>
  <c r="N146" i="5"/>
  <c r="U146" i="5"/>
  <c r="Y146" i="5" s="1"/>
  <c r="AC146" i="5" s="1"/>
  <c r="J148" i="5" l="1"/>
  <c r="N147" i="5"/>
  <c r="U147" i="5"/>
  <c r="Y147" i="5"/>
  <c r="AC147" i="5" s="1"/>
  <c r="L147" i="5"/>
  <c r="P146" i="5"/>
  <c r="W146" i="5"/>
  <c r="AA146" i="5" s="1"/>
  <c r="AE146" i="5" s="1"/>
  <c r="K148" i="5"/>
  <c r="O147" i="5"/>
  <c r="V147" i="5"/>
  <c r="Z147" i="5" s="1"/>
  <c r="AD147" i="5" s="1"/>
  <c r="M147" i="5"/>
  <c r="Q146" i="5"/>
  <c r="X146" i="5"/>
  <c r="AB146" i="5" s="1"/>
  <c r="AF146" i="5" s="1"/>
  <c r="M148" i="5" l="1"/>
  <c r="Q147" i="5"/>
  <c r="X147" i="5"/>
  <c r="AB147" i="5"/>
  <c r="AF147" i="5" s="1"/>
  <c r="L148" i="5"/>
  <c r="P147" i="5"/>
  <c r="W147" i="5"/>
  <c r="AA147" i="5" s="1"/>
  <c r="AE147" i="5" s="1"/>
  <c r="K149" i="5"/>
  <c r="O148" i="5"/>
  <c r="V148" i="5"/>
  <c r="Z148" i="5"/>
  <c r="AD148" i="5" s="1"/>
  <c r="J149" i="5"/>
  <c r="N148" i="5"/>
  <c r="U148" i="5"/>
  <c r="Y148" i="5" s="1"/>
  <c r="AC148" i="5" s="1"/>
  <c r="J150" i="5" l="1"/>
  <c r="N149" i="5"/>
  <c r="U149" i="5"/>
  <c r="Y149" i="5"/>
  <c r="AC149" i="5" s="1"/>
  <c r="L149" i="5"/>
  <c r="P148" i="5"/>
  <c r="W148" i="5"/>
  <c r="AA148" i="5" s="1"/>
  <c r="AE148" i="5" s="1"/>
  <c r="K150" i="5"/>
  <c r="O149" i="5"/>
  <c r="V149" i="5"/>
  <c r="Z149" i="5" s="1"/>
  <c r="AD149" i="5" s="1"/>
  <c r="M149" i="5"/>
  <c r="Q148" i="5"/>
  <c r="X148" i="5"/>
  <c r="AB148" i="5"/>
  <c r="AF148" i="5" s="1"/>
  <c r="M150" i="5" l="1"/>
  <c r="Q149" i="5"/>
  <c r="X149" i="5"/>
  <c r="AB149" i="5"/>
  <c r="AF149" i="5" s="1"/>
  <c r="L150" i="5"/>
  <c r="P149" i="5"/>
  <c r="W149" i="5"/>
  <c r="AA149" i="5" s="1"/>
  <c r="AE149" i="5" s="1"/>
  <c r="K151" i="5"/>
  <c r="O150" i="5"/>
  <c r="V150" i="5"/>
  <c r="Z150" i="5"/>
  <c r="AD150" i="5" s="1"/>
  <c r="J151" i="5"/>
  <c r="N150" i="5"/>
  <c r="U150" i="5"/>
  <c r="Y150" i="5" s="1"/>
  <c r="AC150" i="5" s="1"/>
  <c r="J152" i="5" l="1"/>
  <c r="N151" i="5"/>
  <c r="U151" i="5"/>
  <c r="Y151" i="5"/>
  <c r="AC151" i="5" s="1"/>
  <c r="L151" i="5"/>
  <c r="P150" i="5"/>
  <c r="W150" i="5"/>
  <c r="AA150" i="5" s="1"/>
  <c r="AE150" i="5" s="1"/>
  <c r="K152" i="5"/>
  <c r="O151" i="5"/>
  <c r="V151" i="5"/>
  <c r="Z151" i="5" s="1"/>
  <c r="AD151" i="5" s="1"/>
  <c r="M151" i="5"/>
  <c r="Q150" i="5"/>
  <c r="X150" i="5"/>
  <c r="AB150" i="5" s="1"/>
  <c r="AF150" i="5" s="1"/>
  <c r="L152" i="5" l="1"/>
  <c r="P151" i="5"/>
  <c r="W151" i="5"/>
  <c r="AA151" i="5"/>
  <c r="AE151" i="5" s="1"/>
  <c r="M152" i="5"/>
  <c r="Q151" i="5"/>
  <c r="X151" i="5"/>
  <c r="AB151" i="5" s="1"/>
  <c r="AF151" i="5" s="1"/>
  <c r="K153" i="5"/>
  <c r="O152" i="5"/>
  <c r="V152" i="5"/>
  <c r="Z152" i="5" s="1"/>
  <c r="AD152" i="5" s="1"/>
  <c r="J153" i="5"/>
  <c r="N152" i="5"/>
  <c r="U152" i="5"/>
  <c r="Y152" i="5"/>
  <c r="AC152" i="5" s="1"/>
  <c r="J154" i="5" l="1"/>
  <c r="N153" i="5"/>
  <c r="U153" i="5"/>
  <c r="Y153" i="5"/>
  <c r="AC153" i="5" s="1"/>
  <c r="M153" i="5"/>
  <c r="Q152" i="5"/>
  <c r="X152" i="5"/>
  <c r="AB152" i="5"/>
  <c r="AF152" i="5" s="1"/>
  <c r="K154" i="5"/>
  <c r="O153" i="5"/>
  <c r="V153" i="5"/>
  <c r="Z153" i="5"/>
  <c r="AD153" i="5" s="1"/>
  <c r="L153" i="5"/>
  <c r="P152" i="5"/>
  <c r="W152" i="5"/>
  <c r="AA152" i="5" s="1"/>
  <c r="AE152" i="5" s="1"/>
  <c r="L154" i="5" l="1"/>
  <c r="P153" i="5"/>
  <c r="W153" i="5"/>
  <c r="AA153" i="5"/>
  <c r="AE153" i="5" s="1"/>
  <c r="M154" i="5"/>
  <c r="Q153" i="5"/>
  <c r="X153" i="5"/>
  <c r="AB153" i="5" s="1"/>
  <c r="AF153" i="5" s="1"/>
  <c r="K155" i="5"/>
  <c r="O154" i="5"/>
  <c r="V154" i="5"/>
  <c r="Z154" i="5" s="1"/>
  <c r="AD154" i="5" s="1"/>
  <c r="J155" i="5"/>
  <c r="N154" i="5"/>
  <c r="U154" i="5"/>
  <c r="Y154" i="5"/>
  <c r="AC154" i="5" s="1"/>
  <c r="M155" i="5" l="1"/>
  <c r="Q154" i="5"/>
  <c r="X154" i="5"/>
  <c r="AB154" i="5" s="1"/>
  <c r="AF154" i="5" s="1"/>
  <c r="J156" i="5"/>
  <c r="N155" i="5"/>
  <c r="U155" i="5"/>
  <c r="Y155" i="5" s="1"/>
  <c r="AC155" i="5" s="1"/>
  <c r="K156" i="5"/>
  <c r="O155" i="5"/>
  <c r="V155" i="5"/>
  <c r="Z155" i="5" s="1"/>
  <c r="AD155" i="5" s="1"/>
  <c r="L155" i="5"/>
  <c r="P154" i="5"/>
  <c r="W154" i="5"/>
  <c r="AA154" i="5" s="1"/>
  <c r="AE154" i="5" s="1"/>
  <c r="J157" i="5" l="1"/>
  <c r="N156" i="5"/>
  <c r="U156" i="5"/>
  <c r="Y156" i="5"/>
  <c r="AC156" i="5" s="1"/>
  <c r="L156" i="5"/>
  <c r="P155" i="5"/>
  <c r="W155" i="5"/>
  <c r="AA155" i="5" s="1"/>
  <c r="AE155" i="5" s="1"/>
  <c r="K157" i="5"/>
  <c r="O156" i="5"/>
  <c r="V156" i="5"/>
  <c r="Z156" i="5" s="1"/>
  <c r="AD156" i="5" s="1"/>
  <c r="M156" i="5"/>
  <c r="Q155" i="5"/>
  <c r="X155" i="5"/>
  <c r="AB155" i="5"/>
  <c r="AF155" i="5" s="1"/>
  <c r="M157" i="5" l="1"/>
  <c r="Q156" i="5"/>
  <c r="X156" i="5"/>
  <c r="AB156" i="5"/>
  <c r="AF156" i="5" s="1"/>
  <c r="L157" i="5"/>
  <c r="P156" i="5"/>
  <c r="W156" i="5"/>
  <c r="AA156" i="5" s="1"/>
  <c r="AE156" i="5" s="1"/>
  <c r="K158" i="5"/>
  <c r="O157" i="5"/>
  <c r="V157" i="5"/>
  <c r="Z157" i="5"/>
  <c r="AD157" i="5" s="1"/>
  <c r="J158" i="5"/>
  <c r="N157" i="5"/>
  <c r="U157" i="5"/>
  <c r="Y157" i="5"/>
  <c r="AC157" i="5" s="1"/>
  <c r="J159" i="5" l="1"/>
  <c r="N158" i="5"/>
  <c r="U158" i="5"/>
  <c r="Y158" i="5"/>
  <c r="AC158" i="5" s="1"/>
  <c r="L158" i="5"/>
  <c r="P157" i="5"/>
  <c r="W157" i="5"/>
  <c r="AA157" i="5"/>
  <c r="AE157" i="5" s="1"/>
  <c r="K159" i="5"/>
  <c r="O158" i="5"/>
  <c r="V158" i="5"/>
  <c r="Z158" i="5"/>
  <c r="AD158" i="5" s="1"/>
  <c r="M158" i="5"/>
  <c r="Q157" i="5"/>
  <c r="X157" i="5"/>
  <c r="AB157" i="5" s="1"/>
  <c r="AF157" i="5" s="1"/>
  <c r="M159" i="5" l="1"/>
  <c r="Q158" i="5"/>
  <c r="X158" i="5"/>
  <c r="AB158" i="5"/>
  <c r="AF158" i="5" s="1"/>
  <c r="L159" i="5"/>
  <c r="P158" i="5"/>
  <c r="W158" i="5"/>
  <c r="AA158" i="5" s="1"/>
  <c r="AE158" i="5" s="1"/>
  <c r="K160" i="5"/>
  <c r="O159" i="5"/>
  <c r="V159" i="5"/>
  <c r="Z159" i="5" s="1"/>
  <c r="AD159" i="5" s="1"/>
  <c r="J160" i="5"/>
  <c r="N159" i="5"/>
  <c r="U159" i="5"/>
  <c r="Y159" i="5" s="1"/>
  <c r="AC159" i="5" s="1"/>
  <c r="J161" i="5" l="1"/>
  <c r="N160" i="5"/>
  <c r="U160" i="5"/>
  <c r="Y160" i="5"/>
  <c r="AC160" i="5" s="1"/>
  <c r="L160" i="5"/>
  <c r="P159" i="5"/>
  <c r="W159" i="5"/>
  <c r="AA159" i="5" s="1"/>
  <c r="AE159" i="5" s="1"/>
  <c r="K161" i="5"/>
  <c r="O160" i="5"/>
  <c r="V160" i="5"/>
  <c r="Z160" i="5"/>
  <c r="AD160" i="5" s="1"/>
  <c r="M160" i="5"/>
  <c r="Q159" i="5"/>
  <c r="X159" i="5"/>
  <c r="AB159" i="5" s="1"/>
  <c r="AF159" i="5" s="1"/>
  <c r="L161" i="5" l="1"/>
  <c r="P160" i="5"/>
  <c r="W160" i="5"/>
  <c r="AA160" i="5"/>
  <c r="AE160" i="5" s="1"/>
  <c r="M161" i="5"/>
  <c r="Q160" i="5"/>
  <c r="X160" i="5"/>
  <c r="AB160" i="5" s="1"/>
  <c r="AF160" i="5" s="1"/>
  <c r="K162" i="5"/>
  <c r="O161" i="5"/>
  <c r="V161" i="5"/>
  <c r="Z161" i="5" s="1"/>
  <c r="AD161" i="5" s="1"/>
  <c r="J162" i="5"/>
  <c r="N161" i="5"/>
  <c r="U161" i="5"/>
  <c r="Y161" i="5" s="1"/>
  <c r="AC161" i="5" s="1"/>
  <c r="J163" i="5" l="1"/>
  <c r="N162" i="5"/>
  <c r="U162" i="5"/>
  <c r="Y162" i="5"/>
  <c r="AC162" i="5" s="1"/>
  <c r="M162" i="5"/>
  <c r="Q161" i="5"/>
  <c r="X161" i="5"/>
  <c r="AB161" i="5" s="1"/>
  <c r="AF161" i="5" s="1"/>
  <c r="K163" i="5"/>
  <c r="O162" i="5"/>
  <c r="V162" i="5"/>
  <c r="Z162" i="5"/>
  <c r="AD162" i="5" s="1"/>
  <c r="L162" i="5"/>
  <c r="P161" i="5"/>
  <c r="W161" i="5"/>
  <c r="AA161" i="5" s="1"/>
  <c r="AE161" i="5" s="1"/>
  <c r="M163" i="5" l="1"/>
  <c r="Q162" i="5"/>
  <c r="X162" i="5"/>
  <c r="AB162" i="5"/>
  <c r="AF162" i="5" s="1"/>
  <c r="L163" i="5"/>
  <c r="P162" i="5"/>
  <c r="W162" i="5"/>
  <c r="AA162" i="5" s="1"/>
  <c r="AE162" i="5" s="1"/>
  <c r="K164" i="5"/>
  <c r="O163" i="5"/>
  <c r="V163" i="5"/>
  <c r="Z163" i="5"/>
  <c r="AD163" i="5" s="1"/>
  <c r="J164" i="5"/>
  <c r="N163" i="5"/>
  <c r="U163" i="5"/>
  <c r="Y163" i="5" s="1"/>
  <c r="AC163" i="5" s="1"/>
  <c r="J165" i="5" l="1"/>
  <c r="N164" i="5"/>
  <c r="U164" i="5"/>
  <c r="Y164" i="5"/>
  <c r="AC164" i="5" s="1"/>
  <c r="L164" i="5"/>
  <c r="P163" i="5"/>
  <c r="W163" i="5"/>
  <c r="AA163" i="5" s="1"/>
  <c r="AE163" i="5" s="1"/>
  <c r="K165" i="5"/>
  <c r="O164" i="5"/>
  <c r="V164" i="5"/>
  <c r="Z164" i="5"/>
  <c r="AD164" i="5" s="1"/>
  <c r="M164" i="5"/>
  <c r="Q163" i="5"/>
  <c r="X163" i="5"/>
  <c r="AB163" i="5" s="1"/>
  <c r="AF163" i="5" s="1"/>
  <c r="M165" i="5" l="1"/>
  <c r="Q164" i="5"/>
  <c r="X164" i="5"/>
  <c r="AB164" i="5"/>
  <c r="AF164" i="5" s="1"/>
  <c r="L165" i="5"/>
  <c r="P164" i="5"/>
  <c r="W164" i="5"/>
  <c r="AA164" i="5" s="1"/>
  <c r="AE164" i="5" s="1"/>
  <c r="K166" i="5"/>
  <c r="O165" i="5"/>
  <c r="V165" i="5"/>
  <c r="Z165" i="5" s="1"/>
  <c r="AD165" i="5" s="1"/>
  <c r="J166" i="5"/>
  <c r="N165" i="5"/>
  <c r="U165" i="5"/>
  <c r="Y165" i="5"/>
  <c r="AC165" i="5" s="1"/>
  <c r="L166" i="5" l="1"/>
  <c r="P165" i="5"/>
  <c r="W165" i="5"/>
  <c r="AA165" i="5" s="1"/>
  <c r="AE165" i="5" s="1"/>
  <c r="J167" i="5"/>
  <c r="N166" i="5"/>
  <c r="U166" i="5"/>
  <c r="Y166" i="5" s="1"/>
  <c r="AC166" i="5" s="1"/>
  <c r="K167" i="5"/>
  <c r="O166" i="5"/>
  <c r="V166" i="5"/>
  <c r="Z166" i="5" s="1"/>
  <c r="AD166" i="5" s="1"/>
  <c r="M166" i="5"/>
  <c r="Q165" i="5"/>
  <c r="X165" i="5"/>
  <c r="AB165" i="5" s="1"/>
  <c r="AF165" i="5" s="1"/>
  <c r="M167" i="5" l="1"/>
  <c r="Q166" i="5"/>
  <c r="X166" i="5"/>
  <c r="AB166" i="5"/>
  <c r="AF166" i="5" s="1"/>
  <c r="J168" i="5"/>
  <c r="N167" i="5"/>
  <c r="U167" i="5"/>
  <c r="Y167" i="5" s="1"/>
  <c r="AC167" i="5" s="1"/>
  <c r="K168" i="5"/>
  <c r="O167" i="5"/>
  <c r="V167" i="5"/>
  <c r="Z167" i="5" s="1"/>
  <c r="AD167" i="5" s="1"/>
  <c r="L167" i="5"/>
  <c r="P166" i="5"/>
  <c r="W166" i="5"/>
  <c r="AA166" i="5" s="1"/>
  <c r="AE166" i="5" s="1"/>
  <c r="L168" i="5" l="1"/>
  <c r="P167" i="5"/>
  <c r="W167" i="5"/>
  <c r="AA167" i="5" s="1"/>
  <c r="AE167" i="5" s="1"/>
  <c r="J169" i="5"/>
  <c r="N168" i="5"/>
  <c r="U168" i="5"/>
  <c r="Y168" i="5" s="1"/>
  <c r="AC168" i="5" s="1"/>
  <c r="K169" i="5"/>
  <c r="O168" i="5"/>
  <c r="V168" i="5"/>
  <c r="Z168" i="5" s="1"/>
  <c r="AD168" i="5" s="1"/>
  <c r="M168" i="5"/>
  <c r="Q167" i="5"/>
  <c r="X167" i="5"/>
  <c r="AB167" i="5" s="1"/>
  <c r="AF167" i="5" s="1"/>
  <c r="M169" i="5" l="1"/>
  <c r="Q168" i="5"/>
  <c r="X168" i="5"/>
  <c r="AB168" i="5"/>
  <c r="AF168" i="5" s="1"/>
  <c r="J170" i="5"/>
  <c r="N169" i="5"/>
  <c r="U169" i="5"/>
  <c r="Y169" i="5" s="1"/>
  <c r="AC169" i="5" s="1"/>
  <c r="K170" i="5"/>
  <c r="O169" i="5"/>
  <c r="V169" i="5"/>
  <c r="Z169" i="5"/>
  <c r="AD169" i="5" s="1"/>
  <c r="L169" i="5"/>
  <c r="P168" i="5"/>
  <c r="W168" i="5"/>
  <c r="AA168" i="5" s="1"/>
  <c r="AE168" i="5" s="1"/>
  <c r="L170" i="5" l="1"/>
  <c r="P169" i="5"/>
  <c r="W169" i="5"/>
  <c r="AA169" i="5"/>
  <c r="AE169" i="5" s="1"/>
  <c r="J171" i="5"/>
  <c r="N170" i="5"/>
  <c r="U170" i="5"/>
  <c r="Y170" i="5" s="1"/>
  <c r="AC170" i="5" s="1"/>
  <c r="K171" i="5"/>
  <c r="O170" i="5"/>
  <c r="V170" i="5"/>
  <c r="Z170" i="5" s="1"/>
  <c r="AD170" i="5" s="1"/>
  <c r="M170" i="5"/>
  <c r="Q169" i="5"/>
  <c r="X169" i="5"/>
  <c r="AB169" i="5"/>
  <c r="AF169" i="5" s="1"/>
  <c r="L171" i="5" l="1"/>
  <c r="P170" i="5"/>
  <c r="W170" i="5"/>
  <c r="AA170" i="5"/>
  <c r="AE170" i="5" s="1"/>
  <c r="M171" i="5"/>
  <c r="Q170" i="5"/>
  <c r="X170" i="5"/>
  <c r="AB170" i="5" s="1"/>
  <c r="AF170" i="5" s="1"/>
  <c r="K172" i="5"/>
  <c r="O171" i="5"/>
  <c r="V171" i="5"/>
  <c r="Z171" i="5" s="1"/>
  <c r="AD171" i="5" s="1"/>
  <c r="J172" i="5"/>
  <c r="N171" i="5"/>
  <c r="U171" i="5"/>
  <c r="Y171" i="5" s="1"/>
  <c r="AC171" i="5" s="1"/>
  <c r="J173" i="5" l="1"/>
  <c r="N172" i="5"/>
  <c r="U172" i="5"/>
  <c r="Y172" i="5"/>
  <c r="AC172" i="5" s="1"/>
  <c r="M172" i="5"/>
  <c r="Q171" i="5"/>
  <c r="X171" i="5"/>
  <c r="AB171" i="5" s="1"/>
  <c r="AF171" i="5" s="1"/>
  <c r="K173" i="5"/>
  <c r="O172" i="5"/>
  <c r="V172" i="5"/>
  <c r="Z172" i="5" s="1"/>
  <c r="AD172" i="5" s="1"/>
  <c r="L172" i="5"/>
  <c r="P171" i="5"/>
  <c r="W171" i="5"/>
  <c r="AA171" i="5" s="1"/>
  <c r="AE171" i="5" s="1"/>
  <c r="L173" i="5" l="1"/>
  <c r="P172" i="5"/>
  <c r="W172" i="5"/>
  <c r="AA172" i="5"/>
  <c r="AE172" i="5" s="1"/>
  <c r="M173" i="5"/>
  <c r="Q172" i="5"/>
  <c r="X172" i="5"/>
  <c r="AB172" i="5"/>
  <c r="AF172" i="5" s="1"/>
  <c r="K174" i="5"/>
  <c r="O173" i="5"/>
  <c r="V173" i="5"/>
  <c r="Z173" i="5"/>
  <c r="AD173" i="5" s="1"/>
  <c r="J174" i="5"/>
  <c r="N173" i="5"/>
  <c r="U173" i="5"/>
  <c r="Y173" i="5" s="1"/>
  <c r="AC173" i="5" s="1"/>
  <c r="J175" i="5" l="1"/>
  <c r="N174" i="5"/>
  <c r="U174" i="5"/>
  <c r="Y174" i="5"/>
  <c r="AC174" i="5" s="1"/>
  <c r="M174" i="5"/>
  <c r="Q173" i="5"/>
  <c r="X173" i="5"/>
  <c r="AB173" i="5" s="1"/>
  <c r="AF173" i="5" s="1"/>
  <c r="K175" i="5"/>
  <c r="O174" i="5"/>
  <c r="V174" i="5"/>
  <c r="Z174" i="5"/>
  <c r="AD174" i="5" s="1"/>
  <c r="L174" i="5"/>
  <c r="P173" i="5"/>
  <c r="W173" i="5"/>
  <c r="AA173" i="5" s="1"/>
  <c r="AE173" i="5" s="1"/>
  <c r="M175" i="5" l="1"/>
  <c r="Q174" i="5"/>
  <c r="X174" i="5"/>
  <c r="AB174" i="5"/>
  <c r="AF174" i="5" s="1"/>
  <c r="L175" i="5"/>
  <c r="P174" i="5"/>
  <c r="W174" i="5"/>
  <c r="AA174" i="5" s="1"/>
  <c r="AE174" i="5" s="1"/>
  <c r="K176" i="5"/>
  <c r="O175" i="5"/>
  <c r="V175" i="5"/>
  <c r="Z175" i="5"/>
  <c r="AD175" i="5" s="1"/>
  <c r="J176" i="5"/>
  <c r="N175" i="5"/>
  <c r="U175" i="5"/>
  <c r="Y175" i="5"/>
  <c r="AC175" i="5" s="1"/>
  <c r="J177" i="5" l="1"/>
  <c r="N176" i="5"/>
  <c r="U176" i="5"/>
  <c r="Y176" i="5"/>
  <c r="AC176" i="5" s="1"/>
  <c r="L176" i="5"/>
  <c r="P175" i="5"/>
  <c r="W175" i="5"/>
  <c r="AA175" i="5" s="1"/>
  <c r="AE175" i="5" s="1"/>
  <c r="K177" i="5"/>
  <c r="O176" i="5"/>
  <c r="V176" i="5"/>
  <c r="Z176" i="5"/>
  <c r="AD176" i="5" s="1"/>
  <c r="M176" i="5"/>
  <c r="Q175" i="5"/>
  <c r="X175" i="5"/>
  <c r="AB175" i="5" s="1"/>
  <c r="AF175" i="5" s="1"/>
  <c r="M177" i="5" l="1"/>
  <c r="Q176" i="5"/>
  <c r="X176" i="5"/>
  <c r="AB176" i="5"/>
  <c r="AF176" i="5" s="1"/>
  <c r="L177" i="5"/>
  <c r="P176" i="5"/>
  <c r="W176" i="5"/>
  <c r="AA176" i="5" s="1"/>
  <c r="AE176" i="5" s="1"/>
  <c r="K178" i="5"/>
  <c r="O177" i="5"/>
  <c r="V177" i="5"/>
  <c r="Z177" i="5"/>
  <c r="AD177" i="5" s="1"/>
  <c r="J178" i="5"/>
  <c r="N177" i="5"/>
  <c r="U177" i="5"/>
  <c r="Y177" i="5" s="1"/>
  <c r="AC177" i="5" s="1"/>
  <c r="J179" i="5" l="1"/>
  <c r="N178" i="5"/>
  <c r="U178" i="5"/>
  <c r="Y178" i="5"/>
  <c r="AC178" i="5" s="1"/>
  <c r="L178" i="5"/>
  <c r="P177" i="5"/>
  <c r="W177" i="5"/>
  <c r="AA177" i="5" s="1"/>
  <c r="AE177" i="5" s="1"/>
  <c r="K179" i="5"/>
  <c r="O178" i="5"/>
  <c r="V178" i="5"/>
  <c r="Z178" i="5" s="1"/>
  <c r="AD178" i="5" s="1"/>
  <c r="M178" i="5"/>
  <c r="Q177" i="5"/>
  <c r="X177" i="5"/>
  <c r="AB177" i="5" s="1"/>
  <c r="AF177" i="5" s="1"/>
  <c r="J180" i="5" l="1"/>
  <c r="N179" i="5"/>
  <c r="U179" i="5"/>
  <c r="Y179" i="5"/>
  <c r="AC179" i="5" s="1"/>
  <c r="K180" i="5"/>
  <c r="O179" i="5"/>
  <c r="V179" i="5"/>
  <c r="Z179" i="5" s="1"/>
  <c r="AD179" i="5" s="1"/>
  <c r="M179" i="5"/>
  <c r="Q178" i="5"/>
  <c r="X178" i="5"/>
  <c r="AB178" i="5" s="1"/>
  <c r="AF178" i="5" s="1"/>
  <c r="L179" i="5"/>
  <c r="P178" i="5"/>
  <c r="W178" i="5"/>
  <c r="AA178" i="5" s="1"/>
  <c r="AE178" i="5" s="1"/>
  <c r="L180" i="5" l="1"/>
  <c r="P179" i="5"/>
  <c r="W179" i="5"/>
  <c r="AA179" i="5" s="1"/>
  <c r="AE179" i="5" s="1"/>
  <c r="K181" i="5"/>
  <c r="O180" i="5"/>
  <c r="V180" i="5"/>
  <c r="Z180" i="5"/>
  <c r="AD180" i="5" s="1"/>
  <c r="M180" i="5"/>
  <c r="Q179" i="5"/>
  <c r="X179" i="5"/>
  <c r="AB179" i="5" s="1"/>
  <c r="AF179" i="5" s="1"/>
  <c r="J181" i="5"/>
  <c r="N180" i="5"/>
  <c r="U180" i="5"/>
  <c r="Y180" i="5" s="1"/>
  <c r="AC180" i="5" s="1"/>
  <c r="J182" i="5" l="1"/>
  <c r="N181" i="5"/>
  <c r="U181" i="5"/>
  <c r="Y181" i="5"/>
  <c r="AC181" i="5" s="1"/>
  <c r="K182" i="5"/>
  <c r="O181" i="5"/>
  <c r="V181" i="5"/>
  <c r="Z181" i="5" s="1"/>
  <c r="AD181" i="5" s="1"/>
  <c r="M181" i="5"/>
  <c r="Q180" i="5"/>
  <c r="X180" i="5"/>
  <c r="AB180" i="5"/>
  <c r="AF180" i="5" s="1"/>
  <c r="L181" i="5"/>
  <c r="P180" i="5"/>
  <c r="W180" i="5"/>
  <c r="AA180" i="5" s="1"/>
  <c r="AE180" i="5" s="1"/>
  <c r="L182" i="5" l="1"/>
  <c r="P181" i="5"/>
  <c r="W181" i="5"/>
  <c r="AA181" i="5"/>
  <c r="AE181" i="5" s="1"/>
  <c r="K183" i="5"/>
  <c r="O182" i="5"/>
  <c r="V182" i="5"/>
  <c r="Z182" i="5" s="1"/>
  <c r="AD182" i="5" s="1"/>
  <c r="M182" i="5"/>
  <c r="Q181" i="5"/>
  <c r="X181" i="5"/>
  <c r="AB181" i="5"/>
  <c r="AF181" i="5" s="1"/>
  <c r="J183" i="5"/>
  <c r="N182" i="5"/>
  <c r="U182" i="5"/>
  <c r="Y182" i="5" s="1"/>
  <c r="AC182" i="5" s="1"/>
  <c r="J184" i="5" l="1"/>
  <c r="N183" i="5"/>
  <c r="U183" i="5"/>
  <c r="Y183" i="5"/>
  <c r="AC183" i="5" s="1"/>
  <c r="K184" i="5"/>
  <c r="O183" i="5"/>
  <c r="V183" i="5"/>
  <c r="Z183" i="5" s="1"/>
  <c r="AD183" i="5" s="1"/>
  <c r="M183" i="5"/>
  <c r="Q182" i="5"/>
  <c r="X182" i="5"/>
  <c r="AB182" i="5"/>
  <c r="AF182" i="5" s="1"/>
  <c r="L183" i="5"/>
  <c r="P182" i="5"/>
  <c r="W182" i="5"/>
  <c r="AA182" i="5" s="1"/>
  <c r="AE182" i="5" s="1"/>
  <c r="L184" i="5" l="1"/>
  <c r="P183" i="5"/>
  <c r="W183" i="5"/>
  <c r="AA183" i="5"/>
  <c r="AE183" i="5" s="1"/>
  <c r="K185" i="5"/>
  <c r="O184" i="5"/>
  <c r="V184" i="5"/>
  <c r="Z184" i="5" s="1"/>
  <c r="AD184" i="5" s="1"/>
  <c r="M184" i="5"/>
  <c r="Q183" i="5"/>
  <c r="X183" i="5"/>
  <c r="AB183" i="5"/>
  <c r="AF183" i="5" s="1"/>
  <c r="J185" i="5"/>
  <c r="N184" i="5"/>
  <c r="U184" i="5"/>
  <c r="Y184" i="5"/>
  <c r="AC184" i="5" s="1"/>
  <c r="J186" i="5" l="1"/>
  <c r="N185" i="5"/>
  <c r="U185" i="5"/>
  <c r="Y185" i="5"/>
  <c r="AC185" i="5" s="1"/>
  <c r="K186" i="5"/>
  <c r="O185" i="5"/>
  <c r="V185" i="5"/>
  <c r="Z185" i="5" s="1"/>
  <c r="AD185" i="5" s="1"/>
  <c r="M185" i="5"/>
  <c r="Q184" i="5"/>
  <c r="X184" i="5"/>
  <c r="AB184" i="5" s="1"/>
  <c r="AF184" i="5" s="1"/>
  <c r="L185" i="5"/>
  <c r="P184" i="5"/>
  <c r="W184" i="5"/>
  <c r="AA184" i="5" s="1"/>
  <c r="AE184" i="5" s="1"/>
  <c r="L186" i="5" l="1"/>
  <c r="P185" i="5"/>
  <c r="W185" i="5"/>
  <c r="AA185" i="5" s="1"/>
  <c r="AE185" i="5" s="1"/>
  <c r="K187" i="5"/>
  <c r="O186" i="5"/>
  <c r="V186" i="5"/>
  <c r="Z186" i="5" s="1"/>
  <c r="AD186" i="5" s="1"/>
  <c r="M186" i="5"/>
  <c r="Q185" i="5"/>
  <c r="X185" i="5"/>
  <c r="AB185" i="5" s="1"/>
  <c r="AF185" i="5" s="1"/>
  <c r="J187" i="5"/>
  <c r="N186" i="5"/>
  <c r="U186" i="5"/>
  <c r="Y186" i="5" s="1"/>
  <c r="AC186" i="5" s="1"/>
  <c r="J188" i="5" l="1"/>
  <c r="N187" i="5"/>
  <c r="U187" i="5"/>
  <c r="Y187" i="5"/>
  <c r="AC187" i="5" s="1"/>
  <c r="K188" i="5"/>
  <c r="O187" i="5"/>
  <c r="V187" i="5"/>
  <c r="Z187" i="5" s="1"/>
  <c r="AD187" i="5" s="1"/>
  <c r="M187" i="5"/>
  <c r="Q186" i="5"/>
  <c r="X186" i="5"/>
  <c r="AB186" i="5"/>
  <c r="AF186" i="5" s="1"/>
  <c r="L187" i="5"/>
  <c r="P186" i="5"/>
  <c r="W186" i="5"/>
  <c r="AA186" i="5" s="1"/>
  <c r="AE186" i="5" s="1"/>
  <c r="L188" i="5" l="1"/>
  <c r="P187" i="5"/>
  <c r="W187" i="5"/>
  <c r="AA187" i="5"/>
  <c r="AE187" i="5" s="1"/>
  <c r="K189" i="5"/>
  <c r="O188" i="5"/>
  <c r="V188" i="5"/>
  <c r="Z188" i="5" s="1"/>
  <c r="AD188" i="5" s="1"/>
  <c r="M188" i="5"/>
  <c r="Q187" i="5"/>
  <c r="X187" i="5"/>
  <c r="AB187" i="5" s="1"/>
  <c r="AF187" i="5" s="1"/>
  <c r="J189" i="5"/>
  <c r="N188" i="5"/>
  <c r="U188" i="5"/>
  <c r="Y188" i="5"/>
  <c r="AC188" i="5" s="1"/>
  <c r="J190" i="5" l="1"/>
  <c r="N189" i="5"/>
  <c r="U189" i="5"/>
  <c r="Y189" i="5" s="1"/>
  <c r="AC189" i="5" s="1"/>
  <c r="K190" i="5"/>
  <c r="O189" i="5"/>
  <c r="V189" i="5"/>
  <c r="Z189" i="5"/>
  <c r="AD189" i="5" s="1"/>
  <c r="M189" i="5"/>
  <c r="Q188" i="5"/>
  <c r="X188" i="5"/>
  <c r="AB188" i="5"/>
  <c r="AF188" i="5" s="1"/>
  <c r="L189" i="5"/>
  <c r="P188" i="5"/>
  <c r="W188" i="5"/>
  <c r="AA188" i="5" s="1"/>
  <c r="AE188" i="5" s="1"/>
  <c r="K191" i="5" l="1"/>
  <c r="O190" i="5"/>
  <c r="V190" i="5"/>
  <c r="Z190" i="5"/>
  <c r="AD190" i="5" s="1"/>
  <c r="L190" i="5"/>
  <c r="P189" i="5"/>
  <c r="W189" i="5"/>
  <c r="AA189" i="5" s="1"/>
  <c r="AE189" i="5" s="1"/>
  <c r="M190" i="5"/>
  <c r="Q189" i="5"/>
  <c r="X189" i="5"/>
  <c r="AB189" i="5" s="1"/>
  <c r="AF189" i="5" s="1"/>
  <c r="J191" i="5"/>
  <c r="N190" i="5"/>
  <c r="U190" i="5"/>
  <c r="Y190" i="5" s="1"/>
  <c r="AC190" i="5" s="1"/>
  <c r="L191" i="5" l="1"/>
  <c r="P190" i="5"/>
  <c r="W190" i="5"/>
  <c r="AA190" i="5"/>
  <c r="AE190" i="5" s="1"/>
  <c r="J192" i="5"/>
  <c r="N191" i="5"/>
  <c r="U191" i="5"/>
  <c r="Y191" i="5" s="1"/>
  <c r="AC191" i="5" s="1"/>
  <c r="M191" i="5"/>
  <c r="Q190" i="5"/>
  <c r="X190" i="5"/>
  <c r="AB190" i="5" s="1"/>
  <c r="AF190" i="5" s="1"/>
  <c r="K192" i="5"/>
  <c r="O191" i="5"/>
  <c r="V191" i="5"/>
  <c r="Z191" i="5" s="1"/>
  <c r="AD191" i="5" s="1"/>
  <c r="M192" i="5" l="1"/>
  <c r="Q191" i="5"/>
  <c r="X191" i="5"/>
  <c r="AB191" i="5" s="1"/>
  <c r="AF191" i="5" s="1"/>
  <c r="J193" i="5"/>
  <c r="N192" i="5"/>
  <c r="U192" i="5"/>
  <c r="Y192" i="5" s="1"/>
  <c r="AC192" i="5" s="1"/>
  <c r="L192" i="5"/>
  <c r="P191" i="5"/>
  <c r="W191" i="5"/>
  <c r="AA191" i="5" s="1"/>
  <c r="AE191" i="5" s="1"/>
  <c r="K193" i="5"/>
  <c r="O192" i="5"/>
  <c r="V192" i="5"/>
  <c r="Z192" i="5" s="1"/>
  <c r="AD192" i="5" s="1"/>
  <c r="J194" i="5" l="1"/>
  <c r="N193" i="5"/>
  <c r="U193" i="5"/>
  <c r="Y193" i="5"/>
  <c r="AC193" i="5" s="1"/>
  <c r="K194" i="5"/>
  <c r="O193" i="5"/>
  <c r="V193" i="5"/>
  <c r="Z193" i="5" s="1"/>
  <c r="AD193" i="5" s="1"/>
  <c r="L193" i="5"/>
  <c r="P192" i="5"/>
  <c r="W192" i="5"/>
  <c r="AA192" i="5" s="1"/>
  <c r="AE192" i="5" s="1"/>
  <c r="M193" i="5"/>
  <c r="Q192" i="5"/>
  <c r="X192" i="5"/>
  <c r="AB192" i="5" s="1"/>
  <c r="AF192" i="5" s="1"/>
  <c r="K195" i="5" l="1"/>
  <c r="O194" i="5"/>
  <c r="V194" i="5"/>
  <c r="Z194" i="5"/>
  <c r="AD194" i="5" s="1"/>
  <c r="M194" i="5"/>
  <c r="Q193" i="5"/>
  <c r="X193" i="5"/>
  <c r="AB193" i="5" s="1"/>
  <c r="AF193" i="5" s="1"/>
  <c r="L194" i="5"/>
  <c r="P193" i="5"/>
  <c r="W193" i="5"/>
  <c r="AA193" i="5"/>
  <c r="AE193" i="5" s="1"/>
  <c r="J195" i="5"/>
  <c r="N194" i="5"/>
  <c r="U194" i="5"/>
  <c r="Y194" i="5" s="1"/>
  <c r="AC194" i="5" s="1"/>
  <c r="J196" i="5" l="1"/>
  <c r="N195" i="5"/>
  <c r="U195" i="5"/>
  <c r="Y195" i="5" s="1"/>
  <c r="AC195" i="5" s="1"/>
  <c r="M195" i="5"/>
  <c r="Q194" i="5"/>
  <c r="X194" i="5"/>
  <c r="AB194" i="5" s="1"/>
  <c r="AF194" i="5" s="1"/>
  <c r="L195" i="5"/>
  <c r="P194" i="5"/>
  <c r="W194" i="5"/>
  <c r="AA194" i="5" s="1"/>
  <c r="AE194" i="5" s="1"/>
  <c r="K196" i="5"/>
  <c r="O195" i="5"/>
  <c r="V195" i="5"/>
  <c r="Z195" i="5" s="1"/>
  <c r="AD195" i="5" s="1"/>
  <c r="M196" i="5" l="1"/>
  <c r="Q195" i="5"/>
  <c r="X195" i="5"/>
  <c r="AB195" i="5"/>
  <c r="AF195" i="5" s="1"/>
  <c r="K197" i="5"/>
  <c r="O196" i="5"/>
  <c r="V196" i="5"/>
  <c r="Z196" i="5" s="1"/>
  <c r="AD196" i="5" s="1"/>
  <c r="L196" i="5"/>
  <c r="P195" i="5"/>
  <c r="W195" i="5"/>
  <c r="AA195" i="5"/>
  <c r="AE195" i="5" s="1"/>
  <c r="J197" i="5"/>
  <c r="N196" i="5"/>
  <c r="U196" i="5"/>
  <c r="Y196" i="5"/>
  <c r="AC196" i="5" s="1"/>
  <c r="J198" i="5" l="1"/>
  <c r="N197" i="5"/>
  <c r="U197" i="5"/>
  <c r="Y197" i="5"/>
  <c r="AC197" i="5" s="1"/>
  <c r="K198" i="5"/>
  <c r="O197" i="5"/>
  <c r="V197" i="5"/>
  <c r="Z197" i="5" s="1"/>
  <c r="AD197" i="5" s="1"/>
  <c r="L197" i="5"/>
  <c r="P196" i="5"/>
  <c r="W196" i="5"/>
  <c r="AA196" i="5" s="1"/>
  <c r="AE196" i="5" s="1"/>
  <c r="M197" i="5"/>
  <c r="Q196" i="5"/>
  <c r="X196" i="5"/>
  <c r="AB196" i="5" s="1"/>
  <c r="AF196" i="5" s="1"/>
  <c r="M198" i="5" l="1"/>
  <c r="Q197" i="5"/>
  <c r="X197" i="5"/>
  <c r="AB197" i="5"/>
  <c r="AF197" i="5" s="1"/>
  <c r="K199" i="5"/>
  <c r="O198" i="5"/>
  <c r="V198" i="5"/>
  <c r="Z198" i="5"/>
  <c r="AD198" i="5" s="1"/>
  <c r="L198" i="5"/>
  <c r="P197" i="5"/>
  <c r="W197" i="5"/>
  <c r="AA197" i="5"/>
  <c r="AE197" i="5" s="1"/>
  <c r="J199" i="5"/>
  <c r="N198" i="5"/>
  <c r="U198" i="5"/>
  <c r="Y198" i="5" s="1"/>
  <c r="AC198" i="5" s="1"/>
  <c r="J200" i="5" l="1"/>
  <c r="N199" i="5"/>
  <c r="U199" i="5"/>
  <c r="Y199" i="5"/>
  <c r="AC199" i="5" s="1"/>
  <c r="K200" i="5"/>
  <c r="O199" i="5"/>
  <c r="V199" i="5"/>
  <c r="Z199" i="5" s="1"/>
  <c r="AD199" i="5" s="1"/>
  <c r="L199" i="5"/>
  <c r="P198" i="5"/>
  <c r="W198" i="5"/>
  <c r="AA198" i="5" s="1"/>
  <c r="AE198" i="5" s="1"/>
  <c r="M199" i="5"/>
  <c r="Q198" i="5"/>
  <c r="X198" i="5"/>
  <c r="AB198" i="5"/>
  <c r="AF198" i="5" s="1"/>
  <c r="K201" i="5" l="1"/>
  <c r="O200" i="5"/>
  <c r="V200" i="5"/>
  <c r="Z200" i="5"/>
  <c r="AD200" i="5" s="1"/>
  <c r="M200" i="5"/>
  <c r="Q199" i="5"/>
  <c r="X199" i="5"/>
  <c r="AB199" i="5" s="1"/>
  <c r="AF199" i="5" s="1"/>
  <c r="L200" i="5"/>
  <c r="P199" i="5"/>
  <c r="W199" i="5"/>
  <c r="AA199" i="5" s="1"/>
  <c r="AE199" i="5" s="1"/>
  <c r="J201" i="5"/>
  <c r="N200" i="5"/>
  <c r="U200" i="5"/>
  <c r="Y200" i="5" s="1"/>
  <c r="AC200" i="5" s="1"/>
  <c r="M201" i="5" l="1"/>
  <c r="Q200" i="5"/>
  <c r="X200" i="5"/>
  <c r="AB200" i="5"/>
  <c r="AF200" i="5" s="1"/>
  <c r="J202" i="5"/>
  <c r="N201" i="5"/>
  <c r="U201" i="5"/>
  <c r="Y201" i="5" s="1"/>
  <c r="AC201" i="5" s="1"/>
  <c r="L201" i="5"/>
  <c r="P200" i="5"/>
  <c r="W200" i="5"/>
  <c r="AA200" i="5" s="1"/>
  <c r="AE200" i="5" s="1"/>
  <c r="K202" i="5"/>
  <c r="O201" i="5"/>
  <c r="V201" i="5"/>
  <c r="Z201" i="5" s="1"/>
  <c r="AD201" i="5" s="1"/>
  <c r="K203" i="5" l="1"/>
  <c r="O202" i="5"/>
  <c r="V202" i="5"/>
  <c r="Z202" i="5" s="1"/>
  <c r="AD202" i="5" s="1"/>
  <c r="J203" i="5"/>
  <c r="N202" i="5"/>
  <c r="U202" i="5"/>
  <c r="Y202" i="5" s="1"/>
  <c r="AC202" i="5" s="1"/>
  <c r="L202" i="5"/>
  <c r="P201" i="5"/>
  <c r="W201" i="5"/>
  <c r="AA201" i="5" s="1"/>
  <c r="AE201" i="5" s="1"/>
  <c r="M202" i="5"/>
  <c r="Q201" i="5"/>
  <c r="X201" i="5"/>
  <c r="AB201" i="5" s="1"/>
  <c r="AF201" i="5" s="1"/>
  <c r="M203" i="5" l="1"/>
  <c r="Q202" i="5"/>
  <c r="X202" i="5"/>
  <c r="AB202" i="5"/>
  <c r="AF202" i="5" s="1"/>
  <c r="J204" i="5"/>
  <c r="N203" i="5"/>
  <c r="U203" i="5"/>
  <c r="Y203" i="5" s="1"/>
  <c r="AC203" i="5" s="1"/>
  <c r="L203" i="5"/>
  <c r="P202" i="5"/>
  <c r="W202" i="5"/>
  <c r="AA202" i="5" s="1"/>
  <c r="AE202" i="5" s="1"/>
  <c r="K204" i="5"/>
  <c r="O203" i="5"/>
  <c r="V203" i="5"/>
  <c r="Z203" i="5" s="1"/>
  <c r="AD203" i="5" s="1"/>
  <c r="K205" i="5" l="1"/>
  <c r="O204" i="5"/>
  <c r="V204" i="5"/>
  <c r="Z204" i="5"/>
  <c r="AD204" i="5" s="1"/>
  <c r="J205" i="5"/>
  <c r="N204" i="5"/>
  <c r="U204" i="5"/>
  <c r="Y204" i="5" s="1"/>
  <c r="AC204" i="5" s="1"/>
  <c r="L204" i="5"/>
  <c r="P203" i="5"/>
  <c r="W203" i="5"/>
  <c r="AA203" i="5" s="1"/>
  <c r="AE203" i="5" s="1"/>
  <c r="M204" i="5"/>
  <c r="Q203" i="5"/>
  <c r="X203" i="5"/>
  <c r="AB203" i="5" s="1"/>
  <c r="AF203" i="5" s="1"/>
  <c r="M205" i="5" l="1"/>
  <c r="Q204" i="5"/>
  <c r="X204" i="5"/>
  <c r="AB204" i="5" s="1"/>
  <c r="AF204" i="5" s="1"/>
  <c r="J206" i="5"/>
  <c r="N205" i="5"/>
  <c r="U205" i="5"/>
  <c r="Y205" i="5"/>
  <c r="AC205" i="5" s="1"/>
  <c r="L205" i="5"/>
  <c r="P204" i="5"/>
  <c r="W204" i="5"/>
  <c r="AA204" i="5"/>
  <c r="AE204" i="5" s="1"/>
  <c r="K206" i="5"/>
  <c r="O205" i="5"/>
  <c r="V205" i="5"/>
  <c r="Z205" i="5" s="1"/>
  <c r="AD205" i="5" s="1"/>
  <c r="J207" i="5" l="1"/>
  <c r="N206" i="5"/>
  <c r="U206" i="5"/>
  <c r="Y206" i="5"/>
  <c r="AC206" i="5" s="1"/>
  <c r="K207" i="5"/>
  <c r="O206" i="5"/>
  <c r="V206" i="5"/>
  <c r="Z206" i="5" s="1"/>
  <c r="AD206" i="5" s="1"/>
  <c r="L206" i="5"/>
  <c r="P205" i="5"/>
  <c r="W205" i="5"/>
  <c r="AA205" i="5" s="1"/>
  <c r="AE205" i="5" s="1"/>
  <c r="M206" i="5"/>
  <c r="Q205" i="5"/>
  <c r="X205" i="5"/>
  <c r="AB205" i="5" s="1"/>
  <c r="AF205" i="5" s="1"/>
  <c r="M207" i="5" l="1"/>
  <c r="Q206" i="5"/>
  <c r="X206" i="5"/>
  <c r="AB206" i="5"/>
  <c r="AF206" i="5" s="1"/>
  <c r="K208" i="5"/>
  <c r="O207" i="5"/>
  <c r="V207" i="5"/>
  <c r="Z207" i="5" s="1"/>
  <c r="AD207" i="5" s="1"/>
  <c r="L207" i="5"/>
  <c r="P206" i="5"/>
  <c r="W206" i="5"/>
  <c r="AA206" i="5" s="1"/>
  <c r="AE206" i="5" s="1"/>
  <c r="J208" i="5"/>
  <c r="N207" i="5"/>
  <c r="U207" i="5"/>
  <c r="Y207" i="5" s="1"/>
  <c r="AC207" i="5" s="1"/>
  <c r="K209" i="5" l="1"/>
  <c r="O208" i="5"/>
  <c r="V208" i="5"/>
  <c r="Z208" i="5" s="1"/>
  <c r="AD208" i="5" s="1"/>
  <c r="J209" i="5"/>
  <c r="N208" i="5"/>
  <c r="U208" i="5"/>
  <c r="Y208" i="5"/>
  <c r="AC208" i="5" s="1"/>
  <c r="L208" i="5"/>
  <c r="P207" i="5"/>
  <c r="W207" i="5"/>
  <c r="AA207" i="5"/>
  <c r="AE207" i="5" s="1"/>
  <c r="M208" i="5"/>
  <c r="Q207" i="5"/>
  <c r="X207" i="5"/>
  <c r="AB207" i="5" s="1"/>
  <c r="AF207" i="5" s="1"/>
  <c r="M209" i="5" l="1"/>
  <c r="Q208" i="5"/>
  <c r="X208" i="5"/>
  <c r="AB208" i="5"/>
  <c r="AF208" i="5" s="1"/>
  <c r="J210" i="5"/>
  <c r="N209" i="5"/>
  <c r="U209" i="5"/>
  <c r="Y209" i="5" s="1"/>
  <c r="AC209" i="5" s="1"/>
  <c r="L209" i="5"/>
  <c r="P208" i="5"/>
  <c r="W208" i="5"/>
  <c r="AA208" i="5"/>
  <c r="AE208" i="5" s="1"/>
  <c r="K210" i="5"/>
  <c r="O209" i="5"/>
  <c r="V209" i="5"/>
  <c r="Z209" i="5" s="1"/>
  <c r="AD209" i="5" s="1"/>
  <c r="K211" i="5" l="1"/>
  <c r="O210" i="5"/>
  <c r="V210" i="5"/>
  <c r="Z210" i="5"/>
  <c r="AD210" i="5" s="1"/>
  <c r="J211" i="5"/>
  <c r="N210" i="5"/>
  <c r="U210" i="5"/>
  <c r="Y210" i="5" s="1"/>
  <c r="AC210" i="5" s="1"/>
  <c r="L210" i="5"/>
  <c r="P209" i="5"/>
  <c r="W209" i="5"/>
  <c r="AA209" i="5" s="1"/>
  <c r="AE209" i="5" s="1"/>
  <c r="M210" i="5"/>
  <c r="Q209" i="5"/>
  <c r="X209" i="5"/>
  <c r="AB209" i="5" s="1"/>
  <c r="AF209" i="5" s="1"/>
  <c r="M211" i="5" l="1"/>
  <c r="Q210" i="5"/>
  <c r="X210" i="5"/>
  <c r="AB210" i="5" s="1"/>
  <c r="AF210" i="5" s="1"/>
  <c r="J212" i="5"/>
  <c r="N211" i="5"/>
  <c r="U211" i="5"/>
  <c r="Y211" i="5" s="1"/>
  <c r="AC211" i="5" s="1"/>
  <c r="L211" i="5"/>
  <c r="P210" i="5"/>
  <c r="W210" i="5"/>
  <c r="AA210" i="5" s="1"/>
  <c r="AE210" i="5" s="1"/>
  <c r="K212" i="5"/>
  <c r="O211" i="5"/>
  <c r="V211" i="5"/>
  <c r="Z211" i="5"/>
  <c r="AD211" i="5" s="1"/>
  <c r="J213" i="5" l="1"/>
  <c r="N212" i="5"/>
  <c r="U212" i="5"/>
  <c r="Y212" i="5"/>
  <c r="AC212" i="5" s="1"/>
  <c r="K213" i="5"/>
  <c r="O212" i="5"/>
  <c r="V212" i="5"/>
  <c r="Z212" i="5" s="1"/>
  <c r="AD212" i="5" s="1"/>
  <c r="L212" i="5"/>
  <c r="P211" i="5"/>
  <c r="W211" i="5"/>
  <c r="AA211" i="5"/>
  <c r="AE211" i="5" s="1"/>
  <c r="M212" i="5"/>
  <c r="Q211" i="5"/>
  <c r="X211" i="5"/>
  <c r="AB211" i="5" s="1"/>
  <c r="AF211" i="5" s="1"/>
  <c r="M213" i="5" l="1"/>
  <c r="Q212" i="5"/>
  <c r="X212" i="5"/>
  <c r="AB212" i="5"/>
  <c r="AF212" i="5" s="1"/>
  <c r="K214" i="5"/>
  <c r="O213" i="5"/>
  <c r="V213" i="5"/>
  <c r="Z213" i="5" s="1"/>
  <c r="AD213" i="5" s="1"/>
  <c r="L213" i="5"/>
  <c r="P212" i="5"/>
  <c r="W212" i="5"/>
  <c r="AA212" i="5"/>
  <c r="AE212" i="5" s="1"/>
  <c r="J214" i="5"/>
  <c r="N213" i="5"/>
  <c r="U213" i="5"/>
  <c r="Y213" i="5" s="1"/>
  <c r="AC213" i="5" s="1"/>
  <c r="J215" i="5" l="1"/>
  <c r="N214" i="5"/>
  <c r="U214" i="5"/>
  <c r="Y214" i="5"/>
  <c r="AC214" i="5" s="1"/>
  <c r="K215" i="5"/>
  <c r="O214" i="5"/>
  <c r="V214" i="5"/>
  <c r="Z214" i="5" s="1"/>
  <c r="AD214" i="5" s="1"/>
  <c r="L214" i="5"/>
  <c r="P213" i="5"/>
  <c r="W213" i="5"/>
  <c r="AA213" i="5"/>
  <c r="AE213" i="5" s="1"/>
  <c r="M214" i="5"/>
  <c r="Q213" i="5"/>
  <c r="X213" i="5"/>
  <c r="AB213" i="5" s="1"/>
  <c r="AF213" i="5" s="1"/>
  <c r="M215" i="5" l="1"/>
  <c r="Q214" i="5"/>
  <c r="X214" i="5"/>
  <c r="AB214" i="5"/>
  <c r="AF214" i="5" s="1"/>
  <c r="K216" i="5"/>
  <c r="O215" i="5"/>
  <c r="V215" i="5"/>
  <c r="Z215" i="5" s="1"/>
  <c r="AD215" i="5" s="1"/>
  <c r="L215" i="5"/>
  <c r="P214" i="5"/>
  <c r="W214" i="5"/>
  <c r="AA214" i="5" s="1"/>
  <c r="AE214" i="5" s="1"/>
  <c r="J216" i="5"/>
  <c r="N215" i="5"/>
  <c r="U215" i="5"/>
  <c r="Y215" i="5" s="1"/>
  <c r="AC215" i="5" s="1"/>
  <c r="J217" i="5" l="1"/>
  <c r="N216" i="5"/>
  <c r="U216" i="5"/>
  <c r="Y216" i="5" s="1"/>
  <c r="AC216" i="5" s="1"/>
  <c r="K217" i="5"/>
  <c r="O216" i="5"/>
  <c r="V216" i="5"/>
  <c r="Z216" i="5" s="1"/>
  <c r="AD216" i="5" s="1"/>
  <c r="L216" i="5"/>
  <c r="P215" i="5"/>
  <c r="W215" i="5"/>
  <c r="AA215" i="5" s="1"/>
  <c r="AE215" i="5" s="1"/>
  <c r="M216" i="5"/>
  <c r="Q215" i="5"/>
  <c r="X215" i="5"/>
  <c r="AB215" i="5" s="1"/>
  <c r="AF215" i="5" s="1"/>
  <c r="J218" i="5" l="1"/>
  <c r="N217" i="5"/>
  <c r="U217" i="5"/>
  <c r="Y217" i="5"/>
  <c r="AC217" i="5" s="1"/>
  <c r="M217" i="5"/>
  <c r="Q216" i="5"/>
  <c r="X216" i="5"/>
  <c r="AB216" i="5" s="1"/>
  <c r="AF216" i="5" s="1"/>
  <c r="L217" i="5"/>
  <c r="P216" i="5"/>
  <c r="W216" i="5"/>
  <c r="AA216" i="5"/>
  <c r="AE216" i="5" s="1"/>
  <c r="K218" i="5"/>
  <c r="O217" i="5"/>
  <c r="V217" i="5"/>
  <c r="Z217" i="5" s="1"/>
  <c r="AD217" i="5" s="1"/>
  <c r="K219" i="5" l="1"/>
  <c r="O218" i="5"/>
  <c r="V218" i="5"/>
  <c r="Z218" i="5"/>
  <c r="AD218" i="5" s="1"/>
  <c r="M218" i="5"/>
  <c r="Q217" i="5"/>
  <c r="X217" i="5"/>
  <c r="AB217" i="5" s="1"/>
  <c r="AF217" i="5" s="1"/>
  <c r="L218" i="5"/>
  <c r="P217" i="5"/>
  <c r="W217" i="5"/>
  <c r="AA217" i="5" s="1"/>
  <c r="AE217" i="5" s="1"/>
  <c r="J219" i="5"/>
  <c r="N218" i="5"/>
  <c r="U218" i="5"/>
  <c r="Y218" i="5" s="1"/>
  <c r="AC218" i="5" s="1"/>
  <c r="J220" i="5" l="1"/>
  <c r="N219" i="5"/>
  <c r="U219" i="5"/>
  <c r="Y219" i="5"/>
  <c r="AC219" i="5" s="1"/>
  <c r="M219" i="5"/>
  <c r="Q218" i="5"/>
  <c r="X218" i="5"/>
  <c r="AB218" i="5"/>
  <c r="AF218" i="5" s="1"/>
  <c r="L219" i="5"/>
  <c r="P218" i="5"/>
  <c r="W218" i="5"/>
  <c r="AA218" i="5"/>
  <c r="AE218" i="5" s="1"/>
  <c r="K220" i="5"/>
  <c r="O219" i="5"/>
  <c r="V219" i="5"/>
  <c r="Z219" i="5" s="1"/>
  <c r="AD219" i="5" s="1"/>
  <c r="K221" i="5" l="1"/>
  <c r="O220" i="5"/>
  <c r="V220" i="5"/>
  <c r="Z220" i="5"/>
  <c r="AD220" i="5" s="1"/>
  <c r="M220" i="5"/>
  <c r="Q219" i="5"/>
  <c r="X219" i="5"/>
  <c r="AB219" i="5" s="1"/>
  <c r="AF219" i="5" s="1"/>
  <c r="L220" i="5"/>
  <c r="P219" i="5"/>
  <c r="W219" i="5"/>
  <c r="AA219" i="5"/>
  <c r="AE219" i="5" s="1"/>
  <c r="J221" i="5"/>
  <c r="N220" i="5"/>
  <c r="U220" i="5"/>
  <c r="Y220" i="5" s="1"/>
  <c r="AC220" i="5" s="1"/>
  <c r="M221" i="5" l="1"/>
  <c r="Q220" i="5"/>
  <c r="X220" i="5"/>
  <c r="AB220" i="5"/>
  <c r="AF220" i="5" s="1"/>
  <c r="J222" i="5"/>
  <c r="N221" i="5"/>
  <c r="U221" i="5"/>
  <c r="Y221" i="5" s="1"/>
  <c r="AC221" i="5" s="1"/>
  <c r="L221" i="5"/>
  <c r="P220" i="5"/>
  <c r="W220" i="5"/>
  <c r="AA220" i="5"/>
  <c r="AE220" i="5" s="1"/>
  <c r="K222" i="5"/>
  <c r="O221" i="5"/>
  <c r="V221" i="5"/>
  <c r="Z221" i="5"/>
  <c r="AD221" i="5" s="1"/>
  <c r="K223" i="5" l="1"/>
  <c r="O222" i="5"/>
  <c r="V222" i="5"/>
  <c r="Z222" i="5"/>
  <c r="AD222" i="5" s="1"/>
  <c r="J223" i="5"/>
  <c r="N222" i="5"/>
  <c r="U222" i="5"/>
  <c r="Y222" i="5" s="1"/>
  <c r="AC222" i="5" s="1"/>
  <c r="L222" i="5"/>
  <c r="P221" i="5"/>
  <c r="W221" i="5"/>
  <c r="AA221" i="5" s="1"/>
  <c r="AE221" i="5" s="1"/>
  <c r="M222" i="5"/>
  <c r="Q221" i="5"/>
  <c r="X221" i="5"/>
  <c r="AB221" i="5" s="1"/>
  <c r="AF221" i="5" s="1"/>
  <c r="M223" i="5" l="1"/>
  <c r="Q222" i="5"/>
  <c r="X222" i="5"/>
  <c r="AB222" i="5"/>
  <c r="AF222" i="5" s="1"/>
  <c r="J224" i="5"/>
  <c r="N223" i="5"/>
  <c r="U223" i="5"/>
  <c r="Y223" i="5" s="1"/>
  <c r="AC223" i="5" s="1"/>
  <c r="L223" i="5"/>
  <c r="P222" i="5"/>
  <c r="W222" i="5"/>
  <c r="AA222" i="5" s="1"/>
  <c r="AE222" i="5" s="1"/>
  <c r="K224" i="5"/>
  <c r="O223" i="5"/>
  <c r="V223" i="5"/>
  <c r="Z223" i="5" s="1"/>
  <c r="AD223" i="5" s="1"/>
  <c r="J225" i="5" l="1"/>
  <c r="N224" i="5"/>
  <c r="U224" i="5"/>
  <c r="Y224" i="5"/>
  <c r="AC224" i="5" s="1"/>
  <c r="K225" i="5"/>
  <c r="O224" i="5"/>
  <c r="V224" i="5"/>
  <c r="Z224" i="5" s="1"/>
  <c r="AD224" i="5" s="1"/>
  <c r="L224" i="5"/>
  <c r="P223" i="5"/>
  <c r="W223" i="5"/>
  <c r="AA223" i="5"/>
  <c r="AE223" i="5" s="1"/>
  <c r="M224" i="5"/>
  <c r="Q223" i="5"/>
  <c r="X223" i="5"/>
  <c r="AB223" i="5" s="1"/>
  <c r="AF223" i="5" s="1"/>
  <c r="M225" i="5" l="1"/>
  <c r="Q224" i="5"/>
  <c r="X224" i="5"/>
  <c r="AB224" i="5"/>
  <c r="AF224" i="5" s="1"/>
  <c r="K226" i="5"/>
  <c r="O225" i="5"/>
  <c r="V225" i="5"/>
  <c r="Z225" i="5" s="1"/>
  <c r="AD225" i="5" s="1"/>
  <c r="L225" i="5"/>
  <c r="P224" i="5"/>
  <c r="W224" i="5"/>
  <c r="AA224" i="5"/>
  <c r="AE224" i="5" s="1"/>
  <c r="J226" i="5"/>
  <c r="N225" i="5"/>
  <c r="U225" i="5"/>
  <c r="Y225" i="5" s="1"/>
  <c r="AC225" i="5" s="1"/>
  <c r="J227" i="5" l="1"/>
  <c r="N226" i="5"/>
  <c r="U226" i="5"/>
  <c r="Y226" i="5"/>
  <c r="AC226" i="5" s="1"/>
  <c r="K227" i="5"/>
  <c r="O226" i="5"/>
  <c r="V226" i="5"/>
  <c r="Z226" i="5" s="1"/>
  <c r="AD226" i="5" s="1"/>
  <c r="L226" i="5"/>
  <c r="P225" i="5"/>
  <c r="W225" i="5"/>
  <c r="AA225" i="5"/>
  <c r="AE225" i="5" s="1"/>
  <c r="M226" i="5"/>
  <c r="Q225" i="5"/>
  <c r="X225" i="5"/>
  <c r="AB225" i="5" s="1"/>
  <c r="AF225" i="5" s="1"/>
  <c r="M227" i="5" l="1"/>
  <c r="Q226" i="5"/>
  <c r="X226" i="5"/>
  <c r="AB226" i="5"/>
  <c r="AF226" i="5" s="1"/>
  <c r="K228" i="5"/>
  <c r="O227" i="5"/>
  <c r="V227" i="5"/>
  <c r="Z227" i="5" s="1"/>
  <c r="AD227" i="5" s="1"/>
  <c r="L227" i="5"/>
  <c r="P226" i="5"/>
  <c r="W226" i="5"/>
  <c r="AA226" i="5"/>
  <c r="AE226" i="5" s="1"/>
  <c r="J228" i="5"/>
  <c r="N227" i="5"/>
  <c r="U227" i="5"/>
  <c r="Y227" i="5" s="1"/>
  <c r="AC227" i="5" s="1"/>
  <c r="K229" i="5" l="1"/>
  <c r="O228" i="5"/>
  <c r="V228" i="5"/>
  <c r="Z228" i="5"/>
  <c r="AD228" i="5" s="1"/>
  <c r="J229" i="5"/>
  <c r="N228" i="5"/>
  <c r="U228" i="5"/>
  <c r="Y228" i="5" s="1"/>
  <c r="AC228" i="5" s="1"/>
  <c r="L228" i="5"/>
  <c r="P227" i="5"/>
  <c r="W227" i="5"/>
  <c r="AA227" i="5" s="1"/>
  <c r="AE227" i="5" s="1"/>
  <c r="M228" i="5"/>
  <c r="Q227" i="5"/>
  <c r="X227" i="5"/>
  <c r="AB227" i="5" s="1"/>
  <c r="AF227" i="5" s="1"/>
  <c r="M229" i="5" l="1"/>
  <c r="Q228" i="5"/>
  <c r="X228" i="5"/>
  <c r="AB228" i="5"/>
  <c r="AF228" i="5" s="1"/>
  <c r="J230" i="5"/>
  <c r="N229" i="5"/>
  <c r="U229" i="5"/>
  <c r="Y229" i="5" s="1"/>
  <c r="AC229" i="5" s="1"/>
  <c r="L229" i="5"/>
  <c r="P228" i="5"/>
  <c r="W228" i="5"/>
  <c r="AA228" i="5" s="1"/>
  <c r="AE228" i="5" s="1"/>
  <c r="K230" i="5"/>
  <c r="O229" i="5"/>
  <c r="V229" i="5"/>
  <c r="Z229" i="5" s="1"/>
  <c r="AD229" i="5" s="1"/>
  <c r="K231" i="5" l="1"/>
  <c r="O230" i="5"/>
  <c r="V230" i="5"/>
  <c r="Z230" i="5" s="1"/>
  <c r="AD230" i="5" s="1"/>
  <c r="J231" i="5"/>
  <c r="N230" i="5"/>
  <c r="U230" i="5"/>
  <c r="Y230" i="5" s="1"/>
  <c r="AC230" i="5" s="1"/>
  <c r="L230" i="5"/>
  <c r="P229" i="5"/>
  <c r="W229" i="5"/>
  <c r="AA229" i="5"/>
  <c r="AE229" i="5" s="1"/>
  <c r="M230" i="5"/>
  <c r="Q229" i="5"/>
  <c r="X229" i="5"/>
  <c r="AB229" i="5"/>
  <c r="AF229" i="5" s="1"/>
  <c r="M231" i="5" l="1"/>
  <c r="Q230" i="5"/>
  <c r="X230" i="5"/>
  <c r="AB230" i="5"/>
  <c r="AF230" i="5" s="1"/>
  <c r="J232" i="5"/>
  <c r="N231" i="5"/>
  <c r="U231" i="5"/>
  <c r="Y231" i="5" s="1"/>
  <c r="AC231" i="5" s="1"/>
  <c r="L231" i="5"/>
  <c r="P230" i="5"/>
  <c r="W230" i="5"/>
  <c r="AA230" i="5"/>
  <c r="AE230" i="5" s="1"/>
  <c r="K232" i="5"/>
  <c r="O231" i="5"/>
  <c r="V231" i="5"/>
  <c r="Z231" i="5" s="1"/>
  <c r="AD231" i="5" s="1"/>
  <c r="J233" i="5" l="1"/>
  <c r="N232" i="5"/>
  <c r="U232" i="5"/>
  <c r="Y232" i="5"/>
  <c r="AC232" i="5" s="1"/>
  <c r="K233" i="5"/>
  <c r="O232" i="5"/>
  <c r="V232" i="5"/>
  <c r="Z232" i="5" s="1"/>
  <c r="AD232" i="5" s="1"/>
  <c r="L232" i="5"/>
  <c r="P231" i="5"/>
  <c r="W231" i="5"/>
  <c r="AA231" i="5"/>
  <c r="AE231" i="5" s="1"/>
  <c r="M232" i="5"/>
  <c r="Q231" i="5"/>
  <c r="X231" i="5"/>
  <c r="AB231" i="5" s="1"/>
  <c r="AF231" i="5" s="1"/>
  <c r="K234" i="5" l="1"/>
  <c r="O233" i="5"/>
  <c r="V233" i="5"/>
  <c r="Z233" i="5"/>
  <c r="AD233" i="5" s="1"/>
  <c r="M233" i="5"/>
  <c r="Q232" i="5"/>
  <c r="X232" i="5"/>
  <c r="AB232" i="5"/>
  <c r="AF232" i="5" s="1"/>
  <c r="L233" i="5"/>
  <c r="P232" i="5"/>
  <c r="W232" i="5"/>
  <c r="AA232" i="5"/>
  <c r="AE232" i="5" s="1"/>
  <c r="J234" i="5"/>
  <c r="N233" i="5"/>
  <c r="U233" i="5"/>
  <c r="Y233" i="5" s="1"/>
  <c r="AC233" i="5" s="1"/>
  <c r="J235" i="5" l="1"/>
  <c r="N234" i="5"/>
  <c r="U234" i="5"/>
  <c r="Y234" i="5"/>
  <c r="AC234" i="5" s="1"/>
  <c r="M234" i="5"/>
  <c r="Q233" i="5"/>
  <c r="X233" i="5"/>
  <c r="AB233" i="5" s="1"/>
  <c r="AF233" i="5" s="1"/>
  <c r="L234" i="5"/>
  <c r="P233" i="5"/>
  <c r="W233" i="5"/>
  <c r="AA233" i="5" s="1"/>
  <c r="AE233" i="5" s="1"/>
  <c r="K235" i="5"/>
  <c r="O234" i="5"/>
  <c r="V234" i="5"/>
  <c r="Z234" i="5" s="1"/>
  <c r="AD234" i="5" s="1"/>
  <c r="K236" i="5" l="1"/>
  <c r="O235" i="5"/>
  <c r="V235" i="5"/>
  <c r="Z235" i="5"/>
  <c r="AD235" i="5" s="1"/>
  <c r="M235" i="5"/>
  <c r="Q234" i="5"/>
  <c r="X234" i="5"/>
  <c r="AB234" i="5" s="1"/>
  <c r="AF234" i="5" s="1"/>
  <c r="L235" i="5"/>
  <c r="P234" i="5"/>
  <c r="W234" i="5"/>
  <c r="AA234" i="5" s="1"/>
  <c r="AE234" i="5" s="1"/>
  <c r="J236" i="5"/>
  <c r="N235" i="5"/>
  <c r="U235" i="5"/>
  <c r="Y235" i="5"/>
  <c r="AC235" i="5" s="1"/>
  <c r="M236" i="5" l="1"/>
  <c r="Q235" i="5"/>
  <c r="X235" i="5"/>
  <c r="AB235" i="5" s="1"/>
  <c r="AF235" i="5" s="1"/>
  <c r="J237" i="5"/>
  <c r="N236" i="5"/>
  <c r="U236" i="5"/>
  <c r="Y236" i="5" s="1"/>
  <c r="AC236" i="5" s="1"/>
  <c r="L236" i="5"/>
  <c r="P235" i="5"/>
  <c r="W235" i="5"/>
  <c r="AA235" i="5" s="1"/>
  <c r="AE235" i="5" s="1"/>
  <c r="K237" i="5"/>
  <c r="O236" i="5"/>
  <c r="V236" i="5"/>
  <c r="Z236" i="5"/>
  <c r="AD236" i="5" s="1"/>
  <c r="K238" i="5" l="1"/>
  <c r="O237" i="5"/>
  <c r="V237" i="5"/>
  <c r="Z237" i="5"/>
  <c r="AD237" i="5" s="1"/>
  <c r="J238" i="5"/>
  <c r="N237" i="5"/>
  <c r="U237" i="5"/>
  <c r="Y237" i="5" s="1"/>
  <c r="AC237" i="5" s="1"/>
  <c r="L237" i="5"/>
  <c r="P236" i="5"/>
  <c r="W236" i="5"/>
  <c r="AA236" i="5"/>
  <c r="AE236" i="5" s="1"/>
  <c r="M237" i="5"/>
  <c r="Q236" i="5"/>
  <c r="X236" i="5"/>
  <c r="AB236" i="5"/>
  <c r="AF236" i="5" s="1"/>
  <c r="M238" i="5" l="1"/>
  <c r="Q237" i="5"/>
  <c r="X237" i="5"/>
  <c r="AB237" i="5"/>
  <c r="AF237" i="5" s="1"/>
  <c r="J239" i="5"/>
  <c r="N238" i="5"/>
  <c r="U238" i="5"/>
  <c r="Y238" i="5" s="1"/>
  <c r="AC238" i="5" s="1"/>
  <c r="L238" i="5"/>
  <c r="P237" i="5"/>
  <c r="W237" i="5"/>
  <c r="AA237" i="5"/>
  <c r="AE237" i="5" s="1"/>
  <c r="K239" i="5"/>
  <c r="O238" i="5"/>
  <c r="V238" i="5"/>
  <c r="Z238" i="5"/>
  <c r="AD238" i="5" s="1"/>
  <c r="K240" i="5" l="1"/>
  <c r="O239" i="5"/>
  <c r="V239" i="5"/>
  <c r="Z239" i="5"/>
  <c r="AD239" i="5" s="1"/>
  <c r="J240" i="5"/>
  <c r="N239" i="5"/>
  <c r="U239" i="5"/>
  <c r="Y239" i="5" s="1"/>
  <c r="AC239" i="5" s="1"/>
  <c r="L239" i="5"/>
  <c r="P238" i="5"/>
  <c r="W238" i="5"/>
  <c r="AA238" i="5" s="1"/>
  <c r="AE238" i="5" s="1"/>
  <c r="M239" i="5"/>
  <c r="Q238" i="5"/>
  <c r="X238" i="5"/>
  <c r="AB238" i="5"/>
  <c r="AF238" i="5" s="1"/>
  <c r="M240" i="5" l="1"/>
  <c r="Q239" i="5"/>
  <c r="X239" i="5"/>
  <c r="AB239" i="5"/>
  <c r="AF239" i="5" s="1"/>
  <c r="J241" i="5"/>
  <c r="N240" i="5"/>
  <c r="U240" i="5"/>
  <c r="Y240" i="5" s="1"/>
  <c r="AC240" i="5" s="1"/>
  <c r="L240" i="5"/>
  <c r="P239" i="5"/>
  <c r="W239" i="5"/>
  <c r="AA239" i="5" s="1"/>
  <c r="AE239" i="5" s="1"/>
  <c r="K241" i="5"/>
  <c r="O240" i="5"/>
  <c r="V240" i="5"/>
  <c r="Z240" i="5"/>
  <c r="AD240" i="5" s="1"/>
  <c r="K242" i="5" l="1"/>
  <c r="O241" i="5"/>
  <c r="V241" i="5"/>
  <c r="Z241" i="5"/>
  <c r="AD241" i="5" s="1"/>
  <c r="J242" i="5"/>
  <c r="N241" i="5"/>
  <c r="U241" i="5"/>
  <c r="Y241" i="5" s="1"/>
  <c r="AC241" i="5" s="1"/>
  <c r="L241" i="5"/>
  <c r="P240" i="5"/>
  <c r="W240" i="5"/>
  <c r="AA240" i="5"/>
  <c r="AE240" i="5" s="1"/>
  <c r="M241" i="5"/>
  <c r="Q240" i="5"/>
  <c r="X240" i="5"/>
  <c r="AB240" i="5" s="1"/>
  <c r="AF240" i="5" s="1"/>
  <c r="M242" i="5" l="1"/>
  <c r="Q241" i="5"/>
  <c r="X241" i="5"/>
  <c r="AB241" i="5" s="1"/>
  <c r="AF241" i="5" s="1"/>
  <c r="J243" i="5"/>
  <c r="N242" i="5"/>
  <c r="U242" i="5"/>
  <c r="Y242" i="5" s="1"/>
  <c r="AC242" i="5" s="1"/>
  <c r="L242" i="5"/>
  <c r="P241" i="5"/>
  <c r="W241" i="5"/>
  <c r="AA241" i="5" s="1"/>
  <c r="AE241" i="5" s="1"/>
  <c r="K243" i="5"/>
  <c r="O242" i="5"/>
  <c r="V242" i="5"/>
  <c r="Z242" i="5" s="1"/>
  <c r="AD242" i="5" s="1"/>
  <c r="K244" i="5" l="1"/>
  <c r="O243" i="5"/>
  <c r="V243" i="5"/>
  <c r="Z243" i="5" s="1"/>
  <c r="AD243" i="5" s="1"/>
  <c r="J244" i="5"/>
  <c r="N243" i="5"/>
  <c r="U243" i="5"/>
  <c r="Y243" i="5"/>
  <c r="AC243" i="5" s="1"/>
  <c r="L243" i="5"/>
  <c r="P242" i="5"/>
  <c r="W242" i="5"/>
  <c r="AA242" i="5" s="1"/>
  <c r="AE242" i="5" s="1"/>
  <c r="M243" i="5"/>
  <c r="Q242" i="5"/>
  <c r="X242" i="5"/>
  <c r="AB242" i="5"/>
  <c r="AF242" i="5" s="1"/>
  <c r="M244" i="5" l="1"/>
  <c r="Q243" i="5"/>
  <c r="X243" i="5"/>
  <c r="AB243" i="5" s="1"/>
  <c r="AF243" i="5" s="1"/>
  <c r="J245" i="5"/>
  <c r="N244" i="5"/>
  <c r="U244" i="5"/>
  <c r="Y244" i="5" s="1"/>
  <c r="AC244" i="5" s="1"/>
  <c r="L244" i="5"/>
  <c r="P243" i="5"/>
  <c r="W243" i="5"/>
  <c r="AA243" i="5" s="1"/>
  <c r="AE243" i="5" s="1"/>
  <c r="K245" i="5"/>
  <c r="O244" i="5"/>
  <c r="V244" i="5"/>
  <c r="Z244" i="5" s="1"/>
  <c r="AD244" i="5" s="1"/>
  <c r="J246" i="5" l="1"/>
  <c r="N245" i="5"/>
  <c r="U245" i="5"/>
  <c r="Y245" i="5"/>
  <c r="AC245" i="5" s="1"/>
  <c r="K246" i="5"/>
  <c r="O245" i="5"/>
  <c r="V245" i="5"/>
  <c r="Z245" i="5" s="1"/>
  <c r="AD245" i="5" s="1"/>
  <c r="L245" i="5"/>
  <c r="P244" i="5"/>
  <c r="W244" i="5"/>
  <c r="AA244" i="5"/>
  <c r="AE244" i="5" s="1"/>
  <c r="M245" i="5"/>
  <c r="Q244" i="5"/>
  <c r="X244" i="5"/>
  <c r="AB244" i="5" s="1"/>
  <c r="AF244" i="5" s="1"/>
  <c r="M246" i="5" l="1"/>
  <c r="Q245" i="5"/>
  <c r="X245" i="5"/>
  <c r="AB245" i="5"/>
  <c r="AF245" i="5" s="1"/>
  <c r="K247" i="5"/>
  <c r="O246" i="5"/>
  <c r="V246" i="5"/>
  <c r="Z246" i="5" s="1"/>
  <c r="AD246" i="5" s="1"/>
  <c r="L246" i="5"/>
  <c r="P245" i="5"/>
  <c r="W245" i="5"/>
  <c r="AA245" i="5"/>
  <c r="AE245" i="5" s="1"/>
  <c r="J247" i="5"/>
  <c r="N246" i="5"/>
  <c r="U246" i="5"/>
  <c r="Y246" i="5" s="1"/>
  <c r="AC246" i="5" s="1"/>
  <c r="J248" i="5" l="1"/>
  <c r="N247" i="5"/>
  <c r="U247" i="5"/>
  <c r="Y247" i="5"/>
  <c r="AC247" i="5" s="1"/>
  <c r="K248" i="5"/>
  <c r="O247" i="5"/>
  <c r="V247" i="5"/>
  <c r="Z247" i="5" s="1"/>
  <c r="AD247" i="5" s="1"/>
  <c r="L247" i="5"/>
  <c r="P246" i="5"/>
  <c r="W246" i="5"/>
  <c r="AA246" i="5"/>
  <c r="AE246" i="5" s="1"/>
  <c r="M247" i="5"/>
  <c r="Q246" i="5"/>
  <c r="X246" i="5"/>
  <c r="AB246" i="5"/>
  <c r="AF246" i="5" s="1"/>
  <c r="L248" i="5" l="1"/>
  <c r="P247" i="5"/>
  <c r="W247" i="5"/>
  <c r="AA247" i="5"/>
  <c r="AE247" i="5" s="1"/>
  <c r="J249" i="5"/>
  <c r="N248" i="5"/>
  <c r="U248" i="5"/>
  <c r="Y248" i="5" s="1"/>
  <c r="AC248" i="5" s="1"/>
  <c r="M248" i="5"/>
  <c r="Q247" i="5"/>
  <c r="X247" i="5"/>
  <c r="AB247" i="5"/>
  <c r="AF247" i="5" s="1"/>
  <c r="K249" i="5"/>
  <c r="O248" i="5"/>
  <c r="V248" i="5"/>
  <c r="Z248" i="5" s="1"/>
  <c r="AD248" i="5" s="1"/>
  <c r="J250" i="5" l="1"/>
  <c r="N249" i="5"/>
  <c r="U249" i="5"/>
  <c r="Y249" i="5"/>
  <c r="AC249" i="5" s="1"/>
  <c r="K250" i="5"/>
  <c r="O249" i="5"/>
  <c r="V249" i="5"/>
  <c r="Z249" i="5" s="1"/>
  <c r="AD249" i="5" s="1"/>
  <c r="M249" i="5"/>
  <c r="Q248" i="5"/>
  <c r="X248" i="5"/>
  <c r="AB248" i="5" s="1"/>
  <c r="AF248" i="5" s="1"/>
  <c r="L249" i="5"/>
  <c r="P248" i="5"/>
  <c r="W248" i="5"/>
  <c r="AA248" i="5" s="1"/>
  <c r="AE248" i="5" s="1"/>
  <c r="L250" i="5" l="1"/>
  <c r="P249" i="5"/>
  <c r="W249" i="5"/>
  <c r="AA249" i="5"/>
  <c r="AE249" i="5" s="1"/>
  <c r="K251" i="5"/>
  <c r="O250" i="5"/>
  <c r="V250" i="5"/>
  <c r="Z250" i="5" s="1"/>
  <c r="AD250" i="5" s="1"/>
  <c r="M250" i="5"/>
  <c r="Q249" i="5"/>
  <c r="X249" i="5"/>
  <c r="AB249" i="5"/>
  <c r="AF249" i="5" s="1"/>
  <c r="J251" i="5"/>
  <c r="N250" i="5"/>
  <c r="U250" i="5"/>
  <c r="Y250" i="5" s="1"/>
  <c r="AC250" i="5" s="1"/>
  <c r="J252" i="5" l="1"/>
  <c r="N251" i="5"/>
  <c r="U251" i="5"/>
  <c r="Y251" i="5" s="1"/>
  <c r="AC251" i="5" s="1"/>
  <c r="K252" i="5"/>
  <c r="O251" i="5"/>
  <c r="V251" i="5"/>
  <c r="Z251" i="5" s="1"/>
  <c r="AD251" i="5" s="1"/>
  <c r="M251" i="5"/>
  <c r="Q250" i="5"/>
  <c r="X250" i="5"/>
  <c r="AB250" i="5" s="1"/>
  <c r="AF250" i="5" s="1"/>
  <c r="L251" i="5"/>
  <c r="P250" i="5"/>
  <c r="W250" i="5"/>
  <c r="AA250" i="5" s="1"/>
  <c r="AE250" i="5" s="1"/>
  <c r="L252" i="5" l="1"/>
  <c r="P251" i="5"/>
  <c r="W251" i="5"/>
  <c r="AA251" i="5"/>
  <c r="AE251" i="5" s="1"/>
  <c r="K253" i="5"/>
  <c r="O252" i="5"/>
  <c r="V252" i="5"/>
  <c r="Z252" i="5" s="1"/>
  <c r="AD252" i="5" s="1"/>
  <c r="M252" i="5"/>
  <c r="Q251" i="5"/>
  <c r="X251" i="5"/>
  <c r="AB251" i="5"/>
  <c r="AF251" i="5" s="1"/>
  <c r="J253" i="5"/>
  <c r="N252" i="5"/>
  <c r="U252" i="5"/>
  <c r="Y252" i="5"/>
  <c r="AC252" i="5" s="1"/>
  <c r="J254" i="5" l="1"/>
  <c r="I11" i="5" s="1"/>
  <c r="N253" i="5"/>
  <c r="N256" i="5" s="1"/>
  <c r="I17" i="5" s="1"/>
  <c r="U253" i="5"/>
  <c r="Y253" i="5"/>
  <c r="AC253" i="5" s="1"/>
  <c r="AC256" i="5" s="1"/>
  <c r="T17" i="5" s="1"/>
  <c r="K254" i="5"/>
  <c r="I12" i="5" s="1"/>
  <c r="O253" i="5"/>
  <c r="O256" i="5" s="1"/>
  <c r="I18" i="5" s="1"/>
  <c r="V253" i="5"/>
  <c r="Z253" i="5" s="1"/>
  <c r="AD253" i="5" s="1"/>
  <c r="AD256" i="5" s="1"/>
  <c r="T18" i="5" s="1"/>
  <c r="M253" i="5"/>
  <c r="Q252" i="5"/>
  <c r="X252" i="5"/>
  <c r="AB252" i="5" s="1"/>
  <c r="AF252" i="5" s="1"/>
  <c r="L253" i="5"/>
  <c r="P252" i="5"/>
  <c r="W252" i="5"/>
  <c r="AA252" i="5" s="1"/>
  <c r="AE252" i="5" s="1"/>
  <c r="V254" i="5" l="1"/>
  <c r="Z254" i="5" s="1"/>
  <c r="T12" i="5" s="1"/>
  <c r="L254" i="5"/>
  <c r="I13" i="5" s="1"/>
  <c r="P253" i="5"/>
  <c r="P256" i="5" s="1"/>
  <c r="I19" i="5" s="1"/>
  <c r="W253" i="5"/>
  <c r="AA253" i="5"/>
  <c r="AE253" i="5" s="1"/>
  <c r="AE256" i="5" s="1"/>
  <c r="T19" i="5" s="1"/>
  <c r="M254" i="5"/>
  <c r="I14" i="5" s="1"/>
  <c r="Q253" i="5"/>
  <c r="Q256" i="5" s="1"/>
  <c r="I20" i="5" s="1"/>
  <c r="X253" i="5"/>
  <c r="AB253" i="5" s="1"/>
  <c r="AF253" i="5" s="1"/>
  <c r="AF256" i="5" s="1"/>
  <c r="T20" i="5" s="1"/>
  <c r="U254" i="5"/>
  <c r="Y254" i="5" s="1"/>
  <c r="T11" i="5" s="1"/>
  <c r="X254" i="5" l="1"/>
  <c r="AB254" i="5" s="1"/>
  <c r="T14" i="5" s="1"/>
  <c r="W254" i="5"/>
  <c r="AA254" i="5" s="1"/>
  <c r="T13" i="5" s="1"/>
</calcChain>
</file>

<file path=xl/sharedStrings.xml><?xml version="1.0" encoding="utf-8"?>
<sst xmlns="http://schemas.openxmlformats.org/spreadsheetml/2006/main" count="317" uniqueCount="135">
  <si>
    <t>Date</t>
  </si>
  <si>
    <t>Period</t>
  </si>
  <si>
    <t>AMZN</t>
  </si>
  <si>
    <t>NFLX</t>
  </si>
  <si>
    <t>α = 0.20</t>
  </si>
  <si>
    <t>α = 0.40</t>
  </si>
  <si>
    <t>α = 0.60</t>
  </si>
  <si>
    <t>α = 0.80</t>
  </si>
  <si>
    <t>Period 253</t>
  </si>
  <si>
    <t>MAPE = 0.20</t>
  </si>
  <si>
    <t>MAPE = 0.40</t>
  </si>
  <si>
    <t>MAPE = 0.60</t>
  </si>
  <si>
    <t>MAPE = 0.80</t>
  </si>
  <si>
    <t>Average MAPE</t>
  </si>
  <si>
    <t>β = 0.20</t>
  </si>
  <si>
    <t>β = 0.40</t>
  </si>
  <si>
    <t>β = 0.60</t>
  </si>
  <si>
    <t>β = 0.80</t>
  </si>
  <si>
    <t>Aft (0.20)</t>
  </si>
  <si>
    <t>Aft (0.40)</t>
  </si>
  <si>
    <t>Aft (0.60)</t>
  </si>
  <si>
    <t>Aft (0.80)</t>
  </si>
  <si>
    <t>Weighted Moving Average</t>
  </si>
  <si>
    <t>Weight 1</t>
  </si>
  <si>
    <t>Weight 2</t>
  </si>
  <si>
    <t>Weight 3</t>
  </si>
  <si>
    <t>Weight 4</t>
  </si>
  <si>
    <t>Weight 5</t>
  </si>
  <si>
    <t>Actual Values</t>
  </si>
  <si>
    <t>Predicted Values</t>
  </si>
  <si>
    <t>MAPE</t>
  </si>
  <si>
    <t>SLOPE</t>
  </si>
  <si>
    <t>INTERCEPT</t>
  </si>
  <si>
    <t>CORRELATION</t>
  </si>
  <si>
    <t>Predicted (Y)</t>
  </si>
  <si>
    <t>Part 3(i): Amazon</t>
  </si>
  <si>
    <t>Residuals</t>
  </si>
  <si>
    <t>Residual Mean</t>
  </si>
  <si>
    <t>Residual Standard Deviation</t>
  </si>
  <si>
    <t>Bin</t>
  </si>
  <si>
    <t>More</t>
  </si>
  <si>
    <t>Frequency</t>
  </si>
  <si>
    <t>Checking if the residuals are independent</t>
  </si>
  <si>
    <t>Checking if the residuals are homoscedastic</t>
  </si>
  <si>
    <t>Checking if the residuals are normally distributed by plotting a normal probability plot of the residuals</t>
  </si>
  <si>
    <t>Normal Probability Plot of the Residuals</t>
  </si>
  <si>
    <t>Sorted Residuals</t>
  </si>
  <si>
    <t>Standardized Residuals</t>
  </si>
  <si>
    <t>Ranks (i)</t>
  </si>
  <si>
    <t>Standard Z value</t>
  </si>
  <si>
    <r>
      <t>DETERMINATION (R</t>
    </r>
    <r>
      <rPr>
        <b/>
        <vertAlign val="superscript"/>
        <sz val="12"/>
        <color theme="1"/>
        <rFont val="Calibri (Body)"/>
      </rPr>
      <t>2</t>
    </r>
    <r>
      <rPr>
        <b/>
        <sz val="12"/>
        <color theme="1"/>
        <rFont val="Calibri"/>
        <family val="2"/>
        <scheme val="minor"/>
      </rPr>
      <t>)</t>
    </r>
  </si>
  <si>
    <t>Cumulative Area (i - 0.5)/n</t>
  </si>
  <si>
    <r>
      <t>Chi-Square (X</t>
    </r>
    <r>
      <rPr>
        <b/>
        <vertAlign val="subscript"/>
        <sz val="12"/>
        <color theme="1"/>
        <rFont val="Calibri (Body)"/>
      </rPr>
      <t>C</t>
    </r>
    <r>
      <rPr>
        <b/>
        <vertAlign val="superscript"/>
        <sz val="12"/>
        <color theme="1"/>
        <rFont val="Calibri (Body)"/>
      </rPr>
      <t>2</t>
    </r>
    <r>
      <rPr>
        <b/>
        <sz val="12"/>
        <color theme="1"/>
        <rFont val="Calibri"/>
        <family val="2"/>
        <scheme val="minor"/>
      </rPr>
      <t>) = (Observed - Expected)</t>
    </r>
    <r>
      <rPr>
        <b/>
        <vertAlign val="superscript"/>
        <sz val="12"/>
        <color theme="1"/>
        <rFont val="Calibri (Body)"/>
      </rPr>
      <t>2</t>
    </r>
    <r>
      <rPr>
        <b/>
        <sz val="12"/>
        <color theme="1"/>
        <rFont val="Calibri"/>
        <family val="2"/>
        <scheme val="minor"/>
      </rPr>
      <t xml:space="preserve"> / Expected</t>
    </r>
  </si>
  <si>
    <t>Part 3(i): Netflix</t>
  </si>
  <si>
    <r>
      <t>F</t>
    </r>
    <r>
      <rPr>
        <b/>
        <i/>
        <vertAlign val="subscript"/>
        <sz val="14"/>
        <color theme="5"/>
        <rFont val="Calibri (Body)"/>
      </rPr>
      <t>t</t>
    </r>
    <r>
      <rPr>
        <b/>
        <i/>
        <vertAlign val="subscript"/>
        <sz val="14"/>
        <color theme="5"/>
        <rFont val="Calibri"/>
        <family val="2"/>
        <scheme val="minor"/>
      </rPr>
      <t>+1</t>
    </r>
    <r>
      <rPr>
        <b/>
        <i/>
        <sz val="14"/>
        <color theme="5"/>
        <rFont val="Calibri"/>
        <family val="2"/>
        <scheme val="minor"/>
      </rPr>
      <t> = αD</t>
    </r>
    <r>
      <rPr>
        <b/>
        <i/>
        <vertAlign val="subscript"/>
        <sz val="14"/>
        <color theme="5"/>
        <rFont val="Calibri (Body)"/>
      </rPr>
      <t>t</t>
    </r>
    <r>
      <rPr>
        <b/>
        <i/>
        <sz val="14"/>
        <color theme="5"/>
        <rFont val="Calibri"/>
        <family val="2"/>
        <scheme val="minor"/>
      </rPr>
      <t xml:space="preserve"> + (1-α)F</t>
    </r>
    <r>
      <rPr>
        <b/>
        <i/>
        <vertAlign val="subscript"/>
        <sz val="14"/>
        <color theme="5"/>
        <rFont val="Calibri (Body)"/>
      </rPr>
      <t>t</t>
    </r>
  </si>
  <si>
    <t>Part 1(i): Line Plot</t>
  </si>
  <si>
    <t>Amazon</t>
  </si>
  <si>
    <t>Exponential Smoothing (α = 0.20)</t>
  </si>
  <si>
    <t>Exponential Smoothing (α = 0.40)</t>
  </si>
  <si>
    <t>Exponential Smoothing (α = 0.60)</t>
  </si>
  <si>
    <t>Exponential Smoothing (α = 0.80)</t>
  </si>
  <si>
    <t>Exponential Absolute Error (β = 0.20)</t>
  </si>
  <si>
    <t>Exponential Absolute Error (β = 0.40)</t>
  </si>
  <si>
    <t>Exponential Absolute Error (β = 0.60)</t>
  </si>
  <si>
    <t>Exponential Absolute Error (β = 0.80)</t>
  </si>
  <si>
    <t>Part 1(ii): Exponential Smoothing</t>
  </si>
  <si>
    <r>
      <t>AF</t>
    </r>
    <r>
      <rPr>
        <b/>
        <vertAlign val="subscript"/>
        <sz val="12"/>
        <color theme="1"/>
        <rFont val="Calibri (Body)"/>
      </rPr>
      <t>t</t>
    </r>
    <r>
      <rPr>
        <b/>
        <sz val="12"/>
        <color theme="1"/>
        <rFont val="Calibri"/>
        <family val="2"/>
        <scheme val="minor"/>
      </rPr>
      <t xml:space="preserve"> (0.20)</t>
    </r>
  </si>
  <si>
    <r>
      <t>T</t>
    </r>
    <r>
      <rPr>
        <b/>
        <i/>
        <vertAlign val="subscript"/>
        <sz val="14"/>
        <color theme="5"/>
        <rFont val="Calibri"/>
        <family val="2"/>
        <scheme val="minor"/>
      </rPr>
      <t>t</t>
    </r>
    <r>
      <rPr>
        <b/>
        <sz val="14"/>
        <color theme="5"/>
        <rFont val="Calibri"/>
        <family val="2"/>
        <scheme val="minor"/>
      </rPr>
      <t xml:space="preserve"> = β(F</t>
    </r>
    <r>
      <rPr>
        <b/>
        <i/>
        <vertAlign val="subscript"/>
        <sz val="14"/>
        <color theme="5"/>
        <rFont val="Calibri"/>
        <family val="2"/>
        <scheme val="minor"/>
      </rPr>
      <t>t</t>
    </r>
    <r>
      <rPr>
        <b/>
        <sz val="14"/>
        <color theme="5"/>
        <rFont val="Calibri"/>
        <family val="2"/>
        <scheme val="minor"/>
      </rPr>
      <t xml:space="preserve"> - F</t>
    </r>
    <r>
      <rPr>
        <b/>
        <i/>
        <vertAlign val="subscript"/>
        <sz val="14"/>
        <color theme="5"/>
        <rFont val="Calibri"/>
        <family val="2"/>
        <scheme val="minor"/>
      </rPr>
      <t>t-1</t>
    </r>
    <r>
      <rPr>
        <b/>
        <sz val="14"/>
        <color theme="5"/>
        <rFont val="Calibri"/>
        <family val="2"/>
        <scheme val="minor"/>
      </rPr>
      <t>) + (1 - β)*(T</t>
    </r>
    <r>
      <rPr>
        <b/>
        <i/>
        <vertAlign val="subscript"/>
        <sz val="14"/>
        <color theme="5"/>
        <rFont val="Calibri"/>
        <family val="2"/>
        <scheme val="minor"/>
      </rPr>
      <t>t-1</t>
    </r>
    <r>
      <rPr>
        <b/>
        <i/>
        <sz val="14"/>
        <color theme="5"/>
        <rFont val="Calibri"/>
        <family val="2"/>
        <scheme val="minor"/>
      </rPr>
      <t>)</t>
    </r>
  </si>
  <si>
    <t>Part 1(iii): Adjusted Exponential Smoothing</t>
  </si>
  <si>
    <t>Netflix</t>
  </si>
  <si>
    <r>
      <t>AF</t>
    </r>
    <r>
      <rPr>
        <b/>
        <vertAlign val="subscript"/>
        <sz val="12"/>
        <color theme="1"/>
        <rFont val="Calibri (Body)"/>
      </rPr>
      <t>t</t>
    </r>
    <r>
      <rPr>
        <b/>
        <sz val="12"/>
        <color theme="1"/>
        <rFont val="Calibri"/>
        <family val="2"/>
        <scheme val="minor"/>
      </rPr>
      <t xml:space="preserve"> (0.40)</t>
    </r>
  </si>
  <si>
    <r>
      <t>AF</t>
    </r>
    <r>
      <rPr>
        <b/>
        <vertAlign val="subscript"/>
        <sz val="12"/>
        <color theme="1"/>
        <rFont val="Calibri (Body)"/>
      </rPr>
      <t>t</t>
    </r>
    <r>
      <rPr>
        <b/>
        <sz val="12"/>
        <color theme="1"/>
        <rFont val="Calibri"/>
        <family val="2"/>
        <scheme val="minor"/>
      </rPr>
      <t xml:space="preserve"> (0.60)</t>
    </r>
  </si>
  <si>
    <r>
      <t>AF</t>
    </r>
    <r>
      <rPr>
        <b/>
        <vertAlign val="subscript"/>
        <sz val="12"/>
        <color theme="1"/>
        <rFont val="Calibri (Body)"/>
      </rPr>
      <t>t</t>
    </r>
    <r>
      <rPr>
        <b/>
        <sz val="12"/>
        <color theme="1"/>
        <rFont val="Calibri"/>
        <family val="2"/>
        <scheme val="minor"/>
      </rPr>
      <t xml:space="preserve"> (0.80)</t>
    </r>
  </si>
  <si>
    <t>Exponential Smoothing (α = 0.2=60)</t>
  </si>
  <si>
    <t>Part 2(i): Weighted Moving Average</t>
  </si>
  <si>
    <t>Part 2(ii): MAPEs</t>
  </si>
  <si>
    <t>Trend Based Forecasting</t>
  </si>
  <si>
    <r>
      <t>f</t>
    </r>
    <r>
      <rPr>
        <b/>
        <i/>
        <vertAlign val="subscript"/>
        <sz val="14"/>
        <color theme="5"/>
        <rFont val="Calibri"/>
        <family val="2"/>
        <scheme val="minor"/>
      </rPr>
      <t>t+k</t>
    </r>
    <r>
      <rPr>
        <b/>
        <i/>
        <sz val="14"/>
        <color theme="5"/>
        <rFont val="Calibri"/>
        <family val="2"/>
        <scheme val="minor"/>
      </rPr>
      <t xml:space="preserve"> = a</t>
    </r>
    <r>
      <rPr>
        <b/>
        <i/>
        <vertAlign val="subscript"/>
        <sz val="14"/>
        <color theme="5"/>
        <rFont val="Calibri"/>
        <family val="2"/>
        <scheme val="minor"/>
      </rPr>
      <t>t</t>
    </r>
    <r>
      <rPr>
        <b/>
        <i/>
        <sz val="14"/>
        <color theme="5"/>
        <rFont val="Calibri"/>
        <family val="2"/>
        <scheme val="minor"/>
      </rPr>
      <t xml:space="preserve"> + kb</t>
    </r>
    <r>
      <rPr>
        <b/>
        <i/>
        <vertAlign val="subscript"/>
        <sz val="14"/>
        <color theme="5"/>
        <rFont val="Calibri"/>
        <family val="2"/>
        <scheme val="minor"/>
      </rPr>
      <t>t</t>
    </r>
  </si>
  <si>
    <t>Part 3(i): Simple Regression</t>
  </si>
  <si>
    <t>Part 3(ii): Residual Analysis</t>
  </si>
  <si>
    <t>Mean</t>
  </si>
  <si>
    <t>Standard Error</t>
  </si>
  <si>
    <t>Median</t>
  </si>
  <si>
    <t>Mode</t>
  </si>
  <si>
    <t>Standard Deviation</t>
  </si>
  <si>
    <t>Sample Variance</t>
  </si>
  <si>
    <t>Kurtosis</t>
  </si>
  <si>
    <t>Skewness</t>
  </si>
  <si>
    <t>Range</t>
  </si>
  <si>
    <t>Minimum</t>
  </si>
  <si>
    <t>Maximum</t>
  </si>
  <si>
    <t>Sum</t>
  </si>
  <si>
    <t>Count</t>
  </si>
  <si>
    <t>Confidence Level(95.0%)</t>
  </si>
  <si>
    <t>Bins</t>
  </si>
  <si>
    <t>Start</t>
  </si>
  <si>
    <t>End</t>
  </si>
  <si>
    <t>Probability</t>
  </si>
  <si>
    <t>Expected Frequency</t>
  </si>
  <si>
    <t>Observed Frequency</t>
  </si>
  <si>
    <t>Descriptive Statistics of Residuals</t>
  </si>
  <si>
    <t>Null</t>
  </si>
  <si>
    <t>Classes / Bins</t>
  </si>
  <si>
    <t>Class Width</t>
  </si>
  <si>
    <t>Chi Squared Test</t>
  </si>
  <si>
    <t>Chi-Squared Statistic Value</t>
  </si>
  <si>
    <t>Degree of Freedom</t>
  </si>
  <si>
    <t>P-Value</t>
  </si>
  <si>
    <r>
      <t>Null Hypothesis (H</t>
    </r>
    <r>
      <rPr>
        <vertAlign val="subscript"/>
        <sz val="12"/>
        <color theme="1"/>
        <rFont val="Calibri (Body)"/>
      </rPr>
      <t>0</t>
    </r>
    <r>
      <rPr>
        <sz val="12"/>
        <color theme="1"/>
        <rFont val="Calibri"/>
        <family val="2"/>
        <scheme val="minor"/>
      </rPr>
      <t>)</t>
    </r>
  </si>
  <si>
    <r>
      <t>Alternative Hypothesis (H</t>
    </r>
    <r>
      <rPr>
        <vertAlign val="subscript"/>
        <sz val="12"/>
        <color theme="1"/>
        <rFont val="Calibri (Body)"/>
      </rPr>
      <t>a</t>
    </r>
    <r>
      <rPr>
        <sz val="12"/>
        <color theme="1"/>
        <rFont val="Calibri"/>
        <family val="2"/>
        <scheme val="minor"/>
      </rPr>
      <t>)</t>
    </r>
  </si>
  <si>
    <t>Base line</t>
  </si>
  <si>
    <t>Regression</t>
  </si>
  <si>
    <t>Long-term</t>
  </si>
  <si>
    <t>Adjusted exponential smoothing</t>
  </si>
  <si>
    <t>Exponential Smoothing</t>
  </si>
  <si>
    <t xml:space="preserve">Short-term </t>
  </si>
  <si>
    <t>Forecasting Methods</t>
  </si>
  <si>
    <t xml:space="preserve">Part - 4(ii) </t>
  </si>
  <si>
    <t xml:space="preserve">Part - 4(i) </t>
  </si>
  <si>
    <t>BASE LINE MODEL</t>
  </si>
  <si>
    <t>NETFLIX</t>
  </si>
  <si>
    <t>Conclusion: From the above table it is observed that Base Line Forecasting has the lowest MAPE value. Thus, it can be concluded that Baseline Forecasting Method can outperform the benchmark for Amazon</t>
  </si>
  <si>
    <t>Conclusion: From the above table it is observed that Short-term ( Exponential Smoothing)  Forecasting has the lowest MAPE value. Thus, it can be concluded that Short-term ( Exponential Smoothing) Forecasting Method can outperform the benchmark for Netflix</t>
  </si>
  <si>
    <t>Conclusion: As the residuals exhibit a pattern, they are not independent.</t>
  </si>
  <si>
    <t xml:space="preserve">Conclusion: As the residuals exhibit a pattern, they are not homoscedastic.				
					</t>
  </si>
  <si>
    <t xml:space="preserve">Conclusion: Residulas are normally distributed as residuals follow a bell-shaped pattern.	</t>
  </si>
  <si>
    <t>Conclusion: The p-value is higher than 0.05. Therefore Null hypothesis is accepted. The residuals follow a normal distribution.</t>
  </si>
  <si>
    <t>The residuals are normally distributed</t>
  </si>
  <si>
    <t>The residuals are not normally distributed</t>
  </si>
  <si>
    <t>Conclusion:Residuals does not follow linear trend and have irregular pattern. 
Therefore they are not normally distributed.</t>
  </si>
  <si>
    <t>Conclusion: The p-value is lower than 0.05. Therefore Null hypothesis is rejected. The residuals does not follow a normal distribution.</t>
  </si>
  <si>
    <t xml:space="preserve">				
 Conclusion: As the residuals exhibit a pattern, they are not independent.						
					</t>
  </si>
  <si>
    <t>Conclusion: As the residuals exhibit a pattern, they are not homoscedastic.</t>
  </si>
  <si>
    <t xml:space="preserve">Conclusion: Residulas are not normally distributed as residuals does not follow a bell-shaped pattern.	</t>
  </si>
  <si>
    <t>Conclusion: Residuals follow linear trend and have regular pattern. Therefore they are normally distributed.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</si>
</sst>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i/>
      <sz val="14"/>
      <color theme="5"/>
      <name val="Calibri"/>
      <family val="2"/>
      <scheme val="minor"/>
    </font>
    <font>
      <b/>
      <sz val="14"/>
      <color theme="1"/>
      <name val="Calibri"/>
      <family val="2"/>
      <scheme val="minor"/>
    </font>
    <font>
      <sz val="8"/>
      <name val="Calibri"/>
      <family val="2"/>
      <scheme val="minor"/>
    </font>
    <font>
      <b/>
      <sz val="12"/>
      <color rgb="FF000000"/>
      <name val="Calibri"/>
      <family val="2"/>
      <scheme val="minor"/>
    </font>
    <font>
      <sz val="12"/>
      <color rgb="FF000000"/>
      <name val="Calibri"/>
      <family val="2"/>
      <scheme val="minor"/>
    </font>
    <font>
      <vertAlign val="subscript"/>
      <sz val="12"/>
      <color theme="1"/>
      <name val="Calibri (Body)"/>
    </font>
    <font>
      <i/>
      <sz val="12"/>
      <color theme="1"/>
      <name val="Calibri"/>
      <family val="2"/>
      <scheme val="minor"/>
    </font>
    <font>
      <b/>
      <sz val="11"/>
      <color theme="1"/>
      <name val="Calibri"/>
      <family val="2"/>
      <scheme val="minor"/>
    </font>
    <font>
      <b/>
      <vertAlign val="superscript"/>
      <sz val="12"/>
      <color theme="1"/>
      <name val="Calibri (Body)"/>
    </font>
    <font>
      <b/>
      <vertAlign val="subscript"/>
      <sz val="12"/>
      <color theme="1"/>
      <name val="Calibri (Body)"/>
    </font>
    <font>
      <b/>
      <i/>
      <vertAlign val="subscript"/>
      <sz val="14"/>
      <color theme="5"/>
      <name val="Calibri (Body)"/>
    </font>
    <font>
      <b/>
      <i/>
      <vertAlign val="subscript"/>
      <sz val="14"/>
      <color theme="5"/>
      <name val="Calibri"/>
      <family val="2"/>
      <scheme val="minor"/>
    </font>
    <font>
      <b/>
      <sz val="14"/>
      <color theme="5"/>
      <name val="Calibri"/>
      <family val="2"/>
      <scheme val="minor"/>
    </font>
    <font>
      <b/>
      <sz val="11"/>
      <name val="Calibri"/>
      <family val="2"/>
      <scheme val="minor"/>
    </font>
    <font>
      <b/>
      <sz val="16"/>
      <color theme="1"/>
      <name val="Calibri"/>
      <family val="2"/>
      <scheme val="minor"/>
    </font>
    <font>
      <b/>
      <sz val="13.5"/>
      <color theme="1"/>
      <name val="Calibri (Body)"/>
    </font>
    <font>
      <b/>
      <sz val="14"/>
      <color theme="1"/>
      <name val="Calibri (Body)"/>
    </font>
    <font>
      <b/>
      <sz val="12"/>
      <color theme="1"/>
      <name val="Calibri (Body)"/>
    </font>
    <font>
      <b/>
      <sz val="13"/>
      <color theme="1"/>
      <name val="Calibri (Body)"/>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92D050"/>
        <bgColor indexed="64"/>
      </patternFill>
    </fill>
    <fill>
      <patternFill patternType="solid">
        <fgColor rgb="FF00B050"/>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1">
    <xf numFmtId="0" fontId="0" fillId="0" borderId="0" xfId="0"/>
    <xf numFmtId="14" fontId="0" fillId="0" borderId="0" xfId="0" applyNumberFormat="1"/>
    <xf numFmtId="0" fontId="0" fillId="0" borderId="10" xfId="0" applyBorder="1"/>
    <xf numFmtId="2" fontId="0" fillId="0" borderId="10" xfId="0" applyNumberFormat="1" applyBorder="1"/>
    <xf numFmtId="0" fontId="0" fillId="33" borderId="0" xfId="0" applyFill="1"/>
    <xf numFmtId="0" fontId="16" fillId="33" borderId="10" xfId="0" applyFont="1" applyFill="1" applyBorder="1" applyAlignment="1">
      <alignment horizontal="center" vertical="center"/>
    </xf>
    <xf numFmtId="0" fontId="16" fillId="34" borderId="10" xfId="0" applyFont="1" applyFill="1" applyBorder="1"/>
    <xf numFmtId="0" fontId="16" fillId="0" borderId="0" xfId="0" applyFont="1"/>
    <xf numFmtId="9" fontId="0" fillId="0" borderId="0" xfId="1" applyFont="1"/>
    <xf numFmtId="0" fontId="0" fillId="0" borderId="0" xfId="0" applyAlignment="1">
      <alignment horizontal="center"/>
    </xf>
    <xf numFmtId="0" fontId="21" fillId="35" borderId="10" xfId="0" applyFont="1" applyFill="1" applyBorder="1" applyAlignment="1">
      <alignment horizontal="center" vertical="center"/>
    </xf>
    <xf numFmtId="0" fontId="0" fillId="0" borderId="10" xfId="0" applyBorder="1" applyAlignment="1">
      <alignment horizontal="center"/>
    </xf>
    <xf numFmtId="2" fontId="0" fillId="0" borderId="0" xfId="0" applyNumberFormat="1"/>
    <xf numFmtId="10" fontId="0" fillId="0" borderId="0" xfId="0" applyNumberFormat="1"/>
    <xf numFmtId="0" fontId="24" fillId="0" borderId="0" xfId="0" applyFont="1" applyAlignment="1">
      <alignment horizontal="center"/>
    </xf>
    <xf numFmtId="0" fontId="0" fillId="0" borderId="11" xfId="0" applyBorder="1"/>
    <xf numFmtId="0" fontId="16" fillId="33" borderId="10" xfId="0" applyFont="1" applyFill="1" applyBorder="1" applyAlignment="1">
      <alignment horizontal="center" vertical="center" wrapText="1"/>
    </xf>
    <xf numFmtId="0" fontId="0" fillId="33" borderId="0" xfId="0" applyFill="1" applyAlignment="1">
      <alignment horizontal="center" vertical="center"/>
    </xf>
    <xf numFmtId="0" fontId="16" fillId="33" borderId="13" xfId="0" applyFont="1" applyFill="1" applyBorder="1" applyAlignment="1">
      <alignment horizontal="center" vertical="center"/>
    </xf>
    <xf numFmtId="0" fontId="19" fillId="36" borderId="0" xfId="0" applyFont="1" applyFill="1"/>
    <xf numFmtId="0" fontId="21" fillId="35" borderId="12" xfId="0" applyFont="1" applyFill="1" applyBorder="1" applyAlignment="1">
      <alignment horizontal="center" vertical="center"/>
    </xf>
    <xf numFmtId="0" fontId="19" fillId="36" borderId="0" xfId="0" applyFont="1" applyFill="1" applyAlignment="1">
      <alignment horizontal="center"/>
    </xf>
    <xf numFmtId="0" fontId="18" fillId="0" borderId="0" xfId="0" applyFont="1" applyAlignment="1">
      <alignment horizontal="center"/>
    </xf>
    <xf numFmtId="2" fontId="0" fillId="0" borderId="10" xfId="0" applyNumberFormat="1" applyBorder="1" applyAlignment="1">
      <alignment horizontal="center"/>
    </xf>
    <xf numFmtId="0" fontId="24" fillId="38" borderId="10" xfId="0" applyFont="1" applyFill="1" applyBorder="1" applyAlignment="1">
      <alignment horizontal="center"/>
    </xf>
    <xf numFmtId="0" fontId="16" fillId="38" borderId="10" xfId="0" applyFont="1" applyFill="1" applyBorder="1" applyAlignment="1">
      <alignment horizontal="center"/>
    </xf>
    <xf numFmtId="0" fontId="16" fillId="38" borderId="10" xfId="0" applyFont="1" applyFill="1" applyBorder="1"/>
    <xf numFmtId="2" fontId="0" fillId="38" borderId="10" xfId="0" applyNumberFormat="1" applyFill="1" applyBorder="1"/>
    <xf numFmtId="0" fontId="16" fillId="38" borderId="10" xfId="0" applyFont="1" applyFill="1" applyBorder="1" applyAlignment="1">
      <alignment horizontal="center" vertical="center"/>
    </xf>
    <xf numFmtId="0" fontId="0" fillId="38" borderId="10" xfId="0" applyFill="1" applyBorder="1" applyAlignment="1">
      <alignment horizontal="center"/>
    </xf>
    <xf numFmtId="2" fontId="0" fillId="38" borderId="10" xfId="0" applyNumberFormat="1" applyFill="1" applyBorder="1" applyAlignment="1">
      <alignment horizontal="center"/>
    </xf>
    <xf numFmtId="14" fontId="0" fillId="0" borderId="10" xfId="0" applyNumberFormat="1" applyBorder="1" applyAlignment="1">
      <alignment horizontal="center"/>
    </xf>
    <xf numFmtId="2" fontId="0" fillId="34" borderId="10" xfId="0" applyNumberFormat="1" applyFill="1" applyBorder="1" applyAlignment="1">
      <alignment horizontal="center"/>
    </xf>
    <xf numFmtId="0" fontId="16" fillId="34" borderId="10" xfId="0" applyFont="1" applyFill="1" applyBorder="1" applyAlignment="1">
      <alignment horizontal="center"/>
    </xf>
    <xf numFmtId="2" fontId="0" fillId="36" borderId="10" xfId="0" applyNumberFormat="1" applyFill="1" applyBorder="1" applyAlignment="1">
      <alignment horizontal="center"/>
    </xf>
    <xf numFmtId="2" fontId="0" fillId="39" borderId="10" xfId="0" applyNumberFormat="1" applyFill="1" applyBorder="1" applyAlignment="1">
      <alignment horizontal="center"/>
    </xf>
    <xf numFmtId="0" fontId="16" fillId="38" borderId="12" xfId="0" applyFont="1" applyFill="1" applyBorder="1" applyAlignment="1">
      <alignment horizontal="center" vertical="center"/>
    </xf>
    <xf numFmtId="14" fontId="0" fillId="38" borderId="12" xfId="0" applyNumberFormat="1" applyFill="1" applyBorder="1" applyAlignment="1">
      <alignment horizontal="center"/>
    </xf>
    <xf numFmtId="2" fontId="16" fillId="34" borderId="10" xfId="0" applyNumberFormat="1" applyFont="1" applyFill="1" applyBorder="1" applyAlignment="1">
      <alignment horizontal="center"/>
    </xf>
    <xf numFmtId="0" fontId="25" fillId="0" borderId="11" xfId="0" applyFont="1" applyBorder="1"/>
    <xf numFmtId="14" fontId="22" fillId="0" borderId="10" xfId="0" applyNumberFormat="1" applyFont="1" applyBorder="1" applyAlignment="1">
      <alignment horizontal="center"/>
    </xf>
    <xf numFmtId="0" fontId="22" fillId="0" borderId="10" xfId="0" applyFont="1" applyBorder="1" applyAlignment="1">
      <alignment horizontal="center"/>
    </xf>
    <xf numFmtId="2" fontId="22" fillId="0" borderId="10" xfId="0" applyNumberFormat="1" applyFont="1" applyBorder="1" applyAlignment="1">
      <alignment horizontal="center"/>
    </xf>
    <xf numFmtId="164" fontId="0" fillId="38" borderId="10" xfId="0" applyNumberFormat="1" applyFill="1" applyBorder="1" applyAlignment="1">
      <alignment horizontal="center"/>
    </xf>
    <xf numFmtId="0" fontId="0" fillId="0" borderId="0" xfId="0" applyAlignment="1">
      <alignment vertical="center"/>
    </xf>
    <xf numFmtId="0" fontId="16" fillId="33" borderId="16"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24" fillId="0" borderId="0" xfId="0" applyFont="1"/>
    <xf numFmtId="1" fontId="0" fillId="0" borderId="10" xfId="0" applyNumberFormat="1" applyBorder="1" applyAlignment="1">
      <alignment horizontal="center"/>
    </xf>
    <xf numFmtId="2" fontId="0" fillId="0" borderId="16" xfId="0" applyNumberFormat="1" applyBorder="1" applyAlignment="1">
      <alignment horizontal="center"/>
    </xf>
    <xf numFmtId="2" fontId="0" fillId="0" borderId="10" xfId="0" applyNumberFormat="1" applyBorder="1" applyAlignment="1">
      <alignment horizontal="center" vertical="center"/>
    </xf>
    <xf numFmtId="2" fontId="16" fillId="34" borderId="10" xfId="0" applyNumberFormat="1" applyFont="1" applyFill="1" applyBorder="1" applyAlignment="1">
      <alignment horizontal="center" vertical="center"/>
    </xf>
    <xf numFmtId="0" fontId="16" fillId="34" borderId="10" xfId="0" applyFont="1" applyFill="1" applyBorder="1" applyAlignment="1">
      <alignment horizontal="center" vertical="center"/>
    </xf>
    <xf numFmtId="2" fontId="22" fillId="0" borderId="16" xfId="0" applyNumberFormat="1" applyFont="1" applyBorder="1" applyAlignment="1">
      <alignment horizontal="center"/>
    </xf>
    <xf numFmtId="0" fontId="0" fillId="0" borderId="10" xfId="0" applyBorder="1" applyAlignment="1">
      <alignment horizontal="center" vertical="center"/>
    </xf>
    <xf numFmtId="2" fontId="16" fillId="33" borderId="10" xfId="0" applyNumberFormat="1" applyFont="1" applyFill="1" applyBorder="1" applyAlignment="1">
      <alignment horizontal="center" vertical="center"/>
    </xf>
    <xf numFmtId="0" fontId="25" fillId="33" borderId="10" xfId="0" applyFont="1" applyFill="1" applyBorder="1" applyAlignment="1">
      <alignment horizontal="center" vertical="center"/>
    </xf>
    <xf numFmtId="2" fontId="16" fillId="38" borderId="10" xfId="0" applyNumberFormat="1" applyFont="1" applyFill="1" applyBorder="1" applyAlignment="1">
      <alignment horizontal="center"/>
    </xf>
    <xf numFmtId="0" fontId="0" fillId="0" borderId="0" xfId="0" applyAlignment="1">
      <alignment wrapText="1"/>
    </xf>
    <xf numFmtId="0" fontId="19" fillId="38" borderId="0" xfId="0" applyFont="1" applyFill="1" applyAlignment="1">
      <alignment horizontal="center" vertical="center"/>
    </xf>
    <xf numFmtId="0" fontId="19" fillId="38" borderId="11" xfId="0" applyFont="1" applyFill="1" applyBorder="1" applyAlignment="1">
      <alignment horizontal="center" vertical="center"/>
    </xf>
    <xf numFmtId="0" fontId="16" fillId="38" borderId="10" xfId="0" applyFont="1" applyFill="1" applyBorder="1" applyAlignment="1">
      <alignment horizontal="center"/>
    </xf>
    <xf numFmtId="0" fontId="19" fillId="36" borderId="0" xfId="0" applyFont="1" applyFill="1" applyAlignment="1">
      <alignment horizontal="center"/>
    </xf>
    <xf numFmtId="0" fontId="19" fillId="36" borderId="11" xfId="0" applyFont="1" applyFill="1" applyBorder="1" applyAlignment="1">
      <alignment horizontal="center"/>
    </xf>
    <xf numFmtId="0" fontId="18" fillId="0" borderId="0" xfId="0" applyFont="1" applyAlignment="1">
      <alignment horizontal="center"/>
    </xf>
    <xf numFmtId="0" fontId="18" fillId="0" borderId="11" xfId="0" applyFont="1" applyBorder="1" applyAlignment="1">
      <alignment horizontal="center"/>
    </xf>
    <xf numFmtId="0" fontId="16" fillId="34" borderId="16" xfId="0" applyFont="1" applyFill="1" applyBorder="1" applyAlignment="1">
      <alignment horizontal="center"/>
    </xf>
    <xf numFmtId="0" fontId="16" fillId="34" borderId="12" xfId="0" applyFont="1" applyFill="1" applyBorder="1" applyAlignment="1">
      <alignment horizontal="center"/>
    </xf>
    <xf numFmtId="0" fontId="33" fillId="36" borderId="0" xfId="0" applyFont="1" applyFill="1" applyAlignment="1">
      <alignment horizontal="center" vertical="center"/>
    </xf>
    <xf numFmtId="0" fontId="19" fillId="36" borderId="0" xfId="0" applyFont="1" applyFill="1" applyAlignment="1">
      <alignment horizontal="center" vertical="center"/>
    </xf>
    <xf numFmtId="0" fontId="19" fillId="36" borderId="0" xfId="0" applyFont="1" applyFill="1" applyAlignment="1">
      <alignment horizontal="center" wrapText="1"/>
    </xf>
    <xf numFmtId="0" fontId="24" fillId="38" borderId="16" xfId="0" applyFont="1" applyFill="1" applyBorder="1" applyAlignment="1">
      <alignment horizontal="center"/>
    </xf>
    <xf numFmtId="0" fontId="24" fillId="38" borderId="12" xfId="0" applyFont="1" applyFill="1" applyBorder="1" applyAlignment="1">
      <alignment horizontal="center"/>
    </xf>
    <xf numFmtId="0" fontId="16" fillId="37" borderId="0" xfId="0" applyFont="1" applyFill="1" applyAlignment="1">
      <alignment horizontal="center" vertical="center" wrapText="1"/>
    </xf>
    <xf numFmtId="0" fontId="16" fillId="37" borderId="11" xfId="0" applyFont="1" applyFill="1" applyBorder="1" applyAlignment="1">
      <alignment horizontal="center" vertical="center" wrapText="1"/>
    </xf>
    <xf numFmtId="0" fontId="16" fillId="37" borderId="0" xfId="0" applyFont="1" applyFill="1" applyAlignment="1">
      <alignment horizontal="center" vertical="center"/>
    </xf>
    <xf numFmtId="0" fontId="36" fillId="36" borderId="0" xfId="0" applyFont="1" applyFill="1" applyAlignment="1">
      <alignment horizontal="center" vertical="center" wrapText="1"/>
    </xf>
    <xf numFmtId="0" fontId="19" fillId="36" borderId="0" xfId="0" applyFont="1" applyFill="1" applyAlignment="1">
      <alignment horizontal="center" vertical="center" wrapText="1"/>
    </xf>
    <xf numFmtId="0" fontId="34" fillId="36" borderId="15" xfId="0" applyFont="1" applyFill="1" applyBorder="1" applyAlignment="1">
      <alignment horizontal="center" vertical="center" wrapText="1"/>
    </xf>
    <xf numFmtId="0" fontId="34" fillId="36" borderId="0" xfId="0" applyFont="1" applyFill="1" applyAlignment="1">
      <alignment horizontal="center" vertical="center" wrapText="1"/>
    </xf>
    <xf numFmtId="0" fontId="35" fillId="36" borderId="0" xfId="0" applyFont="1" applyFill="1" applyAlignment="1">
      <alignment horizontal="center" vertical="center" wrapText="1"/>
    </xf>
    <xf numFmtId="0" fontId="0" fillId="0" borderId="10" xfId="0" applyBorder="1" applyAlignment="1">
      <alignment horizontal="center"/>
    </xf>
    <xf numFmtId="0" fontId="31" fillId="36" borderId="10" xfId="0" applyFont="1" applyFill="1" applyBorder="1" applyAlignment="1">
      <alignment horizontal="center" vertical="center" wrapText="1"/>
    </xf>
    <xf numFmtId="0" fontId="25" fillId="0" borderId="17" xfId="0" applyFont="1" applyBorder="1" applyAlignment="1">
      <alignment horizontal="center" vertical="center"/>
    </xf>
    <xf numFmtId="0" fontId="25" fillId="0" borderId="14" xfId="0" applyFont="1" applyBorder="1" applyAlignment="1">
      <alignment horizontal="center" vertical="center"/>
    </xf>
    <xf numFmtId="0" fontId="19" fillId="36" borderId="20" xfId="0" applyFont="1" applyFill="1" applyBorder="1" applyAlignment="1">
      <alignment horizontal="center" vertical="center"/>
    </xf>
    <xf numFmtId="0" fontId="19" fillId="36" borderId="19" xfId="0" applyFont="1" applyFill="1" applyBorder="1" applyAlignment="1">
      <alignment horizontal="center" vertical="center"/>
    </xf>
    <xf numFmtId="0" fontId="19" fillId="36" borderId="11" xfId="0" applyFont="1" applyFill="1" applyBorder="1" applyAlignment="1">
      <alignment horizontal="center" vertical="center"/>
    </xf>
    <xf numFmtId="0" fontId="32" fillId="40" borderId="0" xfId="0" applyFont="1" applyFill="1" applyAlignment="1">
      <alignment horizontal="center" vertical="center"/>
    </xf>
    <xf numFmtId="0" fontId="19" fillId="36" borderId="18" xfId="0" applyFont="1" applyFill="1" applyBorder="1" applyAlignment="1">
      <alignment horizontal="center" vertical="center"/>
    </xf>
    <xf numFmtId="0" fontId="19" fillId="36" borderId="15"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'Part 1'!$F$1</c:f>
              <c:strCache>
                <c:ptCount val="1"/>
                <c:pt idx="0">
                  <c:v>AMZN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6.6226166156887088E-3"/>
                  <c:y val="-0.12715883334030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'Part 1'!$E$2:$E$263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cat>
          <c:val>
            <c:numRef>
              <c:f>'Part 1'!$F$2:$F$263</c:f>
              <c:numCache>
                <c:formatCode>0.00</c:formatCode>
                <c:ptCount val="262"/>
                <c:pt idx="0">
                  <c:v>94.900497439999995</c:v>
                </c:pt>
                <c:pt idx="1">
                  <c:v>93.748497009999994</c:v>
                </c:pt>
                <c:pt idx="2">
                  <c:v>95.143997189999993</c:v>
                </c:pt>
                <c:pt idx="3">
                  <c:v>95.343002319999997</c:v>
                </c:pt>
                <c:pt idx="4">
                  <c:v>94.598503109999996</c:v>
                </c:pt>
                <c:pt idx="5">
                  <c:v>95.052497860000003</c:v>
                </c:pt>
                <c:pt idx="6">
                  <c:v>94.157997129999998</c:v>
                </c:pt>
                <c:pt idx="7">
                  <c:v>94.565002440000001</c:v>
                </c:pt>
                <c:pt idx="8">
                  <c:v>93.472000120000004</c:v>
                </c:pt>
                <c:pt idx="9">
                  <c:v>93.100997919999998</c:v>
                </c:pt>
                <c:pt idx="10">
                  <c:v>93.897003170000005</c:v>
                </c:pt>
                <c:pt idx="11">
                  <c:v>93.236000059999995</c:v>
                </c:pt>
                <c:pt idx="12">
                  <c:v>94.599998470000003</c:v>
                </c:pt>
                <c:pt idx="13">
                  <c:v>94.373001099999996</c:v>
                </c:pt>
                <c:pt idx="14">
                  <c:v>94.228996280000004</c:v>
                </c:pt>
                <c:pt idx="15">
                  <c:v>93.082000730000004</c:v>
                </c:pt>
                <c:pt idx="16">
                  <c:v>91.416999820000001</c:v>
                </c:pt>
                <c:pt idx="17">
                  <c:v>92.662498470000003</c:v>
                </c:pt>
                <c:pt idx="18">
                  <c:v>92.900001529999997</c:v>
                </c:pt>
                <c:pt idx="19">
                  <c:v>93.533996579999993</c:v>
                </c:pt>
                <c:pt idx="20">
                  <c:v>100.435997</c:v>
                </c:pt>
                <c:pt idx="21">
                  <c:v>100.2099991</c:v>
                </c:pt>
                <c:pt idx="22">
                  <c:v>102.48349760000001</c:v>
                </c:pt>
                <c:pt idx="23">
                  <c:v>101.9934998</c:v>
                </c:pt>
                <c:pt idx="24">
                  <c:v>102.5114975</c:v>
                </c:pt>
                <c:pt idx="25">
                  <c:v>103.9639969</c:v>
                </c:pt>
                <c:pt idx="26">
                  <c:v>106.6955032</c:v>
                </c:pt>
                <c:pt idx="27">
                  <c:v>107.5400009</c:v>
                </c:pt>
                <c:pt idx="28">
                  <c:v>108</c:v>
                </c:pt>
                <c:pt idx="29">
                  <c:v>107.4934998</c:v>
                </c:pt>
                <c:pt idx="30">
                  <c:v>106.7434998</c:v>
                </c:pt>
                <c:pt idx="31">
                  <c:v>107.7835007</c:v>
                </c:pt>
                <c:pt idx="32">
                  <c:v>108.5110016</c:v>
                </c:pt>
                <c:pt idx="33">
                  <c:v>107.6549988</c:v>
                </c:pt>
                <c:pt idx="34">
                  <c:v>104.7985001</c:v>
                </c:pt>
                <c:pt idx="35">
                  <c:v>100.46450040000001</c:v>
                </c:pt>
                <c:pt idx="36">
                  <c:v>98.637001040000001</c:v>
                </c:pt>
                <c:pt idx="37">
                  <c:v>98.979499820000001</c:v>
                </c:pt>
                <c:pt idx="38">
                  <c:v>94.214996339999999</c:v>
                </c:pt>
                <c:pt idx="39">
                  <c:v>94.1875</c:v>
                </c:pt>
                <c:pt idx="40">
                  <c:v>97.697502139999997</c:v>
                </c:pt>
                <c:pt idx="41">
                  <c:v>95.449501040000001</c:v>
                </c:pt>
                <c:pt idx="42">
                  <c:v>98.791496280000004</c:v>
                </c:pt>
                <c:pt idx="43">
                  <c:v>96.201499940000005</c:v>
                </c:pt>
                <c:pt idx="44">
                  <c:v>95.05449677</c:v>
                </c:pt>
                <c:pt idx="45">
                  <c:v>90.030502319999997</c:v>
                </c:pt>
                <c:pt idx="46">
                  <c:v>94.591003420000007</c:v>
                </c:pt>
                <c:pt idx="47">
                  <c:v>91.042999269999996</c:v>
                </c:pt>
                <c:pt idx="48">
                  <c:v>83.830497739999998</c:v>
                </c:pt>
                <c:pt idx="49">
                  <c:v>89.25</c:v>
                </c:pt>
                <c:pt idx="50">
                  <c:v>84.457496640000002</c:v>
                </c:pt>
                <c:pt idx="51">
                  <c:v>90.391998290000004</c:v>
                </c:pt>
                <c:pt idx="52">
                  <c:v>91.5</c:v>
                </c:pt>
                <c:pt idx="53">
                  <c:v>94.046501160000005</c:v>
                </c:pt>
                <c:pt idx="54">
                  <c:v>92.30449677</c:v>
                </c:pt>
                <c:pt idx="55">
                  <c:v>95.141502380000006</c:v>
                </c:pt>
                <c:pt idx="56">
                  <c:v>97.004997250000002</c:v>
                </c:pt>
                <c:pt idx="57">
                  <c:v>94.291999820000001</c:v>
                </c:pt>
                <c:pt idx="58">
                  <c:v>97.77449799</c:v>
                </c:pt>
                <c:pt idx="59">
                  <c:v>95.004997250000002</c:v>
                </c:pt>
                <c:pt idx="60">
                  <c:v>98.197502139999997</c:v>
                </c:pt>
                <c:pt idx="61">
                  <c:v>97.486000059999995</c:v>
                </c:pt>
                <c:pt idx="62">
                  <c:v>95.385002139999997</c:v>
                </c:pt>
                <c:pt idx="63">
                  <c:v>95.941497799999993</c:v>
                </c:pt>
                <c:pt idx="64">
                  <c:v>95.329498290000004</c:v>
                </c:pt>
                <c:pt idx="65">
                  <c:v>99.879501340000004</c:v>
                </c:pt>
                <c:pt idx="66">
                  <c:v>100.58000180000001</c:v>
                </c:pt>
                <c:pt idx="67">
                  <c:v>102.1500015</c:v>
                </c:pt>
                <c:pt idx="68">
                  <c:v>102.1380005</c:v>
                </c:pt>
                <c:pt idx="69">
                  <c:v>108.4434967</c:v>
                </c:pt>
                <c:pt idx="70">
                  <c:v>114.1660004</c:v>
                </c:pt>
                <c:pt idx="71">
                  <c:v>115.3840027</c:v>
                </c:pt>
                <c:pt idx="72">
                  <c:v>120.4095001</c:v>
                </c:pt>
                <c:pt idx="73">
                  <c:v>118.75</c:v>
                </c:pt>
                <c:pt idx="74">
                  <c:v>119.68049619999999</c:v>
                </c:pt>
                <c:pt idx="75">
                  <c:v>116.4059982</c:v>
                </c:pt>
                <c:pt idx="76">
                  <c:v>118.1744995</c:v>
                </c:pt>
                <c:pt idx="77">
                  <c:v>119.9725037</c:v>
                </c:pt>
                <c:pt idx="78">
                  <c:v>120.5110016</c:v>
                </c:pt>
                <c:pt idx="79">
                  <c:v>118.8000031</c:v>
                </c:pt>
                <c:pt idx="80">
                  <c:v>115.70400239999999</c:v>
                </c:pt>
                <c:pt idx="81">
                  <c:v>118.635498</c:v>
                </c:pt>
                <c:pt idx="82">
                  <c:v>123.6999969</c:v>
                </c:pt>
                <c:pt idx="83">
                  <c:v>114.302002</c:v>
                </c:pt>
                <c:pt idx="84">
                  <c:v>115.7994995</c:v>
                </c:pt>
                <c:pt idx="85">
                  <c:v>115.88999939999999</c:v>
                </c:pt>
                <c:pt idx="86">
                  <c:v>117.56300349999999</c:v>
                </c:pt>
                <c:pt idx="87">
                  <c:v>118.38050079999999</c:v>
                </c:pt>
                <c:pt idx="88">
                  <c:v>118.98049930000001</c:v>
                </c:pt>
                <c:pt idx="89">
                  <c:v>120.4499969</c:v>
                </c:pt>
                <c:pt idx="90">
                  <c:v>117.8475037</c:v>
                </c:pt>
                <c:pt idx="91">
                  <c:v>118.39600369999999</c:v>
                </c:pt>
                <c:pt idx="92">
                  <c:v>119.4424973</c:v>
                </c:pt>
                <c:pt idx="93">
                  <c:v>120.4889984</c:v>
                </c:pt>
                <c:pt idx="94">
                  <c:v>121.31300349999999</c:v>
                </c:pt>
                <c:pt idx="95">
                  <c:v>122.4664993</c:v>
                </c:pt>
                <c:pt idx="96">
                  <c:v>124.8970032</c:v>
                </c:pt>
                <c:pt idx="97">
                  <c:v>122.33699799999999</c:v>
                </c:pt>
                <c:pt idx="98">
                  <c:v>121.8440018</c:v>
                </c:pt>
                <c:pt idx="99">
                  <c:v>121.09300229999999</c:v>
                </c:pt>
                <c:pt idx="100">
                  <c:v>120.51950069999999</c:v>
                </c:pt>
                <c:pt idx="101">
                  <c:v>120.0550003</c:v>
                </c:pt>
                <c:pt idx="102">
                  <c:v>122.1184998</c:v>
                </c:pt>
                <c:pt idx="103">
                  <c:v>123.552002</c:v>
                </c:pt>
                <c:pt idx="104">
                  <c:v>123.6204987</c:v>
                </c:pt>
                <c:pt idx="105">
                  <c:v>123.91999819999999</c:v>
                </c:pt>
                <c:pt idx="106">
                  <c:v>123.0299988</c:v>
                </c:pt>
                <c:pt idx="107">
                  <c:v>124.1500015</c:v>
                </c:pt>
                <c:pt idx="108">
                  <c:v>126.2030029</c:v>
                </c:pt>
                <c:pt idx="109">
                  <c:v>130.04299929999999</c:v>
                </c:pt>
                <c:pt idx="110">
                  <c:v>132.3724976</c:v>
                </c:pt>
                <c:pt idx="111">
                  <c:v>127.8980026</c:v>
                </c:pt>
                <c:pt idx="112">
                  <c:v>127.25099950000001</c:v>
                </c:pt>
                <c:pt idx="113">
                  <c:v>128.6340027</c:v>
                </c:pt>
                <c:pt idx="114">
                  <c:v>130.76350400000001</c:v>
                </c:pt>
                <c:pt idx="115">
                  <c:v>132.04899599999999</c:v>
                </c:pt>
                <c:pt idx="116">
                  <c:v>132.69900509999999</c:v>
                </c:pt>
                <c:pt idx="117">
                  <c:v>133.75050350000001</c:v>
                </c:pt>
                <c:pt idx="118">
                  <c:v>135.6909943</c:v>
                </c:pt>
                <c:pt idx="119">
                  <c:v>138.22050479999999</c:v>
                </c:pt>
                <c:pt idx="120">
                  <c:v>136.72000120000001</c:v>
                </c:pt>
                <c:pt idx="121">
                  <c:v>137.72900390000001</c:v>
                </c:pt>
                <c:pt idx="122">
                  <c:v>134.64349369999999</c:v>
                </c:pt>
                <c:pt idx="123">
                  <c:v>134.0189972</c:v>
                </c:pt>
                <c:pt idx="124">
                  <c:v>137.9409943</c:v>
                </c:pt>
                <c:pt idx="125">
                  <c:v>143.9349976</c:v>
                </c:pt>
                <c:pt idx="126">
                  <c:v>144.51499939999999</c:v>
                </c:pt>
                <c:pt idx="127">
                  <c:v>152.85200499999999</c:v>
                </c:pt>
                <c:pt idx="128">
                  <c:v>150.0059967</c:v>
                </c:pt>
                <c:pt idx="129">
                  <c:v>154.05549619999999</c:v>
                </c:pt>
                <c:pt idx="130">
                  <c:v>159.1315002</c:v>
                </c:pt>
                <c:pt idx="131">
                  <c:v>160</c:v>
                </c:pt>
                <c:pt idx="132">
                  <c:v>155.1999969</c:v>
                </c:pt>
                <c:pt idx="133">
                  <c:v>154.1999969</c:v>
                </c:pt>
                <c:pt idx="134">
                  <c:v>150.4434967</c:v>
                </c:pt>
                <c:pt idx="135">
                  <c:v>149.99499510000001</c:v>
                </c:pt>
                <c:pt idx="136">
                  <c:v>148.09849550000001</c:v>
                </c:pt>
                <c:pt idx="137">
                  <c:v>159.84199520000001</c:v>
                </c:pt>
                <c:pt idx="138">
                  <c:v>156.91450499999999</c:v>
                </c:pt>
                <c:pt idx="139">
                  <c:v>154.99549870000001</c:v>
                </c:pt>
                <c:pt idx="140">
                  <c:v>149.32749939999999</c:v>
                </c:pt>
                <c:pt idx="141">
                  <c:v>150.44549559999999</c:v>
                </c:pt>
                <c:pt idx="142">
                  <c:v>152.76049800000001</c:v>
                </c:pt>
                <c:pt idx="143">
                  <c:v>150.0164948</c:v>
                </c:pt>
                <c:pt idx="144">
                  <c:v>151.67649840000001</c:v>
                </c:pt>
                <c:pt idx="145">
                  <c:v>152.5939941</c:v>
                </c:pt>
                <c:pt idx="146">
                  <c:v>158.2339935</c:v>
                </c:pt>
                <c:pt idx="147">
                  <c:v>155.59449770000001</c:v>
                </c:pt>
                <c:pt idx="148">
                  <c:v>156.94149780000001</c:v>
                </c:pt>
                <c:pt idx="149">
                  <c:v>160.25149540000001</c:v>
                </c:pt>
                <c:pt idx="150">
                  <c:v>161.25</c:v>
                </c:pt>
                <c:pt idx="151">
                  <c:v>158.37300110000001</c:v>
                </c:pt>
                <c:pt idx="152">
                  <c:v>157.40800479999999</c:v>
                </c:pt>
                <c:pt idx="153">
                  <c:v>154.03349299999999</c:v>
                </c:pt>
                <c:pt idx="154">
                  <c:v>158.1119995</c:v>
                </c:pt>
                <c:pt idx="155">
                  <c:v>158.05099490000001</c:v>
                </c:pt>
                <c:pt idx="156">
                  <c:v>157.40100100000001</c:v>
                </c:pt>
                <c:pt idx="157">
                  <c:v>159.12049870000001</c:v>
                </c:pt>
                <c:pt idx="158">
                  <c:v>165.62449649999999</c:v>
                </c:pt>
                <c:pt idx="159">
                  <c:v>163.02400209999999</c:v>
                </c:pt>
                <c:pt idx="160">
                  <c:v>164.8684998</c:v>
                </c:pt>
                <c:pt idx="161">
                  <c:v>164.23599239999999</c:v>
                </c:pt>
                <c:pt idx="162">
                  <c:v>165.37300110000001</c:v>
                </c:pt>
                <c:pt idx="163">
                  <c:v>167.32449339999999</c:v>
                </c:pt>
                <c:pt idx="164">
                  <c:v>172.09249879999999</c:v>
                </c:pt>
                <c:pt idx="165">
                  <c:v>170</c:v>
                </c:pt>
                <c:pt idx="166">
                  <c:v>170.0899963</c:v>
                </c:pt>
                <c:pt idx="167">
                  <c:v>172.54800420000001</c:v>
                </c:pt>
                <c:pt idx="168">
                  <c:v>174.95599369999999</c:v>
                </c:pt>
                <c:pt idx="169">
                  <c:v>176.5724945</c:v>
                </c:pt>
                <c:pt idx="170">
                  <c:v>168.3999939</c:v>
                </c:pt>
                <c:pt idx="171">
                  <c:v>164.7310028</c:v>
                </c:pt>
                <c:pt idx="172">
                  <c:v>157.49200440000001</c:v>
                </c:pt>
                <c:pt idx="173">
                  <c:v>163.43049619999999</c:v>
                </c:pt>
                <c:pt idx="174">
                  <c:v>158.75549319999999</c:v>
                </c:pt>
                <c:pt idx="175">
                  <c:v>155.81100459999999</c:v>
                </c:pt>
                <c:pt idx="176">
                  <c:v>155.14849849999999</c:v>
                </c:pt>
                <c:pt idx="177">
                  <c:v>157.8065033</c:v>
                </c:pt>
                <c:pt idx="178">
                  <c:v>153.90499879999999</c:v>
                </c:pt>
                <c:pt idx="179">
                  <c:v>150.43649289999999</c:v>
                </c:pt>
                <c:pt idx="180">
                  <c:v>147.74549870000001</c:v>
                </c:pt>
                <c:pt idx="181">
                  <c:v>148.02349849999999</c:v>
                </c:pt>
                <c:pt idx="182">
                  <c:v>156.44949339999999</c:v>
                </c:pt>
                <c:pt idx="183">
                  <c:v>149.99299619999999</c:v>
                </c:pt>
                <c:pt idx="184">
                  <c:v>150.98950199999999</c:v>
                </c:pt>
                <c:pt idx="185">
                  <c:v>154.7565002</c:v>
                </c:pt>
                <c:pt idx="186">
                  <c:v>158.70249939999999</c:v>
                </c:pt>
                <c:pt idx="187">
                  <c:v>157.2440033</c:v>
                </c:pt>
                <c:pt idx="188">
                  <c:v>157.43649289999999</c:v>
                </c:pt>
                <c:pt idx="189">
                  <c:v>161.06300350000001</c:v>
                </c:pt>
                <c:pt idx="190">
                  <c:v>156.25</c:v>
                </c:pt>
                <c:pt idx="191">
                  <c:v>159.96000670000001</c:v>
                </c:pt>
                <c:pt idx="192">
                  <c:v>154.99800110000001</c:v>
                </c:pt>
                <c:pt idx="193">
                  <c:v>159.7845001</c:v>
                </c:pt>
                <c:pt idx="194">
                  <c:v>159.5274963</c:v>
                </c:pt>
                <c:pt idx="195">
                  <c:v>164.33250430000001</c:v>
                </c:pt>
                <c:pt idx="196">
                  <c:v>172.1464996</c:v>
                </c:pt>
                <c:pt idx="197">
                  <c:v>172.1815033</c:v>
                </c:pt>
                <c:pt idx="198">
                  <c:v>168.18550110000001</c:v>
                </c:pt>
                <c:pt idx="199">
                  <c:v>166.93249510000001</c:v>
                </c:pt>
                <c:pt idx="200">
                  <c:v>163.63549800000001</c:v>
                </c:pt>
                <c:pt idx="201">
                  <c:v>160.36050420000001</c:v>
                </c:pt>
                <c:pt idx="202">
                  <c:v>160.8504944</c:v>
                </c:pt>
                <c:pt idx="203">
                  <c:v>159.246994</c:v>
                </c:pt>
                <c:pt idx="204">
                  <c:v>158.82000729999999</c:v>
                </c:pt>
                <c:pt idx="205">
                  <c:v>160.22000120000001</c:v>
                </c:pt>
                <c:pt idx="206">
                  <c:v>160.35200499999999</c:v>
                </c:pt>
                <c:pt idx="207">
                  <c:v>164.31649780000001</c:v>
                </c:pt>
                <c:pt idx="208">
                  <c:v>158.13900760000001</c:v>
                </c:pt>
                <c:pt idx="209">
                  <c:v>160.55050660000001</c:v>
                </c:pt>
                <c:pt idx="210">
                  <c:v>151.80749510000001</c:v>
                </c:pt>
                <c:pt idx="211">
                  <c:v>150.22399899999999</c:v>
                </c:pt>
                <c:pt idx="212">
                  <c:v>152.42050169999999</c:v>
                </c:pt>
                <c:pt idx="213">
                  <c:v>162.05799870000001</c:v>
                </c:pt>
                <c:pt idx="214">
                  <c:v>166.1000061</c:v>
                </c:pt>
                <c:pt idx="215">
                  <c:v>165.5684967</c:v>
                </c:pt>
                <c:pt idx="216">
                  <c:v>157.18699649999999</c:v>
                </c:pt>
                <c:pt idx="217">
                  <c:v>151.75100710000001</c:v>
                </c:pt>
                <c:pt idx="218">
                  <c:v>156.86950680000001</c:v>
                </c:pt>
                <c:pt idx="219">
                  <c:v>155.51400760000001</c:v>
                </c:pt>
                <c:pt idx="220">
                  <c:v>156.440506</c:v>
                </c:pt>
                <c:pt idx="221">
                  <c:v>156.5529938</c:v>
                </c:pt>
                <c:pt idx="222">
                  <c:v>156.78300479999999</c:v>
                </c:pt>
                <c:pt idx="223">
                  <c:v>155.27299500000001</c:v>
                </c:pt>
                <c:pt idx="224">
                  <c:v>155.85099790000001</c:v>
                </c:pt>
                <c:pt idx="225">
                  <c:v>154.97000120000001</c:v>
                </c:pt>
                <c:pt idx="226">
                  <c:v>154.91949460000001</c:v>
                </c:pt>
                <c:pt idx="227">
                  <c:v>155.9029999</c:v>
                </c:pt>
                <c:pt idx="228">
                  <c:v>159.2534943</c:v>
                </c:pt>
                <c:pt idx="229">
                  <c:v>159.76699830000001</c:v>
                </c:pt>
                <c:pt idx="230">
                  <c:v>158.40199279999999</c:v>
                </c:pt>
                <c:pt idx="231">
                  <c:v>161.00399780000001</c:v>
                </c:pt>
                <c:pt idx="232">
                  <c:v>160.17649840000001</c:v>
                </c:pt>
                <c:pt idx="233">
                  <c:v>159.33650209999999</c:v>
                </c:pt>
                <c:pt idx="234">
                  <c:v>158.12899780000001</c:v>
                </c:pt>
                <c:pt idx="235">
                  <c:v>157.8999939</c:v>
                </c:pt>
                <c:pt idx="236">
                  <c:v>158.86450199999999</c:v>
                </c:pt>
                <c:pt idx="237">
                  <c:v>155.21000670000001</c:v>
                </c:pt>
                <c:pt idx="238">
                  <c:v>155.07449339999999</c:v>
                </c:pt>
                <c:pt idx="239">
                  <c:v>155.82099909999999</c:v>
                </c:pt>
                <c:pt idx="240">
                  <c:v>157.84849550000001</c:v>
                </c:pt>
                <c:pt idx="241">
                  <c:v>158.2559967</c:v>
                </c:pt>
                <c:pt idx="242">
                  <c:v>162.04800420000001</c:v>
                </c:pt>
                <c:pt idx="243">
                  <c:v>161.80400090000001</c:v>
                </c:pt>
                <c:pt idx="244">
                  <c:v>160.08250430000001</c:v>
                </c:pt>
                <c:pt idx="245">
                  <c:v>160.3090057</c:v>
                </c:pt>
                <c:pt idx="246">
                  <c:v>160.32600400000001</c:v>
                </c:pt>
                <c:pt idx="247">
                  <c:v>159.26350400000001</c:v>
                </c:pt>
                <c:pt idx="248">
                  <c:v>158.6345062</c:v>
                </c:pt>
                <c:pt idx="249">
                  <c:v>164.19799800000001</c:v>
                </c:pt>
                <c:pt idx="250">
                  <c:v>166.1000061</c:v>
                </c:pt>
                <c:pt idx="251">
                  <c:v>164.29249569999999</c:v>
                </c:pt>
              </c:numCache>
            </c:numRef>
          </c:val>
          <c:smooth val="0"/>
          <c:extLst>
            <c:ext xmlns:c16="http://schemas.microsoft.com/office/drawing/2014/chart" uri="{C3380CC4-5D6E-409C-BE32-E72D297353CC}">
              <c16:uniqueId val="{00000000-E08B-594E-BA55-286F54CD2638}"/>
            </c:ext>
          </c:extLst>
        </c:ser>
        <c:dLbls>
          <c:showLegendKey val="0"/>
          <c:showVal val="0"/>
          <c:showCatName val="0"/>
          <c:showSerName val="0"/>
          <c:showPercent val="0"/>
          <c:showBubbleSize val="0"/>
        </c:dLbls>
        <c:smooth val="0"/>
        <c:axId val="169932719"/>
        <c:axId val="197974447"/>
      </c:lineChart>
      <c:catAx>
        <c:axId val="16993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Period in Market Days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4447"/>
        <c:crosses val="autoZero"/>
        <c:auto val="1"/>
        <c:lblAlgn val="ctr"/>
        <c:lblOffset val="100"/>
        <c:noMultiLvlLbl val="0"/>
      </c:catAx>
      <c:valAx>
        <c:axId val="19797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32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3'!$AH$11</c:f>
              <c:strCache>
                <c:ptCount val="1"/>
                <c:pt idx="0">
                  <c:v>Frequency</c:v>
                </c:pt>
              </c:strCache>
            </c:strRef>
          </c:tx>
          <c:spPr>
            <a:solidFill>
              <a:schemeClr val="accent1"/>
            </a:solidFill>
            <a:ln>
              <a:noFill/>
            </a:ln>
            <a:effectLst/>
          </c:spPr>
          <c:invertIfNegative val="0"/>
          <c:cat>
            <c:strRef>
              <c:f>'Part 3'!$AG$12:$AG$28</c:f>
              <c:strCache>
                <c:ptCount val="17"/>
                <c:pt idx="0">
                  <c:v>-24.200</c:v>
                </c:pt>
                <c:pt idx="1">
                  <c:v>-20.864</c:v>
                </c:pt>
                <c:pt idx="2">
                  <c:v>-17.528</c:v>
                </c:pt>
                <c:pt idx="3">
                  <c:v>-14.191</c:v>
                </c:pt>
                <c:pt idx="4">
                  <c:v>-10.855</c:v>
                </c:pt>
                <c:pt idx="5">
                  <c:v>-7.519</c:v>
                </c:pt>
                <c:pt idx="6">
                  <c:v>-4.183</c:v>
                </c:pt>
                <c:pt idx="7">
                  <c:v>-0.847</c:v>
                </c:pt>
                <c:pt idx="8">
                  <c:v>2.490</c:v>
                </c:pt>
                <c:pt idx="9">
                  <c:v>5.826</c:v>
                </c:pt>
                <c:pt idx="10">
                  <c:v>9.162</c:v>
                </c:pt>
                <c:pt idx="11">
                  <c:v>12.498</c:v>
                </c:pt>
                <c:pt idx="12">
                  <c:v>15.834</c:v>
                </c:pt>
                <c:pt idx="13">
                  <c:v>19.170</c:v>
                </c:pt>
                <c:pt idx="14">
                  <c:v>22.507</c:v>
                </c:pt>
                <c:pt idx="15">
                  <c:v>25.843</c:v>
                </c:pt>
                <c:pt idx="16">
                  <c:v>More</c:v>
                </c:pt>
              </c:strCache>
            </c:strRef>
          </c:cat>
          <c:val>
            <c:numRef>
              <c:f>'Part 3'!$AH$12:$AH$28</c:f>
              <c:numCache>
                <c:formatCode>General</c:formatCode>
                <c:ptCount val="17"/>
                <c:pt idx="0">
                  <c:v>1</c:v>
                </c:pt>
                <c:pt idx="1">
                  <c:v>2</c:v>
                </c:pt>
                <c:pt idx="2">
                  <c:v>10</c:v>
                </c:pt>
                <c:pt idx="3">
                  <c:v>15</c:v>
                </c:pt>
                <c:pt idx="4">
                  <c:v>21</c:v>
                </c:pt>
                <c:pt idx="5">
                  <c:v>25</c:v>
                </c:pt>
                <c:pt idx="6">
                  <c:v>16</c:v>
                </c:pt>
                <c:pt idx="7">
                  <c:v>38</c:v>
                </c:pt>
                <c:pt idx="8">
                  <c:v>35</c:v>
                </c:pt>
                <c:pt idx="9">
                  <c:v>35</c:v>
                </c:pt>
                <c:pt idx="10">
                  <c:v>11</c:v>
                </c:pt>
                <c:pt idx="11">
                  <c:v>11</c:v>
                </c:pt>
                <c:pt idx="12">
                  <c:v>12</c:v>
                </c:pt>
                <c:pt idx="13">
                  <c:v>10</c:v>
                </c:pt>
                <c:pt idx="14">
                  <c:v>11</c:v>
                </c:pt>
                <c:pt idx="15">
                  <c:v>6</c:v>
                </c:pt>
                <c:pt idx="16">
                  <c:v>3</c:v>
                </c:pt>
              </c:numCache>
            </c:numRef>
          </c:val>
          <c:extLst>
            <c:ext xmlns:c16="http://schemas.microsoft.com/office/drawing/2014/chart" uri="{C3380CC4-5D6E-409C-BE32-E72D297353CC}">
              <c16:uniqueId val="{00000000-67A8-0845-913D-432E5E641803}"/>
            </c:ext>
          </c:extLst>
        </c:ser>
        <c:dLbls>
          <c:showLegendKey val="0"/>
          <c:showVal val="0"/>
          <c:showCatName val="0"/>
          <c:showSerName val="0"/>
          <c:showPercent val="0"/>
          <c:showBubbleSize val="0"/>
        </c:dLbls>
        <c:gapWidth val="219"/>
        <c:overlap val="-27"/>
        <c:axId val="1105633103"/>
        <c:axId val="1169835215"/>
      </c:barChart>
      <c:catAx>
        <c:axId val="110563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35215"/>
        <c:crosses val="autoZero"/>
        <c:auto val="1"/>
        <c:lblAlgn val="ctr"/>
        <c:lblOffset val="100"/>
        <c:noMultiLvlLbl val="0"/>
      </c:catAx>
      <c:valAx>
        <c:axId val="116983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3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Probability</a:t>
            </a:r>
            <a:r>
              <a:rPr lang="en-US" baseline="0"/>
              <a:t> Plot of Residuals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'Part 3'!$AX$2:$AX$263</c:f>
              <c:numCache>
                <c:formatCode>0.00</c:formatCode>
                <c:ptCount val="262"/>
                <c:pt idx="0">
                  <c:v>-2.8929192678734181</c:v>
                </c:pt>
                <c:pt idx="1">
                  <c:v>-2.528644881189821</c:v>
                </c:pt>
                <c:pt idx="2">
                  <c:v>-2.3438866646343475</c:v>
                </c:pt>
                <c:pt idx="3">
                  <c:v>-2.2156197184696946</c:v>
                </c:pt>
                <c:pt idx="4">
                  <c:v>-2.1159254910219962</c:v>
                </c:pt>
                <c:pt idx="5">
                  <c:v>-2.0336714474073072</c:v>
                </c:pt>
                <c:pt idx="6">
                  <c:v>-1.9632397668732706</c:v>
                </c:pt>
                <c:pt idx="7">
                  <c:v>-1.9013826653257466</c:v>
                </c:pt>
                <c:pt idx="8">
                  <c:v>-1.8460462092017935</c:v>
                </c:pt>
                <c:pt idx="9">
                  <c:v>-1.7958455512600473</c:v>
                </c:pt>
                <c:pt idx="10">
                  <c:v>-1.7498009207740848</c:v>
                </c:pt>
                <c:pt idx="11">
                  <c:v>-1.7071926025024666</c:v>
                </c:pt>
                <c:pt idx="12">
                  <c:v>-1.6674757254802024</c:v>
                </c:pt>
                <c:pt idx="13">
                  <c:v>-1.6302274466655646</c:v>
                </c:pt>
                <c:pt idx="14">
                  <c:v>-1.5951127585631362</c:v>
                </c:pt>
                <c:pt idx="15">
                  <c:v>-1.5618615392556825</c:v>
                </c:pt>
                <c:pt idx="16">
                  <c:v>-1.5302526710293158</c:v>
                </c:pt>
                <c:pt idx="17">
                  <c:v>-1.5001027595109515</c:v>
                </c:pt>
                <c:pt idx="18">
                  <c:v>-1.4712579371990806</c:v>
                </c:pt>
                <c:pt idx="19">
                  <c:v>-1.4435877889473323</c:v>
                </c:pt>
                <c:pt idx="20">
                  <c:v>-1.4169807706927577</c:v>
                </c:pt>
                <c:pt idx="21">
                  <c:v>-1.3913407002534657</c:v>
                </c:pt>
                <c:pt idx="22">
                  <c:v>-1.3665840316741558</c:v>
                </c:pt>
                <c:pt idx="23">
                  <c:v>-1.3426377114882446</c:v>
                </c:pt>
                <c:pt idx="24">
                  <c:v>-1.3194374734384275</c:v>
                </c:pt>
                <c:pt idx="25">
                  <c:v>-1.2969264679191927</c:v>
                </c:pt>
                <c:pt idx="26">
                  <c:v>-1.2750541500157357</c:v>
                </c:pt>
                <c:pt idx="27">
                  <c:v>-1.2537753695199951</c:v>
                </c:pt>
                <c:pt idx="28">
                  <c:v>-1.2330496202910932</c:v>
                </c:pt>
                <c:pt idx="29">
                  <c:v>-1.2128404164935702</c:v>
                </c:pt>
                <c:pt idx="30">
                  <c:v>-1.1931147707289882</c:v>
                </c:pt>
                <c:pt idx="31">
                  <c:v>-1.1738427546475656</c:v>
                </c:pt>
                <c:pt idx="32">
                  <c:v>-1.1549971268193044</c:v>
                </c:pt>
                <c:pt idx="33">
                  <c:v>-1.136553015831067</c:v>
                </c:pt>
                <c:pt idx="34">
                  <c:v>-1.1184876490213236</c:v>
                </c:pt>
                <c:pt idx="35">
                  <c:v>-1.1007801191566395</c:v>
                </c:pt>
                <c:pt idx="36">
                  <c:v>-1.0834111828304476</c:v>
                </c:pt>
                <c:pt idx="37">
                  <c:v>-1.06636308552545</c:v>
                </c:pt>
                <c:pt idx="38">
                  <c:v>-1.0496194092001805</c:v>
                </c:pt>
                <c:pt idx="39">
                  <c:v>-1.0331649389930071</c:v>
                </c:pt>
                <c:pt idx="40">
                  <c:v>-1.0169855462247854</c:v>
                </c:pt>
                <c:pt idx="41">
                  <c:v>-1.0010680853558858</c:v>
                </c:pt>
                <c:pt idx="42">
                  <c:v>-0.9854003029385211</c:v>
                </c:pt>
                <c:pt idx="43">
                  <c:v>-0.96997075691972645</c:v>
                </c:pt>
                <c:pt idx="44">
                  <c:v>-0.95476874490815455</c:v>
                </c:pt>
                <c:pt idx="45">
                  <c:v>-0.93978424023057883</c:v>
                </c:pt>
                <c:pt idx="46">
                  <c:v>-0.92500783477998239</c:v>
                </c:pt>
                <c:pt idx="47">
                  <c:v>-0.91043068780363967</c:v>
                </c:pt>
                <c:pt idx="48">
                  <c:v>-0.89604447990194602</c:v>
                </c:pt>
                <c:pt idx="49">
                  <c:v>-0.88184137161139053</c:v>
                </c:pt>
                <c:pt idx="50">
                  <c:v>-0.86781396603145955</c:v>
                </c:pt>
                <c:pt idx="51">
                  <c:v>-0.85395527502834434</c:v>
                </c:pt>
                <c:pt idx="52">
                  <c:v>-0.84025868861020625</c:v>
                </c:pt>
                <c:pt idx="53">
                  <c:v>-0.82671794712148672</c:v>
                </c:pt>
                <c:pt idx="54">
                  <c:v>-0.81332711594875995</c:v>
                </c:pt>
                <c:pt idx="55">
                  <c:v>-0.80008056246913806</c:v>
                </c:pt>
                <c:pt idx="56">
                  <c:v>-0.78697293500536358</c:v>
                </c:pt>
                <c:pt idx="57">
                  <c:v>-0.7739991435802196</c:v>
                </c:pt>
                <c:pt idx="58">
                  <c:v>-0.76115434228754864</c:v>
                </c:pt>
                <c:pt idx="59">
                  <c:v>-0.74843391311848129</c:v>
                </c:pt>
                <c:pt idx="60">
                  <c:v>-0.7358334511000415</c:v>
                </c:pt>
                <c:pt idx="61">
                  <c:v>-0.72334875061938442</c:v>
                </c:pt>
                <c:pt idx="62">
                  <c:v>-0.7109757928210424</c:v>
                </c:pt>
                <c:pt idx="63">
                  <c:v>-0.69871073397684169</c:v>
                </c:pt>
                <c:pt idx="64">
                  <c:v>-0.68654989473896033</c:v>
                </c:pt>
                <c:pt idx="65">
                  <c:v>-0.67448975019608193</c:v>
                </c:pt>
                <c:pt idx="66">
                  <c:v>-0.66252692066093988</c:v>
                </c:pt>
                <c:pt idx="67">
                  <c:v>-0.65065816312493385</c:v>
                </c:pt>
                <c:pt idx="68">
                  <c:v>-0.63888036332198783</c:v>
                </c:pt>
                <c:pt idx="69">
                  <c:v>-0.62719052834960598</c:v>
                </c:pt>
                <c:pt idx="70">
                  <c:v>-0.61558577980018625</c:v>
                </c:pt>
                <c:pt idx="71">
                  <c:v>-0.60406334736020983</c:v>
                </c:pt>
                <c:pt idx="72">
                  <c:v>-0.59262056283896225</c:v>
                </c:pt>
                <c:pt idx="73">
                  <c:v>-0.58125485459206705</c:v>
                </c:pt>
                <c:pt idx="74">
                  <c:v>-0.56996374230832691</c:v>
                </c:pt>
                <c:pt idx="75">
                  <c:v>-0.55874483213126436</c:v>
                </c:pt>
                <c:pt idx="76">
                  <c:v>-0.54759581208933283</c:v>
                </c:pt>
                <c:pt idx="77">
                  <c:v>-0.53651444781109781</c:v>
                </c:pt>
                <c:pt idx="78">
                  <c:v>-0.5254985785037698</c:v>
                </c:pt>
                <c:pt idx="79">
                  <c:v>-0.51454611317535259</c:v>
                </c:pt>
                <c:pt idx="80">
                  <c:v>-0.50365502708235821</c:v>
                </c:pt>
                <c:pt idx="81">
                  <c:v>-0.49282335838657698</c:v>
                </c:pt>
                <c:pt idx="82">
                  <c:v>-0.48204920500576198</c:v>
                </c:pt>
                <c:pt idx="83">
                  <c:v>-0.47133072164434098</c:v>
                </c:pt>
                <c:pt idx="84">
                  <c:v>-0.46066611699140447</c:v>
                </c:pt>
                <c:pt idx="85">
                  <c:v>-0.45005365107423506</c:v>
                </c:pt>
                <c:pt idx="86">
                  <c:v>-0.43949163275658881</c:v>
                </c:pt>
                <c:pt idx="87">
                  <c:v>-0.42897841737177267</c:v>
                </c:pt>
                <c:pt idx="88">
                  <c:v>-0.41851240448134458</c:v>
                </c:pt>
                <c:pt idx="89">
                  <c:v>-0.40809203575095948</c:v>
                </c:pt>
                <c:pt idx="90">
                  <c:v>-0.39771579293552733</c:v>
                </c:pt>
                <c:pt idx="91">
                  <c:v>-0.38738219596643142</c:v>
                </c:pt>
                <c:pt idx="92">
                  <c:v>-0.37708980113409546</c:v>
                </c:pt>
                <c:pt idx="93">
                  <c:v>-0.36683719935966907</c:v>
                </c:pt>
                <c:pt idx="94">
                  <c:v>-0.35662301455005585</c:v>
                </c:pt>
                <c:pt idx="95">
                  <c:v>-0.3464459020309138</c:v>
                </c:pt>
                <c:pt idx="96">
                  <c:v>-0.33630454705263418</c:v>
                </c:pt>
                <c:pt idx="97">
                  <c:v>-0.32619766336465211</c:v>
                </c:pt>
                <c:pt idx="98">
                  <c:v>-0.31612399185375722</c:v>
                </c:pt>
                <c:pt idx="99">
                  <c:v>-0.30608229924236263</c:v>
                </c:pt>
                <c:pt idx="100">
                  <c:v>-0.29607137684296159</c:v>
                </c:pt>
                <c:pt idx="101">
                  <c:v>-0.28609003936524313</c:v>
                </c:pt>
                <c:pt idx="102">
                  <c:v>-0.27613712377257005</c:v>
                </c:pt>
                <c:pt idx="103">
                  <c:v>-0.26621148818472556</c:v>
                </c:pt>
                <c:pt idx="104">
                  <c:v>-0.25631201082403188</c:v>
                </c:pt>
                <c:pt idx="105">
                  <c:v>-0.24643758900211962</c:v>
                </c:pt>
                <c:pt idx="106">
                  <c:v>-0.23658713814479079</c:v>
                </c:pt>
                <c:pt idx="107">
                  <c:v>-0.22675959085256958</c:v>
                </c:pt>
                <c:pt idx="108">
                  <c:v>-0.21695389599467269</c:v>
                </c:pt>
                <c:pt idx="109">
                  <c:v>-0.20716901783426186</c:v>
                </c:pt>
                <c:pt idx="110">
                  <c:v>-0.19740393518295835</c:v>
                </c:pt>
                <c:pt idx="111">
                  <c:v>-0.18765764058270834</c:v>
                </c:pt>
                <c:pt idx="112">
                  <c:v>-0.17792913951318964</c:v>
                </c:pt>
                <c:pt idx="113">
                  <c:v>-0.16821744962304311</c:v>
                </c:pt>
                <c:pt idx="114">
                  <c:v>-0.15852159998329721</c:v>
                </c:pt>
                <c:pt idx="115">
                  <c:v>-0.14884063036143219</c:v>
                </c:pt>
                <c:pt idx="116">
                  <c:v>-0.13917359051460709</c:v>
                </c:pt>
                <c:pt idx="117">
                  <c:v>-0.12951953950063169</c:v>
                </c:pt>
                <c:pt idx="118">
                  <c:v>-0.11987754500533411</c:v>
                </c:pt>
                <c:pt idx="119">
                  <c:v>-0.11024668268502609</c:v>
                </c:pt>
                <c:pt idx="120">
                  <c:v>-0.1006260355228201</c:v>
                </c:pt>
                <c:pt idx="121">
                  <c:v>-9.1014693197598751E-2</c:v>
                </c:pt>
                <c:pt idx="122">
                  <c:v>-8.1411751464479085E-2</c:v>
                </c:pt>
                <c:pt idx="123">
                  <c:v>-7.1816311545650782E-2</c:v>
                </c:pt>
                <c:pt idx="124">
                  <c:v>-6.2227479530504601E-2</c:v>
                </c:pt>
                <c:pt idx="125">
                  <c:v>-5.2644365783992259E-2</c:v>
                </c:pt>
                <c:pt idx="126">
                  <c:v>-4.3066084362190685E-2</c:v>
                </c:pt>
                <c:pt idx="127">
                  <c:v>-3.3491752434063431E-2</c:v>
                </c:pt>
                <c:pt idx="128">
                  <c:v>-2.3920489708433315E-2</c:v>
                </c:pt>
                <c:pt idx="129">
                  <c:v>-1.4351417865196142E-2</c:v>
                </c:pt>
                <c:pt idx="130">
                  <c:v>-4.7836599898194694E-3</c:v>
                </c:pt>
                <c:pt idx="131">
                  <c:v>4.7836599898194694E-3</c:v>
                </c:pt>
                <c:pt idx="132">
                  <c:v>1.4351417865196279E-2</c:v>
                </c:pt>
                <c:pt idx="133">
                  <c:v>2.3920489708433315E-2</c:v>
                </c:pt>
                <c:pt idx="134">
                  <c:v>3.3491752434063569E-2</c:v>
                </c:pt>
                <c:pt idx="135">
                  <c:v>4.3066084362190685E-2</c:v>
                </c:pt>
                <c:pt idx="136">
                  <c:v>5.2644365783992113E-2</c:v>
                </c:pt>
                <c:pt idx="137">
                  <c:v>6.2227479530504601E-2</c:v>
                </c:pt>
                <c:pt idx="138">
                  <c:v>7.1816311545650643E-2</c:v>
                </c:pt>
                <c:pt idx="139">
                  <c:v>8.1411751464479085E-2</c:v>
                </c:pt>
                <c:pt idx="140">
                  <c:v>9.1014693197598751E-2</c:v>
                </c:pt>
                <c:pt idx="141">
                  <c:v>0.10062603552282023</c:v>
                </c:pt>
                <c:pt idx="142">
                  <c:v>0.11024668268502609</c:v>
                </c:pt>
                <c:pt idx="143">
                  <c:v>0.11987754500533426</c:v>
                </c:pt>
                <c:pt idx="144">
                  <c:v>0.12951953950063169</c:v>
                </c:pt>
                <c:pt idx="145">
                  <c:v>0.13917359051460698</c:v>
                </c:pt>
                <c:pt idx="146">
                  <c:v>0.14884063036143219</c:v>
                </c:pt>
                <c:pt idx="147">
                  <c:v>0.15852159998329707</c:v>
                </c:pt>
                <c:pt idx="148">
                  <c:v>0.16821744962304327</c:v>
                </c:pt>
                <c:pt idx="149">
                  <c:v>0.17792913951318964</c:v>
                </c:pt>
                <c:pt idx="150">
                  <c:v>0.18765764058270851</c:v>
                </c:pt>
                <c:pt idx="151">
                  <c:v>0.19740393518295835</c:v>
                </c:pt>
                <c:pt idx="152">
                  <c:v>0.207169017834262</c:v>
                </c:pt>
                <c:pt idx="153">
                  <c:v>0.21695389599467269</c:v>
                </c:pt>
                <c:pt idx="154">
                  <c:v>0.22675959085256941</c:v>
                </c:pt>
                <c:pt idx="155">
                  <c:v>0.23658713814479079</c:v>
                </c:pt>
                <c:pt idx="156">
                  <c:v>0.24643758900211943</c:v>
                </c:pt>
                <c:pt idx="157">
                  <c:v>0.25631201082403193</c:v>
                </c:pt>
                <c:pt idx="158">
                  <c:v>0.26621148818472556</c:v>
                </c:pt>
                <c:pt idx="159">
                  <c:v>0.27613712377257016</c:v>
                </c:pt>
                <c:pt idx="160">
                  <c:v>0.28609003936524313</c:v>
                </c:pt>
                <c:pt idx="161">
                  <c:v>0.29607137684296164</c:v>
                </c:pt>
                <c:pt idx="162">
                  <c:v>0.30608229924236263</c:v>
                </c:pt>
                <c:pt idx="163">
                  <c:v>0.31612399185375711</c:v>
                </c:pt>
                <c:pt idx="164">
                  <c:v>0.32619766336465211</c:v>
                </c:pt>
                <c:pt idx="165">
                  <c:v>0.33630454705263402</c:v>
                </c:pt>
                <c:pt idx="166">
                  <c:v>0.34644590203091391</c:v>
                </c:pt>
                <c:pt idx="167">
                  <c:v>0.35662301455005585</c:v>
                </c:pt>
                <c:pt idx="168">
                  <c:v>0.36683719935966919</c:v>
                </c:pt>
                <c:pt idx="169">
                  <c:v>0.37708980113409546</c:v>
                </c:pt>
                <c:pt idx="170">
                  <c:v>0.38738219596643125</c:v>
                </c:pt>
                <c:pt idx="171">
                  <c:v>0.39771579293552733</c:v>
                </c:pt>
                <c:pt idx="172">
                  <c:v>0.40809203575095937</c:v>
                </c:pt>
                <c:pt idx="173">
                  <c:v>0.41851240448134458</c:v>
                </c:pt>
                <c:pt idx="174">
                  <c:v>0.4289784173717725</c:v>
                </c:pt>
                <c:pt idx="175">
                  <c:v>0.43949163275658892</c:v>
                </c:pt>
                <c:pt idx="176">
                  <c:v>0.45005365107423506</c:v>
                </c:pt>
                <c:pt idx="177">
                  <c:v>0.46066611699140436</c:v>
                </c:pt>
                <c:pt idx="178">
                  <c:v>0.47133072164434098</c:v>
                </c:pt>
                <c:pt idx="179">
                  <c:v>0.48204920500576165</c:v>
                </c:pt>
                <c:pt idx="180">
                  <c:v>0.49282335838657698</c:v>
                </c:pt>
                <c:pt idx="181">
                  <c:v>0.50365502708235799</c:v>
                </c:pt>
                <c:pt idx="182">
                  <c:v>0.51454611317535259</c:v>
                </c:pt>
                <c:pt idx="183">
                  <c:v>0.5254985785037698</c:v>
                </c:pt>
                <c:pt idx="184">
                  <c:v>0.53651444781109792</c:v>
                </c:pt>
                <c:pt idx="185">
                  <c:v>0.54759581208933283</c:v>
                </c:pt>
                <c:pt idx="186">
                  <c:v>0.55874483213126447</c:v>
                </c:pt>
                <c:pt idx="187">
                  <c:v>0.56996374230832691</c:v>
                </c:pt>
                <c:pt idx="188">
                  <c:v>0.58125485459206683</c:v>
                </c:pt>
                <c:pt idx="189">
                  <c:v>0.59262056283896225</c:v>
                </c:pt>
                <c:pt idx="190">
                  <c:v>0.60406334736020972</c:v>
                </c:pt>
                <c:pt idx="191">
                  <c:v>0.61558577980018625</c:v>
                </c:pt>
                <c:pt idx="192">
                  <c:v>0.62719052834960598</c:v>
                </c:pt>
                <c:pt idx="193">
                  <c:v>0.63888036332198828</c:v>
                </c:pt>
                <c:pt idx="194">
                  <c:v>0.65065816312493385</c:v>
                </c:pt>
                <c:pt idx="195">
                  <c:v>0.66252692066094021</c:v>
                </c:pt>
                <c:pt idx="196">
                  <c:v>0.67448975019608193</c:v>
                </c:pt>
                <c:pt idx="197">
                  <c:v>0.68654989473896011</c:v>
                </c:pt>
                <c:pt idx="198">
                  <c:v>0.69871073397684169</c:v>
                </c:pt>
                <c:pt idx="199">
                  <c:v>0.7109757928210424</c:v>
                </c:pt>
                <c:pt idx="200">
                  <c:v>0.72334875061938442</c:v>
                </c:pt>
                <c:pt idx="201">
                  <c:v>0.7358334511000415</c:v>
                </c:pt>
                <c:pt idx="202">
                  <c:v>0.74843391311848129</c:v>
                </c:pt>
                <c:pt idx="203">
                  <c:v>0.76115434228754864</c:v>
                </c:pt>
                <c:pt idx="204">
                  <c:v>0.77399914358022004</c:v>
                </c:pt>
                <c:pt idx="205">
                  <c:v>0.78697293500536358</c:v>
                </c:pt>
                <c:pt idx="206">
                  <c:v>0.80008056246913695</c:v>
                </c:pt>
                <c:pt idx="207">
                  <c:v>0.81332711594875995</c:v>
                </c:pt>
                <c:pt idx="208">
                  <c:v>0.82671794712148672</c:v>
                </c:pt>
                <c:pt idx="209">
                  <c:v>0.84025868861020625</c:v>
                </c:pt>
                <c:pt idx="210">
                  <c:v>0.85395527502834434</c:v>
                </c:pt>
                <c:pt idx="211">
                  <c:v>0.86781396603145955</c:v>
                </c:pt>
                <c:pt idx="212">
                  <c:v>0.88184137161139053</c:v>
                </c:pt>
                <c:pt idx="213">
                  <c:v>0.8960444799019468</c:v>
                </c:pt>
                <c:pt idx="214">
                  <c:v>0.91043068780363967</c:v>
                </c:pt>
                <c:pt idx="215">
                  <c:v>0.92500783477998383</c:v>
                </c:pt>
                <c:pt idx="216">
                  <c:v>0.93978424023057883</c:v>
                </c:pt>
                <c:pt idx="217">
                  <c:v>0.95476874490815455</c:v>
                </c:pt>
                <c:pt idx="218">
                  <c:v>0.96997075691972645</c:v>
                </c:pt>
                <c:pt idx="219">
                  <c:v>0.9854003029385211</c:v>
                </c:pt>
                <c:pt idx="220">
                  <c:v>1.0010680853558858</c:v>
                </c:pt>
                <c:pt idx="221">
                  <c:v>1.0169855462247854</c:v>
                </c:pt>
                <c:pt idx="222">
                  <c:v>1.0331649389930126</c:v>
                </c:pt>
                <c:pt idx="223">
                  <c:v>1.0496194092001805</c:v>
                </c:pt>
                <c:pt idx="224">
                  <c:v>1.0663630855254498</c:v>
                </c:pt>
                <c:pt idx="225">
                  <c:v>1.0834111828304476</c:v>
                </c:pt>
                <c:pt idx="226">
                  <c:v>1.1007801191566395</c:v>
                </c:pt>
                <c:pt idx="227">
                  <c:v>1.1184876490213236</c:v>
                </c:pt>
                <c:pt idx="228">
                  <c:v>1.136553015831067</c:v>
                </c:pt>
                <c:pt idx="229">
                  <c:v>1.1549971268193051</c:v>
                </c:pt>
                <c:pt idx="230">
                  <c:v>1.1738427546475656</c:v>
                </c:pt>
                <c:pt idx="231">
                  <c:v>1.1931147707289882</c:v>
                </c:pt>
                <c:pt idx="232">
                  <c:v>1.2128404164935702</c:v>
                </c:pt>
                <c:pt idx="233">
                  <c:v>1.2330496202910921</c:v>
                </c:pt>
                <c:pt idx="234">
                  <c:v>1.2537753695199951</c:v>
                </c:pt>
                <c:pt idx="235">
                  <c:v>1.2750541500157357</c:v>
                </c:pt>
                <c:pt idx="236">
                  <c:v>1.2969264679191927</c:v>
                </c:pt>
                <c:pt idx="237">
                  <c:v>1.3194374734384275</c:v>
                </c:pt>
                <c:pt idx="238">
                  <c:v>1.3426377114882446</c:v>
                </c:pt>
                <c:pt idx="239">
                  <c:v>1.3665840316741558</c:v>
                </c:pt>
                <c:pt idx="240">
                  <c:v>1.3913407002534657</c:v>
                </c:pt>
                <c:pt idx="241">
                  <c:v>1.4169807706927577</c:v>
                </c:pt>
                <c:pt idx="242">
                  <c:v>1.4435877889473323</c:v>
                </c:pt>
                <c:pt idx="243">
                  <c:v>1.4712579371990813</c:v>
                </c:pt>
                <c:pt idx="244">
                  <c:v>1.5001027595109515</c:v>
                </c:pt>
                <c:pt idx="245">
                  <c:v>1.5302526710293167</c:v>
                </c:pt>
                <c:pt idx="246">
                  <c:v>1.5618615392556825</c:v>
                </c:pt>
                <c:pt idx="247">
                  <c:v>1.5951127585631368</c:v>
                </c:pt>
                <c:pt idx="248">
                  <c:v>1.6302274466655646</c:v>
                </c:pt>
                <c:pt idx="249">
                  <c:v>1.6674757254802022</c:v>
                </c:pt>
                <c:pt idx="250">
                  <c:v>1.7071926025024666</c:v>
                </c:pt>
                <c:pt idx="251">
                  <c:v>1.7498009207740837</c:v>
                </c:pt>
                <c:pt idx="252">
                  <c:v>1.7958455512600477</c:v>
                </c:pt>
                <c:pt idx="253">
                  <c:v>1.8460462092017929</c:v>
                </c:pt>
                <c:pt idx="254">
                  <c:v>1.9013826653257473</c:v>
                </c:pt>
                <c:pt idx="255">
                  <c:v>1.9632397668732697</c:v>
                </c:pt>
                <c:pt idx="256">
                  <c:v>2.0336714474073081</c:v>
                </c:pt>
                <c:pt idx="257">
                  <c:v>2.1159254910219962</c:v>
                </c:pt>
                <c:pt idx="258">
                  <c:v>2.2156197184696933</c:v>
                </c:pt>
                <c:pt idx="259">
                  <c:v>2.3438866646343479</c:v>
                </c:pt>
                <c:pt idx="260">
                  <c:v>2.5286448811898179</c:v>
                </c:pt>
                <c:pt idx="261">
                  <c:v>2.8929192678734226</c:v>
                </c:pt>
              </c:numCache>
            </c:numRef>
          </c:xVal>
          <c:yVal>
            <c:numRef>
              <c:f>'Part 3'!$AU$2:$AU$263</c:f>
              <c:numCache>
                <c:formatCode>0.00</c:formatCode>
                <c:ptCount val="262"/>
                <c:pt idx="0">
                  <c:v>-2.1263608331649011</c:v>
                </c:pt>
                <c:pt idx="1">
                  <c:v>-2.1242495576886355</c:v>
                </c:pt>
                <c:pt idx="2">
                  <c:v>-1.8426277852824355</c:v>
                </c:pt>
                <c:pt idx="3">
                  <c:v>-1.8148144826550994</c:v>
                </c:pt>
                <c:pt idx="4">
                  <c:v>-1.814420275925958</c:v>
                </c:pt>
                <c:pt idx="5">
                  <c:v>-1.6766589427882033</c:v>
                </c:pt>
                <c:pt idx="6">
                  <c:v>-1.6453225182745539</c:v>
                </c:pt>
                <c:pt idx="7">
                  <c:v>-1.6335190589854072</c:v>
                </c:pt>
                <c:pt idx="8">
                  <c:v>-1.6226909507441065</c:v>
                </c:pt>
                <c:pt idx="9">
                  <c:v>-1.5715008562866726</c:v>
                </c:pt>
                <c:pt idx="10">
                  <c:v>-1.5647646173080401</c:v>
                </c:pt>
                <c:pt idx="11">
                  <c:v>-1.5512797881227758</c:v>
                </c:pt>
                <c:pt idx="12">
                  <c:v>-1.5467316118310319</c:v>
                </c:pt>
                <c:pt idx="13">
                  <c:v>-1.5094204988108191</c:v>
                </c:pt>
                <c:pt idx="14">
                  <c:v>-1.4936721238170401</c:v>
                </c:pt>
                <c:pt idx="15">
                  <c:v>-1.4891249263991346</c:v>
                </c:pt>
                <c:pt idx="16">
                  <c:v>-1.485709566489203</c:v>
                </c:pt>
                <c:pt idx="17">
                  <c:v>-1.4624501332526467</c:v>
                </c:pt>
                <c:pt idx="18">
                  <c:v>-1.4619110607992409</c:v>
                </c:pt>
                <c:pt idx="19">
                  <c:v>-1.457005024674177</c:v>
                </c:pt>
                <c:pt idx="20">
                  <c:v>-1.3696143604146718</c:v>
                </c:pt>
                <c:pt idx="21">
                  <c:v>-1.3537294155923147</c:v>
                </c:pt>
                <c:pt idx="22">
                  <c:v>-1.3306039415035125</c:v>
                </c:pt>
                <c:pt idx="23">
                  <c:v>-1.298619858887752</c:v>
                </c:pt>
                <c:pt idx="24">
                  <c:v>-1.2962115902333826</c:v>
                </c:pt>
                <c:pt idx="25">
                  <c:v>-1.2718313943852628</c:v>
                </c:pt>
                <c:pt idx="26">
                  <c:v>-1.2616287820704</c:v>
                </c:pt>
                <c:pt idx="27">
                  <c:v>-1.2581110725379663</c:v>
                </c:pt>
                <c:pt idx="28">
                  <c:v>-1.2417448392427184</c:v>
                </c:pt>
                <c:pt idx="29">
                  <c:v>-1.2050927244682952</c:v>
                </c:pt>
                <c:pt idx="30">
                  <c:v>-1.2003100352670222</c:v>
                </c:pt>
                <c:pt idx="31">
                  <c:v>-1.195467010873291</c:v>
                </c:pt>
                <c:pt idx="32">
                  <c:v>-1.187961885392198</c:v>
                </c:pt>
                <c:pt idx="33">
                  <c:v>-1.1850571580053106</c:v>
                </c:pt>
                <c:pt idx="34">
                  <c:v>-1.1673612747772903</c:v>
                </c:pt>
                <c:pt idx="35">
                  <c:v>-1.1215588765928268</c:v>
                </c:pt>
                <c:pt idx="36">
                  <c:v>-1.1120816220299246</c:v>
                </c:pt>
                <c:pt idx="37">
                  <c:v>-1.104877661321233</c:v>
                </c:pt>
                <c:pt idx="38">
                  <c:v>-1.0876689189161017</c:v>
                </c:pt>
                <c:pt idx="39">
                  <c:v>-1.0660020844863149</c:v>
                </c:pt>
                <c:pt idx="40">
                  <c:v>-1.0580127177707839</c:v>
                </c:pt>
                <c:pt idx="41">
                  <c:v>-1.0388939483848834</c:v>
                </c:pt>
                <c:pt idx="42">
                  <c:v>-1.0301941023351275</c:v>
                </c:pt>
                <c:pt idx="43">
                  <c:v>-1.0236299371435358</c:v>
                </c:pt>
                <c:pt idx="44">
                  <c:v>-1.0158378561492178</c:v>
                </c:pt>
                <c:pt idx="45">
                  <c:v>-0.99000670663736212</c:v>
                </c:pt>
                <c:pt idx="46">
                  <c:v>-0.96901845750024451</c:v>
                </c:pt>
                <c:pt idx="47">
                  <c:v>-0.96454806090035639</c:v>
                </c:pt>
                <c:pt idx="48">
                  <c:v>-0.95680127012018723</c:v>
                </c:pt>
                <c:pt idx="49">
                  <c:v>-0.95256916468460595</c:v>
                </c:pt>
                <c:pt idx="50">
                  <c:v>-0.93597890664118</c:v>
                </c:pt>
                <c:pt idx="51">
                  <c:v>-0.92578354872448099</c:v>
                </c:pt>
                <c:pt idx="52">
                  <c:v>-0.91582458903085595</c:v>
                </c:pt>
                <c:pt idx="53">
                  <c:v>-0.91120307126249966</c:v>
                </c:pt>
                <c:pt idx="54">
                  <c:v>-0.90840189085926815</c:v>
                </c:pt>
                <c:pt idx="55">
                  <c:v>-0.90311717275206105</c:v>
                </c:pt>
                <c:pt idx="56">
                  <c:v>-0.89424514413182654</c:v>
                </c:pt>
                <c:pt idx="57">
                  <c:v>-0.86048918861563184</c:v>
                </c:pt>
                <c:pt idx="58">
                  <c:v>-0.85215249011190175</c:v>
                </c:pt>
                <c:pt idx="59">
                  <c:v>-0.85033062097836087</c:v>
                </c:pt>
                <c:pt idx="60">
                  <c:v>-0.82996715324264525</c:v>
                </c:pt>
                <c:pt idx="61">
                  <c:v>-0.81158893224854722</c:v>
                </c:pt>
                <c:pt idx="62">
                  <c:v>-0.80028920533714065</c:v>
                </c:pt>
                <c:pt idx="63">
                  <c:v>-0.78817202394713615</c:v>
                </c:pt>
                <c:pt idx="64">
                  <c:v>-0.7848312949835935</c:v>
                </c:pt>
                <c:pt idx="65">
                  <c:v>-0.78112377754737183</c:v>
                </c:pt>
                <c:pt idx="66">
                  <c:v>-0.77743062787378037</c:v>
                </c:pt>
                <c:pt idx="67">
                  <c:v>-0.71656870835430908</c:v>
                </c:pt>
                <c:pt idx="68">
                  <c:v>-0.69087159944950438</c:v>
                </c:pt>
                <c:pt idx="69">
                  <c:v>-0.68248012943220548</c:v>
                </c:pt>
                <c:pt idx="70">
                  <c:v>-0.67871458303906029</c:v>
                </c:pt>
                <c:pt idx="71">
                  <c:v>-0.67699161914188277</c:v>
                </c:pt>
                <c:pt idx="72">
                  <c:v>-0.6730679814836984</c:v>
                </c:pt>
                <c:pt idx="73">
                  <c:v>-0.66376231506295547</c:v>
                </c:pt>
                <c:pt idx="74">
                  <c:v>-0.64540879639752025</c:v>
                </c:pt>
                <c:pt idx="75">
                  <c:v>-0.6380696887578402</c:v>
                </c:pt>
                <c:pt idx="76">
                  <c:v>-0.62889074778898146</c:v>
                </c:pt>
                <c:pt idx="77">
                  <c:v>-0.57740344655446252</c:v>
                </c:pt>
                <c:pt idx="78">
                  <c:v>-0.56886411293937311</c:v>
                </c:pt>
                <c:pt idx="79">
                  <c:v>-0.56222917705025077</c:v>
                </c:pt>
                <c:pt idx="80">
                  <c:v>-0.54239576796172217</c:v>
                </c:pt>
                <c:pt idx="81">
                  <c:v>-0.48376399338727644</c:v>
                </c:pt>
                <c:pt idx="82">
                  <c:v>-0.48003433786317051</c:v>
                </c:pt>
                <c:pt idx="83">
                  <c:v>-0.47854190792142581</c:v>
                </c:pt>
                <c:pt idx="84">
                  <c:v>-0.46929313008047069</c:v>
                </c:pt>
                <c:pt idx="85">
                  <c:v>-0.46155996064948729</c:v>
                </c:pt>
                <c:pt idx="86">
                  <c:v>-0.45722269133875232</c:v>
                </c:pt>
                <c:pt idx="87">
                  <c:v>-0.44788724016202081</c:v>
                </c:pt>
                <c:pt idx="88">
                  <c:v>-0.44218796272747929</c:v>
                </c:pt>
                <c:pt idx="89">
                  <c:v>-0.38780698208395953</c:v>
                </c:pt>
                <c:pt idx="90">
                  <c:v>-0.36749636135224806</c:v>
                </c:pt>
                <c:pt idx="91">
                  <c:v>-0.36555900554403381</c:v>
                </c:pt>
                <c:pt idx="92">
                  <c:v>-0.34490919283763743</c:v>
                </c:pt>
                <c:pt idx="93">
                  <c:v>-0.33882876606977125</c:v>
                </c:pt>
                <c:pt idx="94">
                  <c:v>-0.33656866599526558</c:v>
                </c:pt>
                <c:pt idx="95">
                  <c:v>-0.3169756437054394</c:v>
                </c:pt>
                <c:pt idx="96">
                  <c:v>-0.30881372621729747</c:v>
                </c:pt>
                <c:pt idx="97">
                  <c:v>-0.30451206733254527</c:v>
                </c:pt>
                <c:pt idx="98">
                  <c:v>-0.2908567721212153</c:v>
                </c:pt>
                <c:pt idx="99">
                  <c:v>-0.28786781136400658</c:v>
                </c:pt>
                <c:pt idx="100">
                  <c:v>-0.28369294601571582</c:v>
                </c:pt>
                <c:pt idx="101">
                  <c:v>-0.26901984021137121</c:v>
                </c:pt>
                <c:pt idx="102">
                  <c:v>-0.25362570024031877</c:v>
                </c:pt>
                <c:pt idx="103">
                  <c:v>-0.24715981934970571</c:v>
                </c:pt>
                <c:pt idx="104">
                  <c:v>-0.23955812523338574</c:v>
                </c:pt>
                <c:pt idx="105">
                  <c:v>-0.23889331801222641</c:v>
                </c:pt>
                <c:pt idx="106">
                  <c:v>-0.23811223788275579</c:v>
                </c:pt>
                <c:pt idx="107">
                  <c:v>-0.23202597753692028</c:v>
                </c:pt>
                <c:pt idx="108">
                  <c:v>-0.22974021413330104</c:v>
                </c:pt>
                <c:pt idx="109">
                  <c:v>-0.21422436305311168</c:v>
                </c:pt>
                <c:pt idx="110">
                  <c:v>-0.20715705873333426</c:v>
                </c:pt>
                <c:pt idx="111">
                  <c:v>-0.20393096388357615</c:v>
                </c:pt>
                <c:pt idx="112">
                  <c:v>-0.19685733196175975</c:v>
                </c:pt>
                <c:pt idx="113">
                  <c:v>-0.19421684952053087</c:v>
                </c:pt>
                <c:pt idx="114">
                  <c:v>-0.19027509777695403</c:v>
                </c:pt>
                <c:pt idx="115">
                  <c:v>-0.17981295210563861</c:v>
                </c:pt>
                <c:pt idx="116">
                  <c:v>-0.17201850628356755</c:v>
                </c:pt>
                <c:pt idx="117">
                  <c:v>-0.17130044538595185</c:v>
                </c:pt>
                <c:pt idx="118">
                  <c:v>-0.15287642382085834</c:v>
                </c:pt>
                <c:pt idx="119">
                  <c:v>-0.14831016672560968</c:v>
                </c:pt>
                <c:pt idx="120">
                  <c:v>-0.1464744251396313</c:v>
                </c:pt>
                <c:pt idx="121">
                  <c:v>-0.14230482950333412</c:v>
                </c:pt>
                <c:pt idx="122">
                  <c:v>-0.13955478834633514</c:v>
                </c:pt>
                <c:pt idx="123">
                  <c:v>-0.13301649357034087</c:v>
                </c:pt>
                <c:pt idx="124">
                  <c:v>-0.11723164680304736</c:v>
                </c:pt>
                <c:pt idx="125">
                  <c:v>-0.11306081248656986</c:v>
                </c:pt>
                <c:pt idx="126">
                  <c:v>-8.8014906492235603E-2</c:v>
                </c:pt>
                <c:pt idx="127">
                  <c:v>-7.929515611222808E-2</c:v>
                </c:pt>
                <c:pt idx="128">
                  <c:v>-7.372258006175364E-2</c:v>
                </c:pt>
                <c:pt idx="129">
                  <c:v>-5.4103217871281764E-2</c:v>
                </c:pt>
                <c:pt idx="130">
                  <c:v>-4.6636946735678121E-2</c:v>
                </c:pt>
                <c:pt idx="131">
                  <c:v>-3.420287081718585E-2</c:v>
                </c:pt>
                <c:pt idx="132">
                  <c:v>-1.8643168965924321E-2</c:v>
                </c:pt>
                <c:pt idx="133">
                  <c:v>-1.5536951238134566E-2</c:v>
                </c:pt>
                <c:pt idx="134">
                  <c:v>-9.9149730389989244E-3</c:v>
                </c:pt>
                <c:pt idx="135">
                  <c:v>-9.5951053687508159E-3</c:v>
                </c:pt>
                <c:pt idx="136">
                  <c:v>-8.3765626147876381E-3</c:v>
                </c:pt>
                <c:pt idx="137">
                  <c:v>2.9434333143402111E-3</c:v>
                </c:pt>
                <c:pt idx="138">
                  <c:v>1.0337975515283265E-2</c:v>
                </c:pt>
                <c:pt idx="139">
                  <c:v>1.1987653291698793E-2</c:v>
                </c:pt>
                <c:pt idx="140">
                  <c:v>3.0038742208205484E-2</c:v>
                </c:pt>
                <c:pt idx="141">
                  <c:v>6.174293544204508E-2</c:v>
                </c:pt>
                <c:pt idx="142">
                  <c:v>6.9062947570055613E-2</c:v>
                </c:pt>
                <c:pt idx="143">
                  <c:v>8.0351174057024299E-2</c:v>
                </c:pt>
                <c:pt idx="144">
                  <c:v>8.037217001044647E-2</c:v>
                </c:pt>
                <c:pt idx="145">
                  <c:v>8.7205131710637443E-2</c:v>
                </c:pt>
                <c:pt idx="146">
                  <c:v>9.1490314425859004E-2</c:v>
                </c:pt>
                <c:pt idx="147">
                  <c:v>9.1661353104546983E-2</c:v>
                </c:pt>
                <c:pt idx="148">
                  <c:v>9.2587313680857306E-2</c:v>
                </c:pt>
                <c:pt idx="149">
                  <c:v>9.7354187124297317E-2</c:v>
                </c:pt>
                <c:pt idx="150">
                  <c:v>0.11123541138408692</c:v>
                </c:pt>
                <c:pt idx="151">
                  <c:v>0.11187301999306273</c:v>
                </c:pt>
                <c:pt idx="152">
                  <c:v>0.1185580372383723</c:v>
                </c:pt>
                <c:pt idx="153">
                  <c:v>0.13566447708322396</c:v>
                </c:pt>
                <c:pt idx="154">
                  <c:v>0.1405061496200114</c:v>
                </c:pt>
                <c:pt idx="155">
                  <c:v>0.1743903758803482</c:v>
                </c:pt>
                <c:pt idx="156">
                  <c:v>0.17755008486400675</c:v>
                </c:pt>
                <c:pt idx="157">
                  <c:v>0.18550622108953871</c:v>
                </c:pt>
                <c:pt idx="158">
                  <c:v>0.18671154389478065</c:v>
                </c:pt>
                <c:pt idx="159">
                  <c:v>0.18933016552039811</c:v>
                </c:pt>
                <c:pt idx="160">
                  <c:v>0.19157342263669602</c:v>
                </c:pt>
                <c:pt idx="161">
                  <c:v>0.1962229003043979</c:v>
                </c:pt>
                <c:pt idx="162">
                  <c:v>0.20362443789226681</c:v>
                </c:pt>
                <c:pt idx="163">
                  <c:v>0.22131419884740336</c:v>
                </c:pt>
                <c:pt idx="164">
                  <c:v>0.22196981275833086</c:v>
                </c:pt>
                <c:pt idx="165">
                  <c:v>0.22398014543923825</c:v>
                </c:pt>
                <c:pt idx="166">
                  <c:v>0.22410654887054743</c:v>
                </c:pt>
                <c:pt idx="167">
                  <c:v>0.22473516510512279</c:v>
                </c:pt>
                <c:pt idx="168">
                  <c:v>0.22895963793122875</c:v>
                </c:pt>
                <c:pt idx="169">
                  <c:v>0.23855852375217013</c:v>
                </c:pt>
                <c:pt idx="170">
                  <c:v>0.24068398620092862</c:v>
                </c:pt>
                <c:pt idx="171">
                  <c:v>0.25836761873253505</c:v>
                </c:pt>
                <c:pt idx="172">
                  <c:v>0.28129024655024193</c:v>
                </c:pt>
                <c:pt idx="173">
                  <c:v>0.28211730364751902</c:v>
                </c:pt>
                <c:pt idx="174">
                  <c:v>0.28852486249298032</c:v>
                </c:pt>
                <c:pt idx="175">
                  <c:v>0.30264866268813184</c:v>
                </c:pt>
                <c:pt idx="176">
                  <c:v>0.3147237876013711</c:v>
                </c:pt>
                <c:pt idx="177">
                  <c:v>0.33900641566756445</c:v>
                </c:pt>
                <c:pt idx="178">
                  <c:v>0.35069475725547533</c:v>
                </c:pt>
                <c:pt idx="179">
                  <c:v>0.35112512882598756</c:v>
                </c:pt>
                <c:pt idx="180">
                  <c:v>0.3565937975986555</c:v>
                </c:pt>
                <c:pt idx="181">
                  <c:v>0.36765641232054047</c:v>
                </c:pt>
                <c:pt idx="182">
                  <c:v>0.39815010431088144</c:v>
                </c:pt>
                <c:pt idx="183">
                  <c:v>0.40009529805772742</c:v>
                </c:pt>
                <c:pt idx="184">
                  <c:v>0.40230885202646072</c:v>
                </c:pt>
                <c:pt idx="185">
                  <c:v>0.40337570798864614</c:v>
                </c:pt>
                <c:pt idx="186">
                  <c:v>0.40386508696248752</c:v>
                </c:pt>
                <c:pt idx="187">
                  <c:v>0.40648276299615543</c:v>
                </c:pt>
                <c:pt idx="188">
                  <c:v>0.42389258696853294</c:v>
                </c:pt>
                <c:pt idx="189">
                  <c:v>0.43042715083026489</c:v>
                </c:pt>
                <c:pt idx="190">
                  <c:v>0.4565163280535634</c:v>
                </c:pt>
                <c:pt idx="191">
                  <c:v>0.46363888425980948</c:v>
                </c:pt>
                <c:pt idx="192">
                  <c:v>0.46664454003954847</c:v>
                </c:pt>
                <c:pt idx="193">
                  <c:v>0.4749334230676478</c:v>
                </c:pt>
                <c:pt idx="194">
                  <c:v>0.48118910256467967</c:v>
                </c:pt>
                <c:pt idx="195">
                  <c:v>0.49836662762711714</c:v>
                </c:pt>
                <c:pt idx="196">
                  <c:v>0.50196573287535462</c:v>
                </c:pt>
                <c:pt idx="197">
                  <c:v>0.50744932285998634</c:v>
                </c:pt>
                <c:pt idx="198">
                  <c:v>0.51405466127778665</c:v>
                </c:pt>
                <c:pt idx="199">
                  <c:v>0.52369463608051592</c:v>
                </c:pt>
                <c:pt idx="200">
                  <c:v>0.54047028751262272</c:v>
                </c:pt>
                <c:pt idx="201">
                  <c:v>0.55965594557533282</c:v>
                </c:pt>
                <c:pt idx="202">
                  <c:v>0.56800286634699593</c:v>
                </c:pt>
                <c:pt idx="203">
                  <c:v>0.5714727094850478</c:v>
                </c:pt>
                <c:pt idx="204">
                  <c:v>0.62408449903898922</c:v>
                </c:pt>
                <c:pt idx="205">
                  <c:v>0.62905324941383367</c:v>
                </c:pt>
                <c:pt idx="206">
                  <c:v>0.68613678654594312</c:v>
                </c:pt>
                <c:pt idx="207">
                  <c:v>0.74472232514134418</c:v>
                </c:pt>
                <c:pt idx="208">
                  <c:v>0.80151147052032579</c:v>
                </c:pt>
                <c:pt idx="209">
                  <c:v>0.85532629205247068</c:v>
                </c:pt>
                <c:pt idx="210">
                  <c:v>0.85876737763491007</c:v>
                </c:pt>
                <c:pt idx="211">
                  <c:v>0.95458629996260635</c:v>
                </c:pt>
                <c:pt idx="212">
                  <c:v>0.97411487529840579</c:v>
                </c:pt>
                <c:pt idx="213">
                  <c:v>0.97694727304433249</c:v>
                </c:pt>
                <c:pt idx="214">
                  <c:v>0.99746626118245785</c:v>
                </c:pt>
                <c:pt idx="215">
                  <c:v>0.99938045556094324</c:v>
                </c:pt>
                <c:pt idx="216">
                  <c:v>1.0057991313475398</c:v>
                </c:pt>
                <c:pt idx="217">
                  <c:v>1.0410570167277862</c:v>
                </c:pt>
                <c:pt idx="218">
                  <c:v>1.0690130774219857</c:v>
                </c:pt>
                <c:pt idx="219">
                  <c:v>1.0913717539334822</c:v>
                </c:pt>
                <c:pt idx="220">
                  <c:v>1.1433871120905197</c:v>
                </c:pt>
                <c:pt idx="221">
                  <c:v>1.2010395020387072</c:v>
                </c:pt>
                <c:pt idx="222">
                  <c:v>1.2438223640830115</c:v>
                </c:pt>
                <c:pt idx="223">
                  <c:v>1.2511427837621367</c:v>
                </c:pt>
                <c:pt idx="224">
                  <c:v>1.2690494538088666</c:v>
                </c:pt>
                <c:pt idx="225">
                  <c:v>1.2947038449465433</c:v>
                </c:pt>
                <c:pt idx="226">
                  <c:v>1.3368571451643252</c:v>
                </c:pt>
                <c:pt idx="227">
                  <c:v>1.3498272277708578</c:v>
                </c:pt>
                <c:pt idx="228">
                  <c:v>1.3661650470264657</c:v>
                </c:pt>
                <c:pt idx="229">
                  <c:v>1.3708191178346265</c:v>
                </c:pt>
                <c:pt idx="230">
                  <c:v>1.3736271967351941</c:v>
                </c:pt>
                <c:pt idx="231">
                  <c:v>1.3771824359311877</c:v>
                </c:pt>
                <c:pt idx="232">
                  <c:v>1.4022181859848362</c:v>
                </c:pt>
                <c:pt idx="233">
                  <c:v>1.4027085017639866</c:v>
                </c:pt>
                <c:pt idx="234">
                  <c:v>1.4395816054157795</c:v>
                </c:pt>
                <c:pt idx="235">
                  <c:v>1.466178152856243</c:v>
                </c:pt>
                <c:pt idx="236">
                  <c:v>1.4795575456312786</c:v>
                </c:pt>
                <c:pt idx="237">
                  <c:v>1.5260090510918232</c:v>
                </c:pt>
                <c:pt idx="238">
                  <c:v>1.610352024119182</c:v>
                </c:pt>
                <c:pt idx="239">
                  <c:v>1.6277214421758326</c:v>
                </c:pt>
                <c:pt idx="240">
                  <c:v>1.6594106836353673</c:v>
                </c:pt>
                <c:pt idx="241">
                  <c:v>1.6808884990309929</c:v>
                </c:pt>
                <c:pt idx="242">
                  <c:v>1.7018175709260772</c:v>
                </c:pt>
                <c:pt idx="243">
                  <c:v>1.7087005156794046</c:v>
                </c:pt>
                <c:pt idx="244">
                  <c:v>1.7232270052254586</c:v>
                </c:pt>
                <c:pt idx="245">
                  <c:v>1.7294315454762579</c:v>
                </c:pt>
                <c:pt idx="246">
                  <c:v>1.744189591033465</c:v>
                </c:pt>
                <c:pt idx="247">
                  <c:v>1.7609508921488992</c:v>
                </c:pt>
                <c:pt idx="248">
                  <c:v>1.7800036980935274</c:v>
                </c:pt>
                <c:pt idx="249">
                  <c:v>1.7928784007049261</c:v>
                </c:pt>
                <c:pt idx="250">
                  <c:v>1.817161028771122</c:v>
                </c:pt>
                <c:pt idx="251">
                  <c:v>1.9165085660925805</c:v>
                </c:pt>
                <c:pt idx="252">
                  <c:v>1.9228726489909527</c:v>
                </c:pt>
                <c:pt idx="253">
                  <c:v>2.0090568421601036</c:v>
                </c:pt>
                <c:pt idx="254">
                  <c:v>2.0800623753777416</c:v>
                </c:pt>
                <c:pt idx="255">
                  <c:v>2.1007564376196832</c:v>
                </c:pt>
                <c:pt idx="256">
                  <c:v>2.1468401936070984</c:v>
                </c:pt>
                <c:pt idx="257">
                  <c:v>2.1945504568106817</c:v>
                </c:pt>
                <c:pt idx="258">
                  <c:v>2.2674370451905443</c:v>
                </c:pt>
                <c:pt idx="259">
                  <c:v>2.3132185588410175</c:v>
                </c:pt>
                <c:pt idx="260">
                  <c:v>2.4504167766223834</c:v>
                </c:pt>
                <c:pt idx="261">
                  <c:v>2.5638512194058656</c:v>
                </c:pt>
              </c:numCache>
            </c:numRef>
          </c:yVal>
          <c:smooth val="0"/>
          <c:extLst>
            <c:ext xmlns:c16="http://schemas.microsoft.com/office/drawing/2014/chart" uri="{C3380CC4-5D6E-409C-BE32-E72D297353CC}">
              <c16:uniqueId val="{00000000-F657-F84D-9F4D-2E380942D166}"/>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'Part 3'!$AX$2:$AX$263</c:f>
              <c:numCache>
                <c:formatCode>0.00</c:formatCode>
                <c:ptCount val="262"/>
                <c:pt idx="0">
                  <c:v>-2.8929192678734181</c:v>
                </c:pt>
                <c:pt idx="1">
                  <c:v>-2.528644881189821</c:v>
                </c:pt>
                <c:pt idx="2">
                  <c:v>-2.3438866646343475</c:v>
                </c:pt>
                <c:pt idx="3">
                  <c:v>-2.2156197184696946</c:v>
                </c:pt>
                <c:pt idx="4">
                  <c:v>-2.1159254910219962</c:v>
                </c:pt>
                <c:pt idx="5">
                  <c:v>-2.0336714474073072</c:v>
                </c:pt>
                <c:pt idx="6">
                  <c:v>-1.9632397668732706</c:v>
                </c:pt>
                <c:pt idx="7">
                  <c:v>-1.9013826653257466</c:v>
                </c:pt>
                <c:pt idx="8">
                  <c:v>-1.8460462092017935</c:v>
                </c:pt>
                <c:pt idx="9">
                  <c:v>-1.7958455512600473</c:v>
                </c:pt>
                <c:pt idx="10">
                  <c:v>-1.7498009207740848</c:v>
                </c:pt>
                <c:pt idx="11">
                  <c:v>-1.7071926025024666</c:v>
                </c:pt>
                <c:pt idx="12">
                  <c:v>-1.6674757254802024</c:v>
                </c:pt>
                <c:pt idx="13">
                  <c:v>-1.6302274466655646</c:v>
                </c:pt>
                <c:pt idx="14">
                  <c:v>-1.5951127585631362</c:v>
                </c:pt>
                <c:pt idx="15">
                  <c:v>-1.5618615392556825</c:v>
                </c:pt>
                <c:pt idx="16">
                  <c:v>-1.5302526710293158</c:v>
                </c:pt>
                <c:pt idx="17">
                  <c:v>-1.5001027595109515</c:v>
                </c:pt>
                <c:pt idx="18">
                  <c:v>-1.4712579371990806</c:v>
                </c:pt>
                <c:pt idx="19">
                  <c:v>-1.4435877889473323</c:v>
                </c:pt>
                <c:pt idx="20">
                  <c:v>-1.4169807706927577</c:v>
                </c:pt>
                <c:pt idx="21">
                  <c:v>-1.3913407002534657</c:v>
                </c:pt>
                <c:pt idx="22">
                  <c:v>-1.3665840316741558</c:v>
                </c:pt>
                <c:pt idx="23">
                  <c:v>-1.3426377114882446</c:v>
                </c:pt>
                <c:pt idx="24">
                  <c:v>-1.3194374734384275</c:v>
                </c:pt>
                <c:pt idx="25">
                  <c:v>-1.2969264679191927</c:v>
                </c:pt>
                <c:pt idx="26">
                  <c:v>-1.2750541500157357</c:v>
                </c:pt>
                <c:pt idx="27">
                  <c:v>-1.2537753695199951</c:v>
                </c:pt>
                <c:pt idx="28">
                  <c:v>-1.2330496202910932</c:v>
                </c:pt>
                <c:pt idx="29">
                  <c:v>-1.2128404164935702</c:v>
                </c:pt>
                <c:pt idx="30">
                  <c:v>-1.1931147707289882</c:v>
                </c:pt>
                <c:pt idx="31">
                  <c:v>-1.1738427546475656</c:v>
                </c:pt>
                <c:pt idx="32">
                  <c:v>-1.1549971268193044</c:v>
                </c:pt>
                <c:pt idx="33">
                  <c:v>-1.136553015831067</c:v>
                </c:pt>
                <c:pt idx="34">
                  <c:v>-1.1184876490213236</c:v>
                </c:pt>
                <c:pt idx="35">
                  <c:v>-1.1007801191566395</c:v>
                </c:pt>
                <c:pt idx="36">
                  <c:v>-1.0834111828304476</c:v>
                </c:pt>
                <c:pt idx="37">
                  <c:v>-1.06636308552545</c:v>
                </c:pt>
                <c:pt idx="38">
                  <c:v>-1.0496194092001805</c:v>
                </c:pt>
                <c:pt idx="39">
                  <c:v>-1.0331649389930071</c:v>
                </c:pt>
                <c:pt idx="40">
                  <c:v>-1.0169855462247854</c:v>
                </c:pt>
                <c:pt idx="41">
                  <c:v>-1.0010680853558858</c:v>
                </c:pt>
                <c:pt idx="42">
                  <c:v>-0.9854003029385211</c:v>
                </c:pt>
                <c:pt idx="43">
                  <c:v>-0.96997075691972645</c:v>
                </c:pt>
                <c:pt idx="44">
                  <c:v>-0.95476874490815455</c:v>
                </c:pt>
                <c:pt idx="45">
                  <c:v>-0.93978424023057883</c:v>
                </c:pt>
                <c:pt idx="46">
                  <c:v>-0.92500783477998239</c:v>
                </c:pt>
                <c:pt idx="47">
                  <c:v>-0.91043068780363967</c:v>
                </c:pt>
                <c:pt idx="48">
                  <c:v>-0.89604447990194602</c:v>
                </c:pt>
                <c:pt idx="49">
                  <c:v>-0.88184137161139053</c:v>
                </c:pt>
                <c:pt idx="50">
                  <c:v>-0.86781396603145955</c:v>
                </c:pt>
                <c:pt idx="51">
                  <c:v>-0.85395527502834434</c:v>
                </c:pt>
                <c:pt idx="52">
                  <c:v>-0.84025868861020625</c:v>
                </c:pt>
                <c:pt idx="53">
                  <c:v>-0.82671794712148672</c:v>
                </c:pt>
                <c:pt idx="54">
                  <c:v>-0.81332711594875995</c:v>
                </c:pt>
                <c:pt idx="55">
                  <c:v>-0.80008056246913806</c:v>
                </c:pt>
                <c:pt idx="56">
                  <c:v>-0.78697293500536358</c:v>
                </c:pt>
                <c:pt idx="57">
                  <c:v>-0.7739991435802196</c:v>
                </c:pt>
                <c:pt idx="58">
                  <c:v>-0.76115434228754864</c:v>
                </c:pt>
                <c:pt idx="59">
                  <c:v>-0.74843391311848129</c:v>
                </c:pt>
                <c:pt idx="60">
                  <c:v>-0.7358334511000415</c:v>
                </c:pt>
                <c:pt idx="61">
                  <c:v>-0.72334875061938442</c:v>
                </c:pt>
                <c:pt idx="62">
                  <c:v>-0.7109757928210424</c:v>
                </c:pt>
                <c:pt idx="63">
                  <c:v>-0.69871073397684169</c:v>
                </c:pt>
                <c:pt idx="64">
                  <c:v>-0.68654989473896033</c:v>
                </c:pt>
                <c:pt idx="65">
                  <c:v>-0.67448975019608193</c:v>
                </c:pt>
                <c:pt idx="66">
                  <c:v>-0.66252692066093988</c:v>
                </c:pt>
                <c:pt idx="67">
                  <c:v>-0.65065816312493385</c:v>
                </c:pt>
                <c:pt idx="68">
                  <c:v>-0.63888036332198783</c:v>
                </c:pt>
                <c:pt idx="69">
                  <c:v>-0.62719052834960598</c:v>
                </c:pt>
                <c:pt idx="70">
                  <c:v>-0.61558577980018625</c:v>
                </c:pt>
                <c:pt idx="71">
                  <c:v>-0.60406334736020983</c:v>
                </c:pt>
                <c:pt idx="72">
                  <c:v>-0.59262056283896225</c:v>
                </c:pt>
                <c:pt idx="73">
                  <c:v>-0.58125485459206705</c:v>
                </c:pt>
                <c:pt idx="74">
                  <c:v>-0.56996374230832691</c:v>
                </c:pt>
                <c:pt idx="75">
                  <c:v>-0.55874483213126436</c:v>
                </c:pt>
                <c:pt idx="76">
                  <c:v>-0.54759581208933283</c:v>
                </c:pt>
                <c:pt idx="77">
                  <c:v>-0.53651444781109781</c:v>
                </c:pt>
                <c:pt idx="78">
                  <c:v>-0.5254985785037698</c:v>
                </c:pt>
                <c:pt idx="79">
                  <c:v>-0.51454611317535259</c:v>
                </c:pt>
                <c:pt idx="80">
                  <c:v>-0.50365502708235821</c:v>
                </c:pt>
                <c:pt idx="81">
                  <c:v>-0.49282335838657698</c:v>
                </c:pt>
                <c:pt idx="82">
                  <c:v>-0.48204920500576198</c:v>
                </c:pt>
                <c:pt idx="83">
                  <c:v>-0.47133072164434098</c:v>
                </c:pt>
                <c:pt idx="84">
                  <c:v>-0.46066611699140447</c:v>
                </c:pt>
                <c:pt idx="85">
                  <c:v>-0.45005365107423506</c:v>
                </c:pt>
                <c:pt idx="86">
                  <c:v>-0.43949163275658881</c:v>
                </c:pt>
                <c:pt idx="87">
                  <c:v>-0.42897841737177267</c:v>
                </c:pt>
                <c:pt idx="88">
                  <c:v>-0.41851240448134458</c:v>
                </c:pt>
                <c:pt idx="89">
                  <c:v>-0.40809203575095948</c:v>
                </c:pt>
                <c:pt idx="90">
                  <c:v>-0.39771579293552733</c:v>
                </c:pt>
                <c:pt idx="91">
                  <c:v>-0.38738219596643142</c:v>
                </c:pt>
                <c:pt idx="92">
                  <c:v>-0.37708980113409546</c:v>
                </c:pt>
                <c:pt idx="93">
                  <c:v>-0.36683719935966907</c:v>
                </c:pt>
                <c:pt idx="94">
                  <c:v>-0.35662301455005585</c:v>
                </c:pt>
                <c:pt idx="95">
                  <c:v>-0.3464459020309138</c:v>
                </c:pt>
                <c:pt idx="96">
                  <c:v>-0.33630454705263418</c:v>
                </c:pt>
                <c:pt idx="97">
                  <c:v>-0.32619766336465211</c:v>
                </c:pt>
                <c:pt idx="98">
                  <c:v>-0.31612399185375722</c:v>
                </c:pt>
                <c:pt idx="99">
                  <c:v>-0.30608229924236263</c:v>
                </c:pt>
                <c:pt idx="100">
                  <c:v>-0.29607137684296159</c:v>
                </c:pt>
                <c:pt idx="101">
                  <c:v>-0.28609003936524313</c:v>
                </c:pt>
                <c:pt idx="102">
                  <c:v>-0.27613712377257005</c:v>
                </c:pt>
                <c:pt idx="103">
                  <c:v>-0.26621148818472556</c:v>
                </c:pt>
                <c:pt idx="104">
                  <c:v>-0.25631201082403188</c:v>
                </c:pt>
                <c:pt idx="105">
                  <c:v>-0.24643758900211962</c:v>
                </c:pt>
                <c:pt idx="106">
                  <c:v>-0.23658713814479079</c:v>
                </c:pt>
                <c:pt idx="107">
                  <c:v>-0.22675959085256958</c:v>
                </c:pt>
                <c:pt idx="108">
                  <c:v>-0.21695389599467269</c:v>
                </c:pt>
                <c:pt idx="109">
                  <c:v>-0.20716901783426186</c:v>
                </c:pt>
                <c:pt idx="110">
                  <c:v>-0.19740393518295835</c:v>
                </c:pt>
                <c:pt idx="111">
                  <c:v>-0.18765764058270834</c:v>
                </c:pt>
                <c:pt idx="112">
                  <c:v>-0.17792913951318964</c:v>
                </c:pt>
                <c:pt idx="113">
                  <c:v>-0.16821744962304311</c:v>
                </c:pt>
                <c:pt idx="114">
                  <c:v>-0.15852159998329721</c:v>
                </c:pt>
                <c:pt idx="115">
                  <c:v>-0.14884063036143219</c:v>
                </c:pt>
                <c:pt idx="116">
                  <c:v>-0.13917359051460709</c:v>
                </c:pt>
                <c:pt idx="117">
                  <c:v>-0.12951953950063169</c:v>
                </c:pt>
                <c:pt idx="118">
                  <c:v>-0.11987754500533411</c:v>
                </c:pt>
                <c:pt idx="119">
                  <c:v>-0.11024668268502609</c:v>
                </c:pt>
                <c:pt idx="120">
                  <c:v>-0.1006260355228201</c:v>
                </c:pt>
                <c:pt idx="121">
                  <c:v>-9.1014693197598751E-2</c:v>
                </c:pt>
                <c:pt idx="122">
                  <c:v>-8.1411751464479085E-2</c:v>
                </c:pt>
                <c:pt idx="123">
                  <c:v>-7.1816311545650782E-2</c:v>
                </c:pt>
                <c:pt idx="124">
                  <c:v>-6.2227479530504601E-2</c:v>
                </c:pt>
                <c:pt idx="125">
                  <c:v>-5.2644365783992259E-2</c:v>
                </c:pt>
                <c:pt idx="126">
                  <c:v>-4.3066084362190685E-2</c:v>
                </c:pt>
                <c:pt idx="127">
                  <c:v>-3.3491752434063431E-2</c:v>
                </c:pt>
                <c:pt idx="128">
                  <c:v>-2.3920489708433315E-2</c:v>
                </c:pt>
                <c:pt idx="129">
                  <c:v>-1.4351417865196142E-2</c:v>
                </c:pt>
                <c:pt idx="130">
                  <c:v>-4.7836599898194694E-3</c:v>
                </c:pt>
                <c:pt idx="131">
                  <c:v>4.7836599898194694E-3</c:v>
                </c:pt>
                <c:pt idx="132">
                  <c:v>1.4351417865196279E-2</c:v>
                </c:pt>
                <c:pt idx="133">
                  <c:v>2.3920489708433315E-2</c:v>
                </c:pt>
                <c:pt idx="134">
                  <c:v>3.3491752434063569E-2</c:v>
                </c:pt>
                <c:pt idx="135">
                  <c:v>4.3066084362190685E-2</c:v>
                </c:pt>
                <c:pt idx="136">
                  <c:v>5.2644365783992113E-2</c:v>
                </c:pt>
                <c:pt idx="137">
                  <c:v>6.2227479530504601E-2</c:v>
                </c:pt>
                <c:pt idx="138">
                  <c:v>7.1816311545650643E-2</c:v>
                </c:pt>
                <c:pt idx="139">
                  <c:v>8.1411751464479085E-2</c:v>
                </c:pt>
                <c:pt idx="140">
                  <c:v>9.1014693197598751E-2</c:v>
                </c:pt>
                <c:pt idx="141">
                  <c:v>0.10062603552282023</c:v>
                </c:pt>
                <c:pt idx="142">
                  <c:v>0.11024668268502609</c:v>
                </c:pt>
                <c:pt idx="143">
                  <c:v>0.11987754500533426</c:v>
                </c:pt>
                <c:pt idx="144">
                  <c:v>0.12951953950063169</c:v>
                </c:pt>
                <c:pt idx="145">
                  <c:v>0.13917359051460698</c:v>
                </c:pt>
                <c:pt idx="146">
                  <c:v>0.14884063036143219</c:v>
                </c:pt>
                <c:pt idx="147">
                  <c:v>0.15852159998329707</c:v>
                </c:pt>
                <c:pt idx="148">
                  <c:v>0.16821744962304327</c:v>
                </c:pt>
                <c:pt idx="149">
                  <c:v>0.17792913951318964</c:v>
                </c:pt>
                <c:pt idx="150">
                  <c:v>0.18765764058270851</c:v>
                </c:pt>
                <c:pt idx="151">
                  <c:v>0.19740393518295835</c:v>
                </c:pt>
                <c:pt idx="152">
                  <c:v>0.207169017834262</c:v>
                </c:pt>
                <c:pt idx="153">
                  <c:v>0.21695389599467269</c:v>
                </c:pt>
                <c:pt idx="154">
                  <c:v>0.22675959085256941</c:v>
                </c:pt>
                <c:pt idx="155">
                  <c:v>0.23658713814479079</c:v>
                </c:pt>
                <c:pt idx="156">
                  <c:v>0.24643758900211943</c:v>
                </c:pt>
                <c:pt idx="157">
                  <c:v>0.25631201082403193</c:v>
                </c:pt>
                <c:pt idx="158">
                  <c:v>0.26621148818472556</c:v>
                </c:pt>
                <c:pt idx="159">
                  <c:v>0.27613712377257016</c:v>
                </c:pt>
                <c:pt idx="160">
                  <c:v>0.28609003936524313</c:v>
                </c:pt>
                <c:pt idx="161">
                  <c:v>0.29607137684296164</c:v>
                </c:pt>
                <c:pt idx="162">
                  <c:v>0.30608229924236263</c:v>
                </c:pt>
                <c:pt idx="163">
                  <c:v>0.31612399185375711</c:v>
                </c:pt>
                <c:pt idx="164">
                  <c:v>0.32619766336465211</c:v>
                </c:pt>
                <c:pt idx="165">
                  <c:v>0.33630454705263402</c:v>
                </c:pt>
                <c:pt idx="166">
                  <c:v>0.34644590203091391</c:v>
                </c:pt>
                <c:pt idx="167">
                  <c:v>0.35662301455005585</c:v>
                </c:pt>
                <c:pt idx="168">
                  <c:v>0.36683719935966919</c:v>
                </c:pt>
                <c:pt idx="169">
                  <c:v>0.37708980113409546</c:v>
                </c:pt>
                <c:pt idx="170">
                  <c:v>0.38738219596643125</c:v>
                </c:pt>
                <c:pt idx="171">
                  <c:v>0.39771579293552733</c:v>
                </c:pt>
                <c:pt idx="172">
                  <c:v>0.40809203575095937</c:v>
                </c:pt>
                <c:pt idx="173">
                  <c:v>0.41851240448134458</c:v>
                </c:pt>
                <c:pt idx="174">
                  <c:v>0.4289784173717725</c:v>
                </c:pt>
                <c:pt idx="175">
                  <c:v>0.43949163275658892</c:v>
                </c:pt>
                <c:pt idx="176">
                  <c:v>0.45005365107423506</c:v>
                </c:pt>
                <c:pt idx="177">
                  <c:v>0.46066611699140436</c:v>
                </c:pt>
                <c:pt idx="178">
                  <c:v>0.47133072164434098</c:v>
                </c:pt>
                <c:pt idx="179">
                  <c:v>0.48204920500576165</c:v>
                </c:pt>
                <c:pt idx="180">
                  <c:v>0.49282335838657698</c:v>
                </c:pt>
                <c:pt idx="181">
                  <c:v>0.50365502708235799</c:v>
                </c:pt>
                <c:pt idx="182">
                  <c:v>0.51454611317535259</c:v>
                </c:pt>
                <c:pt idx="183">
                  <c:v>0.5254985785037698</c:v>
                </c:pt>
                <c:pt idx="184">
                  <c:v>0.53651444781109792</c:v>
                </c:pt>
                <c:pt idx="185">
                  <c:v>0.54759581208933283</c:v>
                </c:pt>
                <c:pt idx="186">
                  <c:v>0.55874483213126447</c:v>
                </c:pt>
                <c:pt idx="187">
                  <c:v>0.56996374230832691</c:v>
                </c:pt>
                <c:pt idx="188">
                  <c:v>0.58125485459206683</c:v>
                </c:pt>
                <c:pt idx="189">
                  <c:v>0.59262056283896225</c:v>
                </c:pt>
                <c:pt idx="190">
                  <c:v>0.60406334736020972</c:v>
                </c:pt>
                <c:pt idx="191">
                  <c:v>0.61558577980018625</c:v>
                </c:pt>
                <c:pt idx="192">
                  <c:v>0.62719052834960598</c:v>
                </c:pt>
                <c:pt idx="193">
                  <c:v>0.63888036332198828</c:v>
                </c:pt>
                <c:pt idx="194">
                  <c:v>0.65065816312493385</c:v>
                </c:pt>
                <c:pt idx="195">
                  <c:v>0.66252692066094021</c:v>
                </c:pt>
                <c:pt idx="196">
                  <c:v>0.67448975019608193</c:v>
                </c:pt>
                <c:pt idx="197">
                  <c:v>0.68654989473896011</c:v>
                </c:pt>
                <c:pt idx="198">
                  <c:v>0.69871073397684169</c:v>
                </c:pt>
                <c:pt idx="199">
                  <c:v>0.7109757928210424</c:v>
                </c:pt>
                <c:pt idx="200">
                  <c:v>0.72334875061938442</c:v>
                </c:pt>
                <c:pt idx="201">
                  <c:v>0.7358334511000415</c:v>
                </c:pt>
                <c:pt idx="202">
                  <c:v>0.74843391311848129</c:v>
                </c:pt>
                <c:pt idx="203">
                  <c:v>0.76115434228754864</c:v>
                </c:pt>
                <c:pt idx="204">
                  <c:v>0.77399914358022004</c:v>
                </c:pt>
                <c:pt idx="205">
                  <c:v>0.78697293500536358</c:v>
                </c:pt>
                <c:pt idx="206">
                  <c:v>0.80008056246913695</c:v>
                </c:pt>
                <c:pt idx="207">
                  <c:v>0.81332711594875995</c:v>
                </c:pt>
                <c:pt idx="208">
                  <c:v>0.82671794712148672</c:v>
                </c:pt>
                <c:pt idx="209">
                  <c:v>0.84025868861020625</c:v>
                </c:pt>
                <c:pt idx="210">
                  <c:v>0.85395527502834434</c:v>
                </c:pt>
                <c:pt idx="211">
                  <c:v>0.86781396603145955</c:v>
                </c:pt>
                <c:pt idx="212">
                  <c:v>0.88184137161139053</c:v>
                </c:pt>
                <c:pt idx="213">
                  <c:v>0.8960444799019468</c:v>
                </c:pt>
                <c:pt idx="214">
                  <c:v>0.91043068780363967</c:v>
                </c:pt>
                <c:pt idx="215">
                  <c:v>0.92500783477998383</c:v>
                </c:pt>
                <c:pt idx="216">
                  <c:v>0.93978424023057883</c:v>
                </c:pt>
                <c:pt idx="217">
                  <c:v>0.95476874490815455</c:v>
                </c:pt>
                <c:pt idx="218">
                  <c:v>0.96997075691972645</c:v>
                </c:pt>
                <c:pt idx="219">
                  <c:v>0.9854003029385211</c:v>
                </c:pt>
                <c:pt idx="220">
                  <c:v>1.0010680853558858</c:v>
                </c:pt>
                <c:pt idx="221">
                  <c:v>1.0169855462247854</c:v>
                </c:pt>
                <c:pt idx="222">
                  <c:v>1.0331649389930126</c:v>
                </c:pt>
                <c:pt idx="223">
                  <c:v>1.0496194092001805</c:v>
                </c:pt>
                <c:pt idx="224">
                  <c:v>1.0663630855254498</c:v>
                </c:pt>
                <c:pt idx="225">
                  <c:v>1.0834111828304476</c:v>
                </c:pt>
                <c:pt idx="226">
                  <c:v>1.1007801191566395</c:v>
                </c:pt>
                <c:pt idx="227">
                  <c:v>1.1184876490213236</c:v>
                </c:pt>
                <c:pt idx="228">
                  <c:v>1.136553015831067</c:v>
                </c:pt>
                <c:pt idx="229">
                  <c:v>1.1549971268193051</c:v>
                </c:pt>
                <c:pt idx="230">
                  <c:v>1.1738427546475656</c:v>
                </c:pt>
                <c:pt idx="231">
                  <c:v>1.1931147707289882</c:v>
                </c:pt>
                <c:pt idx="232">
                  <c:v>1.2128404164935702</c:v>
                </c:pt>
                <c:pt idx="233">
                  <c:v>1.2330496202910921</c:v>
                </c:pt>
                <c:pt idx="234">
                  <c:v>1.2537753695199951</c:v>
                </c:pt>
                <c:pt idx="235">
                  <c:v>1.2750541500157357</c:v>
                </c:pt>
                <c:pt idx="236">
                  <c:v>1.2969264679191927</c:v>
                </c:pt>
                <c:pt idx="237">
                  <c:v>1.3194374734384275</c:v>
                </c:pt>
                <c:pt idx="238">
                  <c:v>1.3426377114882446</c:v>
                </c:pt>
                <c:pt idx="239">
                  <c:v>1.3665840316741558</c:v>
                </c:pt>
                <c:pt idx="240">
                  <c:v>1.3913407002534657</c:v>
                </c:pt>
                <c:pt idx="241">
                  <c:v>1.4169807706927577</c:v>
                </c:pt>
                <c:pt idx="242">
                  <c:v>1.4435877889473323</c:v>
                </c:pt>
                <c:pt idx="243">
                  <c:v>1.4712579371990813</c:v>
                </c:pt>
                <c:pt idx="244">
                  <c:v>1.5001027595109515</c:v>
                </c:pt>
                <c:pt idx="245">
                  <c:v>1.5302526710293167</c:v>
                </c:pt>
                <c:pt idx="246">
                  <c:v>1.5618615392556825</c:v>
                </c:pt>
                <c:pt idx="247">
                  <c:v>1.5951127585631368</c:v>
                </c:pt>
                <c:pt idx="248">
                  <c:v>1.6302274466655646</c:v>
                </c:pt>
                <c:pt idx="249">
                  <c:v>1.6674757254802022</c:v>
                </c:pt>
                <c:pt idx="250">
                  <c:v>1.7071926025024666</c:v>
                </c:pt>
                <c:pt idx="251">
                  <c:v>1.7498009207740837</c:v>
                </c:pt>
                <c:pt idx="252">
                  <c:v>1.7958455512600477</c:v>
                </c:pt>
                <c:pt idx="253">
                  <c:v>1.8460462092017929</c:v>
                </c:pt>
                <c:pt idx="254">
                  <c:v>1.9013826653257473</c:v>
                </c:pt>
                <c:pt idx="255">
                  <c:v>1.9632397668732697</c:v>
                </c:pt>
                <c:pt idx="256">
                  <c:v>2.0336714474073081</c:v>
                </c:pt>
                <c:pt idx="257">
                  <c:v>2.1159254910219962</c:v>
                </c:pt>
                <c:pt idx="258">
                  <c:v>2.2156197184696933</c:v>
                </c:pt>
                <c:pt idx="259">
                  <c:v>2.3438866646343479</c:v>
                </c:pt>
                <c:pt idx="260">
                  <c:v>2.5286448811898179</c:v>
                </c:pt>
                <c:pt idx="261">
                  <c:v>2.8929192678734226</c:v>
                </c:pt>
              </c:numCache>
            </c:numRef>
          </c:xVal>
          <c:yVal>
            <c:numRef>
              <c:f>'Part 3'!$AX$2:$AX$263</c:f>
              <c:numCache>
                <c:formatCode>0.00</c:formatCode>
                <c:ptCount val="262"/>
                <c:pt idx="0">
                  <c:v>-2.8929192678734181</c:v>
                </c:pt>
                <c:pt idx="1">
                  <c:v>-2.528644881189821</c:v>
                </c:pt>
                <c:pt idx="2">
                  <c:v>-2.3438866646343475</c:v>
                </c:pt>
                <c:pt idx="3">
                  <c:v>-2.2156197184696946</c:v>
                </c:pt>
                <c:pt idx="4">
                  <c:v>-2.1159254910219962</c:v>
                </c:pt>
                <c:pt idx="5">
                  <c:v>-2.0336714474073072</c:v>
                </c:pt>
                <c:pt idx="6">
                  <c:v>-1.9632397668732706</c:v>
                </c:pt>
                <c:pt idx="7">
                  <c:v>-1.9013826653257466</c:v>
                </c:pt>
                <c:pt idx="8">
                  <c:v>-1.8460462092017935</c:v>
                </c:pt>
                <c:pt idx="9">
                  <c:v>-1.7958455512600473</c:v>
                </c:pt>
                <c:pt idx="10">
                  <c:v>-1.7498009207740848</c:v>
                </c:pt>
                <c:pt idx="11">
                  <c:v>-1.7071926025024666</c:v>
                </c:pt>
                <c:pt idx="12">
                  <c:v>-1.6674757254802024</c:v>
                </c:pt>
                <c:pt idx="13">
                  <c:v>-1.6302274466655646</c:v>
                </c:pt>
                <c:pt idx="14">
                  <c:v>-1.5951127585631362</c:v>
                </c:pt>
                <c:pt idx="15">
                  <c:v>-1.5618615392556825</c:v>
                </c:pt>
                <c:pt idx="16">
                  <c:v>-1.5302526710293158</c:v>
                </c:pt>
                <c:pt idx="17">
                  <c:v>-1.5001027595109515</c:v>
                </c:pt>
                <c:pt idx="18">
                  <c:v>-1.4712579371990806</c:v>
                </c:pt>
                <c:pt idx="19">
                  <c:v>-1.4435877889473323</c:v>
                </c:pt>
                <c:pt idx="20">
                  <c:v>-1.4169807706927577</c:v>
                </c:pt>
                <c:pt idx="21">
                  <c:v>-1.3913407002534657</c:v>
                </c:pt>
                <c:pt idx="22">
                  <c:v>-1.3665840316741558</c:v>
                </c:pt>
                <c:pt idx="23">
                  <c:v>-1.3426377114882446</c:v>
                </c:pt>
                <c:pt idx="24">
                  <c:v>-1.3194374734384275</c:v>
                </c:pt>
                <c:pt idx="25">
                  <c:v>-1.2969264679191927</c:v>
                </c:pt>
                <c:pt idx="26">
                  <c:v>-1.2750541500157357</c:v>
                </c:pt>
                <c:pt idx="27">
                  <c:v>-1.2537753695199951</c:v>
                </c:pt>
                <c:pt idx="28">
                  <c:v>-1.2330496202910932</c:v>
                </c:pt>
                <c:pt idx="29">
                  <c:v>-1.2128404164935702</c:v>
                </c:pt>
                <c:pt idx="30">
                  <c:v>-1.1931147707289882</c:v>
                </c:pt>
                <c:pt idx="31">
                  <c:v>-1.1738427546475656</c:v>
                </c:pt>
                <c:pt idx="32">
                  <c:v>-1.1549971268193044</c:v>
                </c:pt>
                <c:pt idx="33">
                  <c:v>-1.136553015831067</c:v>
                </c:pt>
                <c:pt idx="34">
                  <c:v>-1.1184876490213236</c:v>
                </c:pt>
                <c:pt idx="35">
                  <c:v>-1.1007801191566395</c:v>
                </c:pt>
                <c:pt idx="36">
                  <c:v>-1.0834111828304476</c:v>
                </c:pt>
                <c:pt idx="37">
                  <c:v>-1.06636308552545</c:v>
                </c:pt>
                <c:pt idx="38">
                  <c:v>-1.0496194092001805</c:v>
                </c:pt>
                <c:pt idx="39">
                  <c:v>-1.0331649389930071</c:v>
                </c:pt>
                <c:pt idx="40">
                  <c:v>-1.0169855462247854</c:v>
                </c:pt>
                <c:pt idx="41">
                  <c:v>-1.0010680853558858</c:v>
                </c:pt>
                <c:pt idx="42">
                  <c:v>-0.9854003029385211</c:v>
                </c:pt>
                <c:pt idx="43">
                  <c:v>-0.96997075691972645</c:v>
                </c:pt>
                <c:pt idx="44">
                  <c:v>-0.95476874490815455</c:v>
                </c:pt>
                <c:pt idx="45">
                  <c:v>-0.93978424023057883</c:v>
                </c:pt>
                <c:pt idx="46">
                  <c:v>-0.92500783477998239</c:v>
                </c:pt>
                <c:pt idx="47">
                  <c:v>-0.91043068780363967</c:v>
                </c:pt>
                <c:pt idx="48">
                  <c:v>-0.89604447990194602</c:v>
                </c:pt>
                <c:pt idx="49">
                  <c:v>-0.88184137161139053</c:v>
                </c:pt>
                <c:pt idx="50">
                  <c:v>-0.86781396603145955</c:v>
                </c:pt>
                <c:pt idx="51">
                  <c:v>-0.85395527502834434</c:v>
                </c:pt>
                <c:pt idx="52">
                  <c:v>-0.84025868861020625</c:v>
                </c:pt>
                <c:pt idx="53">
                  <c:v>-0.82671794712148672</c:v>
                </c:pt>
                <c:pt idx="54">
                  <c:v>-0.81332711594875995</c:v>
                </c:pt>
                <c:pt idx="55">
                  <c:v>-0.80008056246913806</c:v>
                </c:pt>
                <c:pt idx="56">
                  <c:v>-0.78697293500536358</c:v>
                </c:pt>
                <c:pt idx="57">
                  <c:v>-0.7739991435802196</c:v>
                </c:pt>
                <c:pt idx="58">
                  <c:v>-0.76115434228754864</c:v>
                </c:pt>
                <c:pt idx="59">
                  <c:v>-0.74843391311848129</c:v>
                </c:pt>
                <c:pt idx="60">
                  <c:v>-0.7358334511000415</c:v>
                </c:pt>
                <c:pt idx="61">
                  <c:v>-0.72334875061938442</c:v>
                </c:pt>
                <c:pt idx="62">
                  <c:v>-0.7109757928210424</c:v>
                </c:pt>
                <c:pt idx="63">
                  <c:v>-0.69871073397684169</c:v>
                </c:pt>
                <c:pt idx="64">
                  <c:v>-0.68654989473896033</c:v>
                </c:pt>
                <c:pt idx="65">
                  <c:v>-0.67448975019608193</c:v>
                </c:pt>
                <c:pt idx="66">
                  <c:v>-0.66252692066093988</c:v>
                </c:pt>
                <c:pt idx="67">
                  <c:v>-0.65065816312493385</c:v>
                </c:pt>
                <c:pt idx="68">
                  <c:v>-0.63888036332198783</c:v>
                </c:pt>
                <c:pt idx="69">
                  <c:v>-0.62719052834960598</c:v>
                </c:pt>
                <c:pt idx="70">
                  <c:v>-0.61558577980018625</c:v>
                </c:pt>
                <c:pt idx="71">
                  <c:v>-0.60406334736020983</c:v>
                </c:pt>
                <c:pt idx="72">
                  <c:v>-0.59262056283896225</c:v>
                </c:pt>
                <c:pt idx="73">
                  <c:v>-0.58125485459206705</c:v>
                </c:pt>
                <c:pt idx="74">
                  <c:v>-0.56996374230832691</c:v>
                </c:pt>
                <c:pt idx="75">
                  <c:v>-0.55874483213126436</c:v>
                </c:pt>
                <c:pt idx="76">
                  <c:v>-0.54759581208933283</c:v>
                </c:pt>
                <c:pt idx="77">
                  <c:v>-0.53651444781109781</c:v>
                </c:pt>
                <c:pt idx="78">
                  <c:v>-0.5254985785037698</c:v>
                </c:pt>
                <c:pt idx="79">
                  <c:v>-0.51454611317535259</c:v>
                </c:pt>
                <c:pt idx="80">
                  <c:v>-0.50365502708235821</c:v>
                </c:pt>
                <c:pt idx="81">
                  <c:v>-0.49282335838657698</c:v>
                </c:pt>
                <c:pt idx="82">
                  <c:v>-0.48204920500576198</c:v>
                </c:pt>
                <c:pt idx="83">
                  <c:v>-0.47133072164434098</c:v>
                </c:pt>
                <c:pt idx="84">
                  <c:v>-0.46066611699140447</c:v>
                </c:pt>
                <c:pt idx="85">
                  <c:v>-0.45005365107423506</c:v>
                </c:pt>
                <c:pt idx="86">
                  <c:v>-0.43949163275658881</c:v>
                </c:pt>
                <c:pt idx="87">
                  <c:v>-0.42897841737177267</c:v>
                </c:pt>
                <c:pt idx="88">
                  <c:v>-0.41851240448134458</c:v>
                </c:pt>
                <c:pt idx="89">
                  <c:v>-0.40809203575095948</c:v>
                </c:pt>
                <c:pt idx="90">
                  <c:v>-0.39771579293552733</c:v>
                </c:pt>
                <c:pt idx="91">
                  <c:v>-0.38738219596643142</c:v>
                </c:pt>
                <c:pt idx="92">
                  <c:v>-0.37708980113409546</c:v>
                </c:pt>
                <c:pt idx="93">
                  <c:v>-0.36683719935966907</c:v>
                </c:pt>
                <c:pt idx="94">
                  <c:v>-0.35662301455005585</c:v>
                </c:pt>
                <c:pt idx="95">
                  <c:v>-0.3464459020309138</c:v>
                </c:pt>
                <c:pt idx="96">
                  <c:v>-0.33630454705263418</c:v>
                </c:pt>
                <c:pt idx="97">
                  <c:v>-0.32619766336465211</c:v>
                </c:pt>
                <c:pt idx="98">
                  <c:v>-0.31612399185375722</c:v>
                </c:pt>
                <c:pt idx="99">
                  <c:v>-0.30608229924236263</c:v>
                </c:pt>
                <c:pt idx="100">
                  <c:v>-0.29607137684296159</c:v>
                </c:pt>
                <c:pt idx="101">
                  <c:v>-0.28609003936524313</c:v>
                </c:pt>
                <c:pt idx="102">
                  <c:v>-0.27613712377257005</c:v>
                </c:pt>
                <c:pt idx="103">
                  <c:v>-0.26621148818472556</c:v>
                </c:pt>
                <c:pt idx="104">
                  <c:v>-0.25631201082403188</c:v>
                </c:pt>
                <c:pt idx="105">
                  <c:v>-0.24643758900211962</c:v>
                </c:pt>
                <c:pt idx="106">
                  <c:v>-0.23658713814479079</c:v>
                </c:pt>
                <c:pt idx="107">
                  <c:v>-0.22675959085256958</c:v>
                </c:pt>
                <c:pt idx="108">
                  <c:v>-0.21695389599467269</c:v>
                </c:pt>
                <c:pt idx="109">
                  <c:v>-0.20716901783426186</c:v>
                </c:pt>
                <c:pt idx="110">
                  <c:v>-0.19740393518295835</c:v>
                </c:pt>
                <c:pt idx="111">
                  <c:v>-0.18765764058270834</c:v>
                </c:pt>
                <c:pt idx="112">
                  <c:v>-0.17792913951318964</c:v>
                </c:pt>
                <c:pt idx="113">
                  <c:v>-0.16821744962304311</c:v>
                </c:pt>
                <c:pt idx="114">
                  <c:v>-0.15852159998329721</c:v>
                </c:pt>
                <c:pt idx="115">
                  <c:v>-0.14884063036143219</c:v>
                </c:pt>
                <c:pt idx="116">
                  <c:v>-0.13917359051460709</c:v>
                </c:pt>
                <c:pt idx="117">
                  <c:v>-0.12951953950063169</c:v>
                </c:pt>
                <c:pt idx="118">
                  <c:v>-0.11987754500533411</c:v>
                </c:pt>
                <c:pt idx="119">
                  <c:v>-0.11024668268502609</c:v>
                </c:pt>
                <c:pt idx="120">
                  <c:v>-0.1006260355228201</c:v>
                </c:pt>
                <c:pt idx="121">
                  <c:v>-9.1014693197598751E-2</c:v>
                </c:pt>
                <c:pt idx="122">
                  <c:v>-8.1411751464479085E-2</c:v>
                </c:pt>
                <c:pt idx="123">
                  <c:v>-7.1816311545650782E-2</c:v>
                </c:pt>
                <c:pt idx="124">
                  <c:v>-6.2227479530504601E-2</c:v>
                </c:pt>
                <c:pt idx="125">
                  <c:v>-5.2644365783992259E-2</c:v>
                </c:pt>
                <c:pt idx="126">
                  <c:v>-4.3066084362190685E-2</c:v>
                </c:pt>
                <c:pt idx="127">
                  <c:v>-3.3491752434063431E-2</c:v>
                </c:pt>
                <c:pt idx="128">
                  <c:v>-2.3920489708433315E-2</c:v>
                </c:pt>
                <c:pt idx="129">
                  <c:v>-1.4351417865196142E-2</c:v>
                </c:pt>
                <c:pt idx="130">
                  <c:v>-4.7836599898194694E-3</c:v>
                </c:pt>
                <c:pt idx="131">
                  <c:v>4.7836599898194694E-3</c:v>
                </c:pt>
                <c:pt idx="132">
                  <c:v>1.4351417865196279E-2</c:v>
                </c:pt>
                <c:pt idx="133">
                  <c:v>2.3920489708433315E-2</c:v>
                </c:pt>
                <c:pt idx="134">
                  <c:v>3.3491752434063569E-2</c:v>
                </c:pt>
                <c:pt idx="135">
                  <c:v>4.3066084362190685E-2</c:v>
                </c:pt>
                <c:pt idx="136">
                  <c:v>5.2644365783992113E-2</c:v>
                </c:pt>
                <c:pt idx="137">
                  <c:v>6.2227479530504601E-2</c:v>
                </c:pt>
                <c:pt idx="138">
                  <c:v>7.1816311545650643E-2</c:v>
                </c:pt>
                <c:pt idx="139">
                  <c:v>8.1411751464479085E-2</c:v>
                </c:pt>
                <c:pt idx="140">
                  <c:v>9.1014693197598751E-2</c:v>
                </c:pt>
                <c:pt idx="141">
                  <c:v>0.10062603552282023</c:v>
                </c:pt>
                <c:pt idx="142">
                  <c:v>0.11024668268502609</c:v>
                </c:pt>
                <c:pt idx="143">
                  <c:v>0.11987754500533426</c:v>
                </c:pt>
                <c:pt idx="144">
                  <c:v>0.12951953950063169</c:v>
                </c:pt>
                <c:pt idx="145">
                  <c:v>0.13917359051460698</c:v>
                </c:pt>
                <c:pt idx="146">
                  <c:v>0.14884063036143219</c:v>
                </c:pt>
                <c:pt idx="147">
                  <c:v>0.15852159998329707</c:v>
                </c:pt>
                <c:pt idx="148">
                  <c:v>0.16821744962304327</c:v>
                </c:pt>
                <c:pt idx="149">
                  <c:v>0.17792913951318964</c:v>
                </c:pt>
                <c:pt idx="150">
                  <c:v>0.18765764058270851</c:v>
                </c:pt>
                <c:pt idx="151">
                  <c:v>0.19740393518295835</c:v>
                </c:pt>
                <c:pt idx="152">
                  <c:v>0.207169017834262</c:v>
                </c:pt>
                <c:pt idx="153">
                  <c:v>0.21695389599467269</c:v>
                </c:pt>
                <c:pt idx="154">
                  <c:v>0.22675959085256941</c:v>
                </c:pt>
                <c:pt idx="155">
                  <c:v>0.23658713814479079</c:v>
                </c:pt>
                <c:pt idx="156">
                  <c:v>0.24643758900211943</c:v>
                </c:pt>
                <c:pt idx="157">
                  <c:v>0.25631201082403193</c:v>
                </c:pt>
                <c:pt idx="158">
                  <c:v>0.26621148818472556</c:v>
                </c:pt>
                <c:pt idx="159">
                  <c:v>0.27613712377257016</c:v>
                </c:pt>
                <c:pt idx="160">
                  <c:v>0.28609003936524313</c:v>
                </c:pt>
                <c:pt idx="161">
                  <c:v>0.29607137684296164</c:v>
                </c:pt>
                <c:pt idx="162">
                  <c:v>0.30608229924236263</c:v>
                </c:pt>
                <c:pt idx="163">
                  <c:v>0.31612399185375711</c:v>
                </c:pt>
                <c:pt idx="164">
                  <c:v>0.32619766336465211</c:v>
                </c:pt>
                <c:pt idx="165">
                  <c:v>0.33630454705263402</c:v>
                </c:pt>
                <c:pt idx="166">
                  <c:v>0.34644590203091391</c:v>
                </c:pt>
                <c:pt idx="167">
                  <c:v>0.35662301455005585</c:v>
                </c:pt>
                <c:pt idx="168">
                  <c:v>0.36683719935966919</c:v>
                </c:pt>
                <c:pt idx="169">
                  <c:v>0.37708980113409546</c:v>
                </c:pt>
                <c:pt idx="170">
                  <c:v>0.38738219596643125</c:v>
                </c:pt>
                <c:pt idx="171">
                  <c:v>0.39771579293552733</c:v>
                </c:pt>
                <c:pt idx="172">
                  <c:v>0.40809203575095937</c:v>
                </c:pt>
                <c:pt idx="173">
                  <c:v>0.41851240448134458</c:v>
                </c:pt>
                <c:pt idx="174">
                  <c:v>0.4289784173717725</c:v>
                </c:pt>
                <c:pt idx="175">
                  <c:v>0.43949163275658892</c:v>
                </c:pt>
                <c:pt idx="176">
                  <c:v>0.45005365107423506</c:v>
                </c:pt>
                <c:pt idx="177">
                  <c:v>0.46066611699140436</c:v>
                </c:pt>
                <c:pt idx="178">
                  <c:v>0.47133072164434098</c:v>
                </c:pt>
                <c:pt idx="179">
                  <c:v>0.48204920500576165</c:v>
                </c:pt>
                <c:pt idx="180">
                  <c:v>0.49282335838657698</c:v>
                </c:pt>
                <c:pt idx="181">
                  <c:v>0.50365502708235799</c:v>
                </c:pt>
                <c:pt idx="182">
                  <c:v>0.51454611317535259</c:v>
                </c:pt>
                <c:pt idx="183">
                  <c:v>0.5254985785037698</c:v>
                </c:pt>
                <c:pt idx="184">
                  <c:v>0.53651444781109792</c:v>
                </c:pt>
                <c:pt idx="185">
                  <c:v>0.54759581208933283</c:v>
                </c:pt>
                <c:pt idx="186">
                  <c:v>0.55874483213126447</c:v>
                </c:pt>
                <c:pt idx="187">
                  <c:v>0.56996374230832691</c:v>
                </c:pt>
                <c:pt idx="188">
                  <c:v>0.58125485459206683</c:v>
                </c:pt>
                <c:pt idx="189">
                  <c:v>0.59262056283896225</c:v>
                </c:pt>
                <c:pt idx="190">
                  <c:v>0.60406334736020972</c:v>
                </c:pt>
                <c:pt idx="191">
                  <c:v>0.61558577980018625</c:v>
                </c:pt>
                <c:pt idx="192">
                  <c:v>0.62719052834960598</c:v>
                </c:pt>
                <c:pt idx="193">
                  <c:v>0.63888036332198828</c:v>
                </c:pt>
                <c:pt idx="194">
                  <c:v>0.65065816312493385</c:v>
                </c:pt>
                <c:pt idx="195">
                  <c:v>0.66252692066094021</c:v>
                </c:pt>
                <c:pt idx="196">
                  <c:v>0.67448975019608193</c:v>
                </c:pt>
                <c:pt idx="197">
                  <c:v>0.68654989473896011</c:v>
                </c:pt>
                <c:pt idx="198">
                  <c:v>0.69871073397684169</c:v>
                </c:pt>
                <c:pt idx="199">
                  <c:v>0.7109757928210424</c:v>
                </c:pt>
                <c:pt idx="200">
                  <c:v>0.72334875061938442</c:v>
                </c:pt>
                <c:pt idx="201">
                  <c:v>0.7358334511000415</c:v>
                </c:pt>
                <c:pt idx="202">
                  <c:v>0.74843391311848129</c:v>
                </c:pt>
                <c:pt idx="203">
                  <c:v>0.76115434228754864</c:v>
                </c:pt>
                <c:pt idx="204">
                  <c:v>0.77399914358022004</c:v>
                </c:pt>
                <c:pt idx="205">
                  <c:v>0.78697293500536358</c:v>
                </c:pt>
                <c:pt idx="206">
                  <c:v>0.80008056246913695</c:v>
                </c:pt>
                <c:pt idx="207">
                  <c:v>0.81332711594875995</c:v>
                </c:pt>
                <c:pt idx="208">
                  <c:v>0.82671794712148672</c:v>
                </c:pt>
                <c:pt idx="209">
                  <c:v>0.84025868861020625</c:v>
                </c:pt>
                <c:pt idx="210">
                  <c:v>0.85395527502834434</c:v>
                </c:pt>
                <c:pt idx="211">
                  <c:v>0.86781396603145955</c:v>
                </c:pt>
                <c:pt idx="212">
                  <c:v>0.88184137161139053</c:v>
                </c:pt>
                <c:pt idx="213">
                  <c:v>0.8960444799019468</c:v>
                </c:pt>
                <c:pt idx="214">
                  <c:v>0.91043068780363967</c:v>
                </c:pt>
                <c:pt idx="215">
                  <c:v>0.92500783477998383</c:v>
                </c:pt>
                <c:pt idx="216">
                  <c:v>0.93978424023057883</c:v>
                </c:pt>
                <c:pt idx="217">
                  <c:v>0.95476874490815455</c:v>
                </c:pt>
                <c:pt idx="218">
                  <c:v>0.96997075691972645</c:v>
                </c:pt>
                <c:pt idx="219">
                  <c:v>0.9854003029385211</c:v>
                </c:pt>
                <c:pt idx="220">
                  <c:v>1.0010680853558858</c:v>
                </c:pt>
                <c:pt idx="221">
                  <c:v>1.0169855462247854</c:v>
                </c:pt>
                <c:pt idx="222">
                  <c:v>1.0331649389930126</c:v>
                </c:pt>
                <c:pt idx="223">
                  <c:v>1.0496194092001805</c:v>
                </c:pt>
                <c:pt idx="224">
                  <c:v>1.0663630855254498</c:v>
                </c:pt>
                <c:pt idx="225">
                  <c:v>1.0834111828304476</c:v>
                </c:pt>
                <c:pt idx="226">
                  <c:v>1.1007801191566395</c:v>
                </c:pt>
                <c:pt idx="227">
                  <c:v>1.1184876490213236</c:v>
                </c:pt>
                <c:pt idx="228">
                  <c:v>1.136553015831067</c:v>
                </c:pt>
                <c:pt idx="229">
                  <c:v>1.1549971268193051</c:v>
                </c:pt>
                <c:pt idx="230">
                  <c:v>1.1738427546475656</c:v>
                </c:pt>
                <c:pt idx="231">
                  <c:v>1.1931147707289882</c:v>
                </c:pt>
                <c:pt idx="232">
                  <c:v>1.2128404164935702</c:v>
                </c:pt>
                <c:pt idx="233">
                  <c:v>1.2330496202910921</c:v>
                </c:pt>
                <c:pt idx="234">
                  <c:v>1.2537753695199951</c:v>
                </c:pt>
                <c:pt idx="235">
                  <c:v>1.2750541500157357</c:v>
                </c:pt>
                <c:pt idx="236">
                  <c:v>1.2969264679191927</c:v>
                </c:pt>
                <c:pt idx="237">
                  <c:v>1.3194374734384275</c:v>
                </c:pt>
                <c:pt idx="238">
                  <c:v>1.3426377114882446</c:v>
                </c:pt>
                <c:pt idx="239">
                  <c:v>1.3665840316741558</c:v>
                </c:pt>
                <c:pt idx="240">
                  <c:v>1.3913407002534657</c:v>
                </c:pt>
                <c:pt idx="241">
                  <c:v>1.4169807706927577</c:v>
                </c:pt>
                <c:pt idx="242">
                  <c:v>1.4435877889473323</c:v>
                </c:pt>
                <c:pt idx="243">
                  <c:v>1.4712579371990813</c:v>
                </c:pt>
                <c:pt idx="244">
                  <c:v>1.5001027595109515</c:v>
                </c:pt>
                <c:pt idx="245">
                  <c:v>1.5302526710293167</c:v>
                </c:pt>
                <c:pt idx="246">
                  <c:v>1.5618615392556825</c:v>
                </c:pt>
                <c:pt idx="247">
                  <c:v>1.5951127585631368</c:v>
                </c:pt>
                <c:pt idx="248">
                  <c:v>1.6302274466655646</c:v>
                </c:pt>
                <c:pt idx="249">
                  <c:v>1.6674757254802022</c:v>
                </c:pt>
                <c:pt idx="250">
                  <c:v>1.7071926025024666</c:v>
                </c:pt>
                <c:pt idx="251">
                  <c:v>1.7498009207740837</c:v>
                </c:pt>
                <c:pt idx="252">
                  <c:v>1.7958455512600477</c:v>
                </c:pt>
                <c:pt idx="253">
                  <c:v>1.8460462092017929</c:v>
                </c:pt>
                <c:pt idx="254">
                  <c:v>1.9013826653257473</c:v>
                </c:pt>
                <c:pt idx="255">
                  <c:v>1.9632397668732697</c:v>
                </c:pt>
                <c:pt idx="256">
                  <c:v>2.0336714474073081</c:v>
                </c:pt>
                <c:pt idx="257">
                  <c:v>2.1159254910219962</c:v>
                </c:pt>
                <c:pt idx="258">
                  <c:v>2.2156197184696933</c:v>
                </c:pt>
                <c:pt idx="259">
                  <c:v>2.3438866646343479</c:v>
                </c:pt>
                <c:pt idx="260">
                  <c:v>2.5286448811898179</c:v>
                </c:pt>
                <c:pt idx="261">
                  <c:v>2.8929192678734226</c:v>
                </c:pt>
              </c:numCache>
            </c:numRef>
          </c:yVal>
          <c:smooth val="0"/>
          <c:extLst>
            <c:ext xmlns:c16="http://schemas.microsoft.com/office/drawing/2014/chart" uri="{C3380CC4-5D6E-409C-BE32-E72D297353CC}">
              <c16:uniqueId val="{00000001-F657-F84D-9F4D-2E380942D166}"/>
            </c:ext>
          </c:extLst>
        </c:ser>
        <c:dLbls>
          <c:showLegendKey val="0"/>
          <c:showVal val="0"/>
          <c:showCatName val="0"/>
          <c:showSerName val="0"/>
          <c:showPercent val="0"/>
          <c:showBubbleSize val="0"/>
        </c:dLbls>
        <c:axId val="1982629056"/>
        <c:axId val="1529840847"/>
      </c:scatterChart>
      <c:valAx>
        <c:axId val="19826290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840847"/>
        <c:crosses val="autoZero"/>
        <c:crossBetween val="midCat"/>
      </c:valAx>
      <c:valAx>
        <c:axId val="1529840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29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tx2"/>
                </a:solidFill>
                <a:prstDash val="sysDot"/>
              </a:ln>
              <a:effectLst/>
            </c:spPr>
            <c:trendlineType val="linear"/>
            <c:dispRSqr val="1"/>
            <c:dispEq val="1"/>
            <c:trendlineLbl>
              <c:layout>
                <c:manualLayout>
                  <c:x val="0.10747475440896828"/>
                  <c:y val="-0.113562010760385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'Part 3'!$BV$2:$BV$263</c:f>
              <c:numCache>
                <c:formatCode>0.00</c:formatCode>
                <c:ptCount val="262"/>
                <c:pt idx="0">
                  <c:v>329.80999759999997</c:v>
                </c:pt>
                <c:pt idx="1">
                  <c:v>325.89999390000003</c:v>
                </c:pt>
                <c:pt idx="2">
                  <c:v>335.82998659999998</c:v>
                </c:pt>
                <c:pt idx="3">
                  <c:v>330.75</c:v>
                </c:pt>
                <c:pt idx="4">
                  <c:v>339.26000979999998</c:v>
                </c:pt>
                <c:pt idx="5">
                  <c:v>335.6600037</c:v>
                </c:pt>
                <c:pt idx="6">
                  <c:v>329.0499878</c:v>
                </c:pt>
                <c:pt idx="7">
                  <c:v>338.92001340000002</c:v>
                </c:pt>
                <c:pt idx="8">
                  <c:v>338.69000240000003</c:v>
                </c:pt>
                <c:pt idx="9">
                  <c:v>339.07000729999999</c:v>
                </c:pt>
                <c:pt idx="10">
                  <c:v>338.61999509999998</c:v>
                </c:pt>
                <c:pt idx="11">
                  <c:v>339.67001340000002</c:v>
                </c:pt>
                <c:pt idx="12">
                  <c:v>338.10998540000003</c:v>
                </c:pt>
                <c:pt idx="13">
                  <c:v>326</c:v>
                </c:pt>
                <c:pt idx="14">
                  <c:v>349.60000609999997</c:v>
                </c:pt>
                <c:pt idx="15">
                  <c:v>353.1600037</c:v>
                </c:pt>
                <c:pt idx="16">
                  <c:v>342.88000490000002</c:v>
                </c:pt>
                <c:pt idx="17">
                  <c:v>348.51998900000001</c:v>
                </c:pt>
                <c:pt idx="18">
                  <c:v>343.1600037</c:v>
                </c:pt>
                <c:pt idx="19">
                  <c:v>347.73999020000002</c:v>
                </c:pt>
                <c:pt idx="20">
                  <c:v>345.0899963</c:v>
                </c:pt>
                <c:pt idx="21">
                  <c:v>358</c:v>
                </c:pt>
                <c:pt idx="22">
                  <c:v>369.01000979999998</c:v>
                </c:pt>
                <c:pt idx="23">
                  <c:v>369.67001340000002</c:v>
                </c:pt>
                <c:pt idx="24">
                  <c:v>366.9500122</c:v>
                </c:pt>
                <c:pt idx="25">
                  <c:v>366.76998900000001</c:v>
                </c:pt>
                <c:pt idx="26">
                  <c:v>371.07000729999999</c:v>
                </c:pt>
                <c:pt idx="27">
                  <c:v>373.69000240000003</c:v>
                </c:pt>
                <c:pt idx="28">
                  <c:v>380.01000979999998</c:v>
                </c:pt>
                <c:pt idx="29">
                  <c:v>381.39999390000003</c:v>
                </c:pt>
                <c:pt idx="30">
                  <c:v>380.39999390000003</c:v>
                </c:pt>
                <c:pt idx="31">
                  <c:v>387.77999879999999</c:v>
                </c:pt>
                <c:pt idx="32">
                  <c:v>386.19000240000003</c:v>
                </c:pt>
                <c:pt idx="33">
                  <c:v>386</c:v>
                </c:pt>
                <c:pt idx="34">
                  <c:v>380.07000729999999</c:v>
                </c:pt>
                <c:pt idx="35">
                  <c:v>368.7000122</c:v>
                </c:pt>
                <c:pt idx="36">
                  <c:v>360.0899963</c:v>
                </c:pt>
                <c:pt idx="37">
                  <c:v>379.23999020000002</c:v>
                </c:pt>
                <c:pt idx="38">
                  <c:v>371.7099915</c:v>
                </c:pt>
                <c:pt idx="39">
                  <c:v>369.02999879999999</c:v>
                </c:pt>
                <c:pt idx="40">
                  <c:v>381.0499878</c:v>
                </c:pt>
                <c:pt idx="41">
                  <c:v>368.76998900000001</c:v>
                </c:pt>
                <c:pt idx="42">
                  <c:v>383.7900085</c:v>
                </c:pt>
                <c:pt idx="43">
                  <c:v>372.77999879999999</c:v>
                </c:pt>
                <c:pt idx="44">
                  <c:v>368.97000120000001</c:v>
                </c:pt>
                <c:pt idx="45">
                  <c:v>346.48999020000002</c:v>
                </c:pt>
                <c:pt idx="46">
                  <c:v>364.13000490000002</c:v>
                </c:pt>
                <c:pt idx="47">
                  <c:v>349.92001340000002</c:v>
                </c:pt>
                <c:pt idx="48">
                  <c:v>315.25</c:v>
                </c:pt>
                <c:pt idx="49">
                  <c:v>336.2999878</c:v>
                </c:pt>
                <c:pt idx="50">
                  <c:v>298.8399963</c:v>
                </c:pt>
                <c:pt idx="51">
                  <c:v>319.75</c:v>
                </c:pt>
                <c:pt idx="52">
                  <c:v>315.47000120000001</c:v>
                </c:pt>
                <c:pt idx="53">
                  <c:v>332.02999879999999</c:v>
                </c:pt>
                <c:pt idx="54">
                  <c:v>332.82998659999998</c:v>
                </c:pt>
                <c:pt idx="55">
                  <c:v>360.26998900000001</c:v>
                </c:pt>
                <c:pt idx="56">
                  <c:v>357.32000729999999</c:v>
                </c:pt>
                <c:pt idx="57">
                  <c:v>342.39001459999997</c:v>
                </c:pt>
                <c:pt idx="58">
                  <c:v>362.98999020000002</c:v>
                </c:pt>
                <c:pt idx="59">
                  <c:v>357.11999509999998</c:v>
                </c:pt>
                <c:pt idx="60">
                  <c:v>370.9599915</c:v>
                </c:pt>
                <c:pt idx="61">
                  <c:v>375.5</c:v>
                </c:pt>
                <c:pt idx="62">
                  <c:v>364.07998659999998</c:v>
                </c:pt>
                <c:pt idx="63">
                  <c:v>370.07998659999998</c:v>
                </c:pt>
                <c:pt idx="64">
                  <c:v>361.76000979999998</c:v>
                </c:pt>
                <c:pt idx="65">
                  <c:v>379.9599915</c:v>
                </c:pt>
                <c:pt idx="66">
                  <c:v>372.27999879999999</c:v>
                </c:pt>
                <c:pt idx="67">
                  <c:v>371.11999509999998</c:v>
                </c:pt>
                <c:pt idx="68">
                  <c:v>370.72000120000001</c:v>
                </c:pt>
                <c:pt idx="69">
                  <c:v>396.72000120000001</c:v>
                </c:pt>
                <c:pt idx="70">
                  <c:v>413.5499878</c:v>
                </c:pt>
                <c:pt idx="71">
                  <c:v>426.75</c:v>
                </c:pt>
                <c:pt idx="72">
                  <c:v>439.17001340000002</c:v>
                </c:pt>
                <c:pt idx="73">
                  <c:v>422.9599915</c:v>
                </c:pt>
                <c:pt idx="74">
                  <c:v>437.48999020000002</c:v>
                </c:pt>
                <c:pt idx="75">
                  <c:v>433.82998659999998</c:v>
                </c:pt>
                <c:pt idx="76">
                  <c:v>421.42001340000002</c:v>
                </c:pt>
                <c:pt idx="77">
                  <c:v>426.7000122</c:v>
                </c:pt>
                <c:pt idx="78">
                  <c:v>424.98999020000002</c:v>
                </c:pt>
                <c:pt idx="79">
                  <c:v>421.38000490000002</c:v>
                </c:pt>
                <c:pt idx="80">
                  <c:v>403.82998659999998</c:v>
                </c:pt>
                <c:pt idx="81">
                  <c:v>411.89001459999997</c:v>
                </c:pt>
                <c:pt idx="82">
                  <c:v>419.85000609999997</c:v>
                </c:pt>
                <c:pt idx="83">
                  <c:v>415.26998900000001</c:v>
                </c:pt>
                <c:pt idx="84">
                  <c:v>428.14999390000003</c:v>
                </c:pt>
                <c:pt idx="85">
                  <c:v>424.67999270000001</c:v>
                </c:pt>
                <c:pt idx="86">
                  <c:v>434.26000979999998</c:v>
                </c:pt>
                <c:pt idx="87">
                  <c:v>436.52999879999999</c:v>
                </c:pt>
                <c:pt idx="88">
                  <c:v>435.5499878</c:v>
                </c:pt>
                <c:pt idx="89">
                  <c:v>440.51998900000001</c:v>
                </c:pt>
                <c:pt idx="90">
                  <c:v>431.82000729999999</c:v>
                </c:pt>
                <c:pt idx="91">
                  <c:v>438.26998900000001</c:v>
                </c:pt>
                <c:pt idx="92">
                  <c:v>441.9500122</c:v>
                </c:pt>
                <c:pt idx="93">
                  <c:v>454.19000240000003</c:v>
                </c:pt>
                <c:pt idx="94">
                  <c:v>452.57998659999998</c:v>
                </c:pt>
                <c:pt idx="95">
                  <c:v>451.0400085</c:v>
                </c:pt>
                <c:pt idx="96">
                  <c:v>447.67001340000002</c:v>
                </c:pt>
                <c:pt idx="97">
                  <c:v>436.25</c:v>
                </c:pt>
                <c:pt idx="98">
                  <c:v>429.32000729999999</c:v>
                </c:pt>
                <c:pt idx="99">
                  <c:v>414.76998900000001</c:v>
                </c:pt>
                <c:pt idx="100">
                  <c:v>419.89001459999997</c:v>
                </c:pt>
                <c:pt idx="101">
                  <c:v>413.44000240000003</c:v>
                </c:pt>
                <c:pt idx="102">
                  <c:v>419.73001099999999</c:v>
                </c:pt>
                <c:pt idx="103">
                  <c:v>425.92001340000002</c:v>
                </c:pt>
                <c:pt idx="104">
                  <c:v>427.30999759999997</c:v>
                </c:pt>
                <c:pt idx="105">
                  <c:v>421.97000120000001</c:v>
                </c:pt>
                <c:pt idx="106">
                  <c:v>414.32998659999998</c:v>
                </c:pt>
                <c:pt idx="107">
                  <c:v>419.60000609999997</c:v>
                </c:pt>
                <c:pt idx="108">
                  <c:v>419.48999020000002</c:v>
                </c:pt>
                <c:pt idx="109">
                  <c:v>434.0499878</c:v>
                </c:pt>
                <c:pt idx="110">
                  <c:v>434.48001099999999</c:v>
                </c:pt>
                <c:pt idx="111">
                  <c:v>425.55999759999997</c:v>
                </c:pt>
                <c:pt idx="112">
                  <c:v>418.07000729999999</c:v>
                </c:pt>
                <c:pt idx="113">
                  <c:v>425.5</c:v>
                </c:pt>
                <c:pt idx="114">
                  <c:v>436.13000490000002</c:v>
                </c:pt>
                <c:pt idx="115">
                  <c:v>447.76998900000001</c:v>
                </c:pt>
                <c:pt idx="116">
                  <c:v>449.86999509999998</c:v>
                </c:pt>
                <c:pt idx="117">
                  <c:v>453.72000120000001</c:v>
                </c:pt>
                <c:pt idx="118">
                  <c:v>468.0400085</c:v>
                </c:pt>
                <c:pt idx="119">
                  <c:v>466.26000979999998</c:v>
                </c:pt>
                <c:pt idx="120">
                  <c:v>457.85000609999997</c:v>
                </c:pt>
                <c:pt idx="121">
                  <c:v>465.9100037</c:v>
                </c:pt>
                <c:pt idx="122">
                  <c:v>443.39999390000003</c:v>
                </c:pt>
                <c:pt idx="123">
                  <c:v>447.23999020000002</c:v>
                </c:pt>
                <c:pt idx="124">
                  <c:v>455.0400085</c:v>
                </c:pt>
                <c:pt idx="125">
                  <c:v>485.64001459999997</c:v>
                </c:pt>
                <c:pt idx="126">
                  <c:v>476.89001459999997</c:v>
                </c:pt>
                <c:pt idx="127">
                  <c:v>493.80999759999997</c:v>
                </c:pt>
                <c:pt idx="128">
                  <c:v>493.1600037</c:v>
                </c:pt>
                <c:pt idx="129">
                  <c:v>502.77999879999999</c:v>
                </c:pt>
                <c:pt idx="130">
                  <c:v>507.76000979999998</c:v>
                </c:pt>
                <c:pt idx="131">
                  <c:v>548.72998050000001</c:v>
                </c:pt>
                <c:pt idx="132">
                  <c:v>525.5</c:v>
                </c:pt>
                <c:pt idx="133">
                  <c:v>524.88000490000002</c:v>
                </c:pt>
                <c:pt idx="134">
                  <c:v>523.26000980000003</c:v>
                </c:pt>
                <c:pt idx="135">
                  <c:v>527.39001459999997</c:v>
                </c:pt>
                <c:pt idx="136">
                  <c:v>492.98999020000002</c:v>
                </c:pt>
                <c:pt idx="137">
                  <c:v>502.4100037</c:v>
                </c:pt>
                <c:pt idx="138">
                  <c:v>490.10000609999997</c:v>
                </c:pt>
                <c:pt idx="139">
                  <c:v>489.82000729999999</c:v>
                </c:pt>
                <c:pt idx="140">
                  <c:v>477.57998659999998</c:v>
                </c:pt>
                <c:pt idx="141">
                  <c:v>480.4500122</c:v>
                </c:pt>
                <c:pt idx="142">
                  <c:v>495.64999390000003</c:v>
                </c:pt>
                <c:pt idx="143">
                  <c:v>488.51000979999998</c:v>
                </c:pt>
                <c:pt idx="144">
                  <c:v>484.48001099999999</c:v>
                </c:pt>
                <c:pt idx="145">
                  <c:v>485.7999878</c:v>
                </c:pt>
                <c:pt idx="146">
                  <c:v>488.88000490000002</c:v>
                </c:pt>
                <c:pt idx="147">
                  <c:v>498.61999509999998</c:v>
                </c:pt>
                <c:pt idx="148">
                  <c:v>509.64001459999997</c:v>
                </c:pt>
                <c:pt idx="149">
                  <c:v>502.10998540000003</c:v>
                </c:pt>
                <c:pt idx="150">
                  <c:v>509.07998659999998</c:v>
                </c:pt>
                <c:pt idx="151">
                  <c:v>494.73001099999999</c:v>
                </c:pt>
                <c:pt idx="152">
                  <c:v>483.38000490000002</c:v>
                </c:pt>
                <c:pt idx="153">
                  <c:v>466.92999270000001</c:v>
                </c:pt>
                <c:pt idx="154">
                  <c:v>475.47000120000001</c:v>
                </c:pt>
                <c:pt idx="155">
                  <c:v>481.32998659999998</c:v>
                </c:pt>
                <c:pt idx="156">
                  <c:v>482.67999270000001</c:v>
                </c:pt>
                <c:pt idx="157">
                  <c:v>482.35000609999997</c:v>
                </c:pt>
                <c:pt idx="158">
                  <c:v>491.86999509999998</c:v>
                </c:pt>
                <c:pt idx="159">
                  <c:v>484.52999879999999</c:v>
                </c:pt>
                <c:pt idx="160">
                  <c:v>497.89999390000003</c:v>
                </c:pt>
                <c:pt idx="161">
                  <c:v>492.30999759999997</c:v>
                </c:pt>
                <c:pt idx="162">
                  <c:v>488.80999759999997</c:v>
                </c:pt>
                <c:pt idx="163">
                  <c:v>490.57998659999998</c:v>
                </c:pt>
                <c:pt idx="164">
                  <c:v>547.53002930000002</c:v>
                </c:pt>
                <c:pt idx="165">
                  <c:v>526.27001949999999</c:v>
                </c:pt>
                <c:pt idx="166">
                  <c:v>523.89001459999997</c:v>
                </c:pt>
                <c:pt idx="167">
                  <c:v>529.55999759999997</c:v>
                </c:pt>
                <c:pt idx="168">
                  <c:v>556.54998780000005</c:v>
                </c:pt>
                <c:pt idx="169">
                  <c:v>552.8400269</c:v>
                </c:pt>
                <c:pt idx="170">
                  <c:v>525.75</c:v>
                </c:pt>
                <c:pt idx="171">
                  <c:v>516.04998780000005</c:v>
                </c:pt>
                <c:pt idx="172">
                  <c:v>507.01998900000001</c:v>
                </c:pt>
                <c:pt idx="173">
                  <c:v>500.19000240000003</c:v>
                </c:pt>
                <c:pt idx="174">
                  <c:v>480.67001340000002</c:v>
                </c:pt>
                <c:pt idx="175">
                  <c:v>482.02999879999999</c:v>
                </c:pt>
                <c:pt idx="176">
                  <c:v>476.26000979999998</c:v>
                </c:pt>
                <c:pt idx="177">
                  <c:v>495.98999020000002</c:v>
                </c:pt>
                <c:pt idx="178">
                  <c:v>483.85998540000003</c:v>
                </c:pt>
                <c:pt idx="179">
                  <c:v>470.2000122</c:v>
                </c:pt>
                <c:pt idx="180">
                  <c:v>469.9599915</c:v>
                </c:pt>
                <c:pt idx="181">
                  <c:v>487.35000609999997</c:v>
                </c:pt>
                <c:pt idx="182">
                  <c:v>491.17001340000002</c:v>
                </c:pt>
                <c:pt idx="183">
                  <c:v>470.60998540000003</c:v>
                </c:pt>
                <c:pt idx="184">
                  <c:v>473.07998659999998</c:v>
                </c:pt>
                <c:pt idx="185">
                  <c:v>482.88000490000002</c:v>
                </c:pt>
                <c:pt idx="186">
                  <c:v>490.64999390000003</c:v>
                </c:pt>
                <c:pt idx="187">
                  <c:v>493.48001099999999</c:v>
                </c:pt>
                <c:pt idx="188">
                  <c:v>500.02999879999999</c:v>
                </c:pt>
                <c:pt idx="189">
                  <c:v>527.51000980000003</c:v>
                </c:pt>
                <c:pt idx="190">
                  <c:v>503.05999759999997</c:v>
                </c:pt>
                <c:pt idx="191">
                  <c:v>520.65002440000001</c:v>
                </c:pt>
                <c:pt idx="192">
                  <c:v>505.86999509999998</c:v>
                </c:pt>
                <c:pt idx="193">
                  <c:v>534.6599731</c:v>
                </c:pt>
                <c:pt idx="194">
                  <c:v>531.78997800000002</c:v>
                </c:pt>
                <c:pt idx="195">
                  <c:v>539.44000240000003</c:v>
                </c:pt>
                <c:pt idx="196">
                  <c:v>539.80999759999997</c:v>
                </c:pt>
                <c:pt idx="197">
                  <c:v>554.0900269</c:v>
                </c:pt>
                <c:pt idx="198">
                  <c:v>541.45001219999995</c:v>
                </c:pt>
                <c:pt idx="199">
                  <c:v>541.94000240000003</c:v>
                </c:pt>
                <c:pt idx="200">
                  <c:v>530.78997800000002</c:v>
                </c:pt>
                <c:pt idx="201">
                  <c:v>530.71997069999998</c:v>
                </c:pt>
                <c:pt idx="202">
                  <c:v>525.41998290000004</c:v>
                </c:pt>
                <c:pt idx="203">
                  <c:v>489.0499878</c:v>
                </c:pt>
                <c:pt idx="204">
                  <c:v>485.23001099999999</c:v>
                </c:pt>
                <c:pt idx="205">
                  <c:v>488.27999879999999</c:v>
                </c:pt>
                <c:pt idx="206">
                  <c:v>488.23999020000002</c:v>
                </c:pt>
                <c:pt idx="207">
                  <c:v>488.92999270000001</c:v>
                </c:pt>
                <c:pt idx="208">
                  <c:v>486.23999020000002</c:v>
                </c:pt>
                <c:pt idx="209">
                  <c:v>504.2099915</c:v>
                </c:pt>
                <c:pt idx="210">
                  <c:v>475.73999020000002</c:v>
                </c:pt>
                <c:pt idx="211">
                  <c:v>484.11999509999998</c:v>
                </c:pt>
                <c:pt idx="212">
                  <c:v>487.22000120000001</c:v>
                </c:pt>
                <c:pt idx="213">
                  <c:v>496.9500122</c:v>
                </c:pt>
                <c:pt idx="214">
                  <c:v>513.76000980000003</c:v>
                </c:pt>
                <c:pt idx="215">
                  <c:v>514.72998050000001</c:v>
                </c:pt>
                <c:pt idx="216">
                  <c:v>470.5</c:v>
                </c:pt>
                <c:pt idx="217">
                  <c:v>480.23999020000002</c:v>
                </c:pt>
                <c:pt idx="218">
                  <c:v>490.76000979999998</c:v>
                </c:pt>
                <c:pt idx="219">
                  <c:v>486.76998900000001</c:v>
                </c:pt>
                <c:pt idx="220">
                  <c:v>482.8399963</c:v>
                </c:pt>
                <c:pt idx="221">
                  <c:v>479.10000609999997</c:v>
                </c:pt>
                <c:pt idx="222">
                  <c:v>480.63000490000002</c:v>
                </c:pt>
                <c:pt idx="223">
                  <c:v>481.7900085</c:v>
                </c:pt>
                <c:pt idx="224">
                  <c:v>484.67001340000002</c:v>
                </c:pt>
                <c:pt idx="225">
                  <c:v>488.23999020000002</c:v>
                </c:pt>
                <c:pt idx="226">
                  <c:v>476.61999509999998</c:v>
                </c:pt>
                <c:pt idx="227">
                  <c:v>482.88000490000002</c:v>
                </c:pt>
                <c:pt idx="228">
                  <c:v>485</c:v>
                </c:pt>
                <c:pt idx="229">
                  <c:v>491.35998540000003</c:v>
                </c:pt>
                <c:pt idx="230">
                  <c:v>490.7000122</c:v>
                </c:pt>
                <c:pt idx="231">
                  <c:v>504.57998659999998</c:v>
                </c:pt>
                <c:pt idx="232">
                  <c:v>503.38000490000002</c:v>
                </c:pt>
                <c:pt idx="233">
                  <c:v>497.51998900000001</c:v>
                </c:pt>
                <c:pt idx="234">
                  <c:v>498.30999759999997</c:v>
                </c:pt>
                <c:pt idx="235">
                  <c:v>515.78002930000002</c:v>
                </c:pt>
                <c:pt idx="236">
                  <c:v>512.6599731</c:v>
                </c:pt>
                <c:pt idx="237">
                  <c:v>493.60000609999997</c:v>
                </c:pt>
                <c:pt idx="238">
                  <c:v>501.0899963</c:v>
                </c:pt>
                <c:pt idx="239">
                  <c:v>503.22000120000001</c:v>
                </c:pt>
                <c:pt idx="240">
                  <c:v>522.41998290000004</c:v>
                </c:pt>
                <c:pt idx="241">
                  <c:v>519.78002930000002</c:v>
                </c:pt>
                <c:pt idx="242">
                  <c:v>524.83001709999996</c:v>
                </c:pt>
                <c:pt idx="243">
                  <c:v>532.90002440000001</c:v>
                </c:pt>
                <c:pt idx="244">
                  <c:v>534.45001219999995</c:v>
                </c:pt>
                <c:pt idx="245">
                  <c:v>528.9099731</c:v>
                </c:pt>
                <c:pt idx="246">
                  <c:v>527.33001709999996</c:v>
                </c:pt>
                <c:pt idx="247">
                  <c:v>514.47998050000001</c:v>
                </c:pt>
                <c:pt idx="248">
                  <c:v>513.96997069999998</c:v>
                </c:pt>
                <c:pt idx="249">
                  <c:v>519.11999509999998</c:v>
                </c:pt>
                <c:pt idx="250">
                  <c:v>530.86999509999998</c:v>
                </c:pt>
                <c:pt idx="251">
                  <c:v>524.5900269</c:v>
                </c:pt>
                <c:pt idx="252" formatCode="General">
                  <c:v>540.73</c:v>
                </c:pt>
                <c:pt idx="253" formatCode="General">
                  <c:v>522.86</c:v>
                </c:pt>
                <c:pt idx="254" formatCode="General">
                  <c:v>520.79999999999995</c:v>
                </c:pt>
                <c:pt idx="255" formatCode="General">
                  <c:v>500.49</c:v>
                </c:pt>
                <c:pt idx="256" formatCode="General">
                  <c:v>508.89</c:v>
                </c:pt>
                <c:pt idx="257" formatCode="General">
                  <c:v>510.4</c:v>
                </c:pt>
                <c:pt idx="258" formatCode="General">
                  <c:v>499.1</c:v>
                </c:pt>
                <c:pt idx="259" formatCode="General">
                  <c:v>494.25</c:v>
                </c:pt>
                <c:pt idx="260" formatCode="General">
                  <c:v>507.79</c:v>
                </c:pt>
                <c:pt idx="261" formatCode="General">
                  <c:v>500.86</c:v>
                </c:pt>
              </c:numCache>
            </c:numRef>
          </c:yVal>
          <c:smooth val="0"/>
          <c:extLst>
            <c:ext xmlns:c16="http://schemas.microsoft.com/office/drawing/2014/chart" uri="{C3380CC4-5D6E-409C-BE32-E72D297353CC}">
              <c16:uniqueId val="{00000000-B981-8946-B133-345DD29EB873}"/>
            </c:ext>
          </c:extLst>
        </c:ser>
        <c:dLbls>
          <c:showLegendKey val="0"/>
          <c:showVal val="0"/>
          <c:showCatName val="0"/>
          <c:showSerName val="0"/>
          <c:showPercent val="0"/>
          <c:showBubbleSize val="0"/>
        </c:dLbls>
        <c:axId val="1677935103"/>
        <c:axId val="438445823"/>
      </c:scatterChart>
      <c:valAx>
        <c:axId val="1677935103"/>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45823"/>
        <c:crosses val="autoZero"/>
        <c:crossBetween val="midCat"/>
      </c:valAx>
      <c:valAx>
        <c:axId val="4384458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935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kern="1200" spc="0" baseline="0">
                <a:solidFill>
                  <a:srgbClr val="595959"/>
                </a:solidFill>
                <a:effectLst/>
                <a:latin typeface="Calibri" panose="020F0502020204030204" pitchFamily="34" charset="0"/>
              </a:rPr>
              <a:t>Scatterplot of Actual vs. Predicted Values for Amazon</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v>Actual</c:v>
          </c:tx>
          <c:spPr>
            <a:ln w="19050" cap="rnd">
              <a:noFill/>
              <a:round/>
            </a:ln>
            <a:effectLst/>
          </c:spPr>
          <c:marker>
            <c:symbol val="circle"/>
            <c:size val="5"/>
            <c:spPr>
              <a:solidFill>
                <a:schemeClr val="accent1"/>
              </a:solidFill>
              <a:ln w="9525">
                <a:solidFill>
                  <a:schemeClr val="accent1"/>
                </a:solidFill>
              </a:ln>
              <a:effectLst/>
            </c:spPr>
          </c:marker>
          <c:xVal>
            <c:numRef>
              <c:f>'Part 3'!$D$2:$D$263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xVal>
          <c:yVal>
            <c:numRef>
              <c:f>'Part 3'!$E$2:$E$263</c:f>
              <c:numCache>
                <c:formatCode>0.00</c:formatCode>
                <c:ptCount val="262"/>
                <c:pt idx="0">
                  <c:v>94.900497439999995</c:v>
                </c:pt>
                <c:pt idx="1">
                  <c:v>93.748497009999994</c:v>
                </c:pt>
                <c:pt idx="2">
                  <c:v>95.143997189999993</c:v>
                </c:pt>
                <c:pt idx="3">
                  <c:v>95.343002319999997</c:v>
                </c:pt>
                <c:pt idx="4">
                  <c:v>94.598503109999996</c:v>
                </c:pt>
                <c:pt idx="5">
                  <c:v>95.052497860000003</c:v>
                </c:pt>
                <c:pt idx="6">
                  <c:v>94.157997129999998</c:v>
                </c:pt>
                <c:pt idx="7">
                  <c:v>94.565002440000001</c:v>
                </c:pt>
                <c:pt idx="8">
                  <c:v>93.472000120000004</c:v>
                </c:pt>
                <c:pt idx="9">
                  <c:v>93.100997919999998</c:v>
                </c:pt>
                <c:pt idx="10">
                  <c:v>93.897003170000005</c:v>
                </c:pt>
                <c:pt idx="11">
                  <c:v>93.236000059999995</c:v>
                </c:pt>
                <c:pt idx="12">
                  <c:v>94.599998470000003</c:v>
                </c:pt>
                <c:pt idx="13">
                  <c:v>94.373001099999996</c:v>
                </c:pt>
                <c:pt idx="14">
                  <c:v>94.228996280000004</c:v>
                </c:pt>
                <c:pt idx="15">
                  <c:v>93.082000730000004</c:v>
                </c:pt>
                <c:pt idx="16">
                  <c:v>91.416999820000001</c:v>
                </c:pt>
                <c:pt idx="17">
                  <c:v>92.662498470000003</c:v>
                </c:pt>
                <c:pt idx="18">
                  <c:v>92.900001529999997</c:v>
                </c:pt>
                <c:pt idx="19">
                  <c:v>93.533996579999993</c:v>
                </c:pt>
                <c:pt idx="20">
                  <c:v>100.435997</c:v>
                </c:pt>
                <c:pt idx="21">
                  <c:v>100.2099991</c:v>
                </c:pt>
                <c:pt idx="22">
                  <c:v>102.48349760000001</c:v>
                </c:pt>
                <c:pt idx="23">
                  <c:v>101.9934998</c:v>
                </c:pt>
                <c:pt idx="24">
                  <c:v>102.5114975</c:v>
                </c:pt>
                <c:pt idx="25">
                  <c:v>103.9639969</c:v>
                </c:pt>
                <c:pt idx="26">
                  <c:v>106.6955032</c:v>
                </c:pt>
                <c:pt idx="27">
                  <c:v>107.5400009</c:v>
                </c:pt>
                <c:pt idx="28">
                  <c:v>108</c:v>
                </c:pt>
                <c:pt idx="29">
                  <c:v>107.4934998</c:v>
                </c:pt>
                <c:pt idx="30">
                  <c:v>106.7434998</c:v>
                </c:pt>
                <c:pt idx="31">
                  <c:v>107.7835007</c:v>
                </c:pt>
                <c:pt idx="32">
                  <c:v>108.5110016</c:v>
                </c:pt>
                <c:pt idx="33">
                  <c:v>107.6549988</c:v>
                </c:pt>
                <c:pt idx="34">
                  <c:v>104.7985001</c:v>
                </c:pt>
                <c:pt idx="35">
                  <c:v>100.46450040000001</c:v>
                </c:pt>
                <c:pt idx="36">
                  <c:v>98.637001040000001</c:v>
                </c:pt>
                <c:pt idx="37">
                  <c:v>98.979499820000001</c:v>
                </c:pt>
                <c:pt idx="38">
                  <c:v>94.214996339999999</c:v>
                </c:pt>
                <c:pt idx="39">
                  <c:v>94.1875</c:v>
                </c:pt>
                <c:pt idx="40">
                  <c:v>97.697502139999997</c:v>
                </c:pt>
                <c:pt idx="41">
                  <c:v>95.449501040000001</c:v>
                </c:pt>
                <c:pt idx="42">
                  <c:v>98.791496280000004</c:v>
                </c:pt>
                <c:pt idx="43">
                  <c:v>96.201499940000005</c:v>
                </c:pt>
                <c:pt idx="44">
                  <c:v>95.05449677</c:v>
                </c:pt>
                <c:pt idx="45">
                  <c:v>90.030502319999997</c:v>
                </c:pt>
                <c:pt idx="46">
                  <c:v>94.591003420000007</c:v>
                </c:pt>
                <c:pt idx="47">
                  <c:v>91.042999269999996</c:v>
                </c:pt>
                <c:pt idx="48">
                  <c:v>83.830497739999998</c:v>
                </c:pt>
                <c:pt idx="49">
                  <c:v>89.25</c:v>
                </c:pt>
                <c:pt idx="50">
                  <c:v>84.457496640000002</c:v>
                </c:pt>
                <c:pt idx="51">
                  <c:v>90.391998290000004</c:v>
                </c:pt>
                <c:pt idx="52">
                  <c:v>91.5</c:v>
                </c:pt>
                <c:pt idx="53">
                  <c:v>94.046501160000005</c:v>
                </c:pt>
                <c:pt idx="54">
                  <c:v>92.30449677</c:v>
                </c:pt>
                <c:pt idx="55">
                  <c:v>95.141502380000006</c:v>
                </c:pt>
                <c:pt idx="56">
                  <c:v>97.004997250000002</c:v>
                </c:pt>
                <c:pt idx="57">
                  <c:v>94.291999820000001</c:v>
                </c:pt>
                <c:pt idx="58">
                  <c:v>97.77449799</c:v>
                </c:pt>
                <c:pt idx="59">
                  <c:v>95.004997250000002</c:v>
                </c:pt>
                <c:pt idx="60">
                  <c:v>98.197502139999997</c:v>
                </c:pt>
                <c:pt idx="61">
                  <c:v>97.486000059999995</c:v>
                </c:pt>
                <c:pt idx="62">
                  <c:v>95.385002139999997</c:v>
                </c:pt>
                <c:pt idx="63">
                  <c:v>95.941497799999993</c:v>
                </c:pt>
                <c:pt idx="64">
                  <c:v>95.329498290000004</c:v>
                </c:pt>
                <c:pt idx="65">
                  <c:v>99.879501340000004</c:v>
                </c:pt>
                <c:pt idx="66">
                  <c:v>100.58000180000001</c:v>
                </c:pt>
                <c:pt idx="67">
                  <c:v>102.1500015</c:v>
                </c:pt>
                <c:pt idx="68">
                  <c:v>102.1380005</c:v>
                </c:pt>
                <c:pt idx="69">
                  <c:v>108.4434967</c:v>
                </c:pt>
                <c:pt idx="70">
                  <c:v>114.1660004</c:v>
                </c:pt>
                <c:pt idx="71">
                  <c:v>115.3840027</c:v>
                </c:pt>
                <c:pt idx="72">
                  <c:v>120.4095001</c:v>
                </c:pt>
                <c:pt idx="73">
                  <c:v>118.75</c:v>
                </c:pt>
                <c:pt idx="74">
                  <c:v>119.68049619999999</c:v>
                </c:pt>
                <c:pt idx="75">
                  <c:v>116.4059982</c:v>
                </c:pt>
                <c:pt idx="76">
                  <c:v>118.1744995</c:v>
                </c:pt>
                <c:pt idx="77">
                  <c:v>119.9725037</c:v>
                </c:pt>
                <c:pt idx="78">
                  <c:v>120.5110016</c:v>
                </c:pt>
                <c:pt idx="79">
                  <c:v>118.8000031</c:v>
                </c:pt>
                <c:pt idx="80">
                  <c:v>115.70400239999999</c:v>
                </c:pt>
                <c:pt idx="81">
                  <c:v>118.635498</c:v>
                </c:pt>
                <c:pt idx="82">
                  <c:v>123.6999969</c:v>
                </c:pt>
                <c:pt idx="83">
                  <c:v>114.302002</c:v>
                </c:pt>
                <c:pt idx="84">
                  <c:v>115.7994995</c:v>
                </c:pt>
                <c:pt idx="85">
                  <c:v>115.88999939999999</c:v>
                </c:pt>
                <c:pt idx="86">
                  <c:v>117.56300349999999</c:v>
                </c:pt>
                <c:pt idx="87">
                  <c:v>118.38050079999999</c:v>
                </c:pt>
                <c:pt idx="88">
                  <c:v>118.98049930000001</c:v>
                </c:pt>
                <c:pt idx="89">
                  <c:v>120.4499969</c:v>
                </c:pt>
                <c:pt idx="90">
                  <c:v>117.8475037</c:v>
                </c:pt>
                <c:pt idx="91">
                  <c:v>118.39600369999999</c:v>
                </c:pt>
                <c:pt idx="92">
                  <c:v>119.4424973</c:v>
                </c:pt>
                <c:pt idx="93">
                  <c:v>120.4889984</c:v>
                </c:pt>
                <c:pt idx="94">
                  <c:v>121.31300349999999</c:v>
                </c:pt>
                <c:pt idx="95">
                  <c:v>122.4664993</c:v>
                </c:pt>
                <c:pt idx="96">
                  <c:v>124.8970032</c:v>
                </c:pt>
                <c:pt idx="97">
                  <c:v>122.33699799999999</c:v>
                </c:pt>
                <c:pt idx="98">
                  <c:v>121.8440018</c:v>
                </c:pt>
                <c:pt idx="99">
                  <c:v>121.09300229999999</c:v>
                </c:pt>
                <c:pt idx="100">
                  <c:v>120.51950069999999</c:v>
                </c:pt>
                <c:pt idx="101">
                  <c:v>120.0550003</c:v>
                </c:pt>
                <c:pt idx="102">
                  <c:v>122.1184998</c:v>
                </c:pt>
                <c:pt idx="103">
                  <c:v>123.552002</c:v>
                </c:pt>
                <c:pt idx="104">
                  <c:v>123.6204987</c:v>
                </c:pt>
                <c:pt idx="105">
                  <c:v>123.91999819999999</c:v>
                </c:pt>
                <c:pt idx="106">
                  <c:v>123.0299988</c:v>
                </c:pt>
                <c:pt idx="107">
                  <c:v>124.1500015</c:v>
                </c:pt>
                <c:pt idx="108">
                  <c:v>126.2030029</c:v>
                </c:pt>
                <c:pt idx="109">
                  <c:v>130.04299929999999</c:v>
                </c:pt>
                <c:pt idx="110">
                  <c:v>132.3724976</c:v>
                </c:pt>
                <c:pt idx="111">
                  <c:v>127.8980026</c:v>
                </c:pt>
                <c:pt idx="112">
                  <c:v>127.25099950000001</c:v>
                </c:pt>
                <c:pt idx="113">
                  <c:v>128.6340027</c:v>
                </c:pt>
                <c:pt idx="114">
                  <c:v>130.76350400000001</c:v>
                </c:pt>
                <c:pt idx="115">
                  <c:v>132.04899599999999</c:v>
                </c:pt>
                <c:pt idx="116">
                  <c:v>132.69900509999999</c:v>
                </c:pt>
                <c:pt idx="117">
                  <c:v>133.75050350000001</c:v>
                </c:pt>
                <c:pt idx="118">
                  <c:v>135.6909943</c:v>
                </c:pt>
                <c:pt idx="119">
                  <c:v>138.22050479999999</c:v>
                </c:pt>
                <c:pt idx="120">
                  <c:v>136.72000120000001</c:v>
                </c:pt>
                <c:pt idx="121">
                  <c:v>137.72900390000001</c:v>
                </c:pt>
                <c:pt idx="122">
                  <c:v>134.64349369999999</c:v>
                </c:pt>
                <c:pt idx="123">
                  <c:v>134.0189972</c:v>
                </c:pt>
                <c:pt idx="124">
                  <c:v>137.9409943</c:v>
                </c:pt>
                <c:pt idx="125">
                  <c:v>143.9349976</c:v>
                </c:pt>
                <c:pt idx="126">
                  <c:v>144.51499939999999</c:v>
                </c:pt>
                <c:pt idx="127">
                  <c:v>152.85200499999999</c:v>
                </c:pt>
                <c:pt idx="128">
                  <c:v>150.0059967</c:v>
                </c:pt>
                <c:pt idx="129">
                  <c:v>154.05549619999999</c:v>
                </c:pt>
                <c:pt idx="130">
                  <c:v>159.1315002</c:v>
                </c:pt>
                <c:pt idx="131">
                  <c:v>160</c:v>
                </c:pt>
                <c:pt idx="132">
                  <c:v>155.1999969</c:v>
                </c:pt>
                <c:pt idx="133">
                  <c:v>154.1999969</c:v>
                </c:pt>
                <c:pt idx="134">
                  <c:v>150.4434967</c:v>
                </c:pt>
                <c:pt idx="135">
                  <c:v>149.99499510000001</c:v>
                </c:pt>
                <c:pt idx="136">
                  <c:v>148.09849550000001</c:v>
                </c:pt>
                <c:pt idx="137">
                  <c:v>159.84199520000001</c:v>
                </c:pt>
                <c:pt idx="138">
                  <c:v>156.91450499999999</c:v>
                </c:pt>
                <c:pt idx="139">
                  <c:v>154.99549870000001</c:v>
                </c:pt>
                <c:pt idx="140">
                  <c:v>149.32749939999999</c:v>
                </c:pt>
                <c:pt idx="141">
                  <c:v>150.44549559999999</c:v>
                </c:pt>
                <c:pt idx="142">
                  <c:v>152.76049800000001</c:v>
                </c:pt>
                <c:pt idx="143">
                  <c:v>150.0164948</c:v>
                </c:pt>
                <c:pt idx="144">
                  <c:v>151.67649840000001</c:v>
                </c:pt>
                <c:pt idx="145">
                  <c:v>152.5939941</c:v>
                </c:pt>
                <c:pt idx="146">
                  <c:v>158.2339935</c:v>
                </c:pt>
                <c:pt idx="147">
                  <c:v>155.59449770000001</c:v>
                </c:pt>
                <c:pt idx="148">
                  <c:v>156.94149780000001</c:v>
                </c:pt>
                <c:pt idx="149">
                  <c:v>160.25149540000001</c:v>
                </c:pt>
                <c:pt idx="150">
                  <c:v>161.25</c:v>
                </c:pt>
                <c:pt idx="151">
                  <c:v>158.37300110000001</c:v>
                </c:pt>
                <c:pt idx="152">
                  <c:v>157.40800479999999</c:v>
                </c:pt>
                <c:pt idx="153">
                  <c:v>154.03349299999999</c:v>
                </c:pt>
                <c:pt idx="154">
                  <c:v>158.1119995</c:v>
                </c:pt>
                <c:pt idx="155">
                  <c:v>158.05099490000001</c:v>
                </c:pt>
                <c:pt idx="156">
                  <c:v>157.40100100000001</c:v>
                </c:pt>
                <c:pt idx="157">
                  <c:v>159.12049870000001</c:v>
                </c:pt>
                <c:pt idx="158">
                  <c:v>165.62449649999999</c:v>
                </c:pt>
                <c:pt idx="159">
                  <c:v>163.02400209999999</c:v>
                </c:pt>
                <c:pt idx="160">
                  <c:v>164.8684998</c:v>
                </c:pt>
                <c:pt idx="161">
                  <c:v>164.23599239999999</c:v>
                </c:pt>
                <c:pt idx="162">
                  <c:v>165.37300110000001</c:v>
                </c:pt>
                <c:pt idx="163">
                  <c:v>167.32449339999999</c:v>
                </c:pt>
                <c:pt idx="164">
                  <c:v>172.09249879999999</c:v>
                </c:pt>
                <c:pt idx="165">
                  <c:v>170</c:v>
                </c:pt>
                <c:pt idx="166">
                  <c:v>170.0899963</c:v>
                </c:pt>
                <c:pt idx="167">
                  <c:v>172.54800420000001</c:v>
                </c:pt>
                <c:pt idx="168">
                  <c:v>174.95599369999999</c:v>
                </c:pt>
                <c:pt idx="169">
                  <c:v>176.5724945</c:v>
                </c:pt>
                <c:pt idx="170">
                  <c:v>168.3999939</c:v>
                </c:pt>
                <c:pt idx="171">
                  <c:v>164.7310028</c:v>
                </c:pt>
                <c:pt idx="172">
                  <c:v>157.49200440000001</c:v>
                </c:pt>
                <c:pt idx="173">
                  <c:v>163.43049619999999</c:v>
                </c:pt>
                <c:pt idx="174">
                  <c:v>158.75549319999999</c:v>
                </c:pt>
                <c:pt idx="175">
                  <c:v>155.81100459999999</c:v>
                </c:pt>
                <c:pt idx="176">
                  <c:v>155.14849849999999</c:v>
                </c:pt>
                <c:pt idx="177">
                  <c:v>157.8065033</c:v>
                </c:pt>
                <c:pt idx="178">
                  <c:v>153.90499879999999</c:v>
                </c:pt>
                <c:pt idx="179">
                  <c:v>150.43649289999999</c:v>
                </c:pt>
                <c:pt idx="180">
                  <c:v>147.74549870000001</c:v>
                </c:pt>
                <c:pt idx="181">
                  <c:v>148.02349849999999</c:v>
                </c:pt>
                <c:pt idx="182">
                  <c:v>156.44949339999999</c:v>
                </c:pt>
                <c:pt idx="183">
                  <c:v>149.99299619999999</c:v>
                </c:pt>
                <c:pt idx="184">
                  <c:v>150.98950199999999</c:v>
                </c:pt>
                <c:pt idx="185">
                  <c:v>154.7565002</c:v>
                </c:pt>
                <c:pt idx="186">
                  <c:v>158.70249939999999</c:v>
                </c:pt>
                <c:pt idx="187">
                  <c:v>157.2440033</c:v>
                </c:pt>
                <c:pt idx="188">
                  <c:v>157.43649289999999</c:v>
                </c:pt>
                <c:pt idx="189">
                  <c:v>161.06300350000001</c:v>
                </c:pt>
                <c:pt idx="190">
                  <c:v>156.25</c:v>
                </c:pt>
                <c:pt idx="191">
                  <c:v>159.96000670000001</c:v>
                </c:pt>
                <c:pt idx="192">
                  <c:v>154.99800110000001</c:v>
                </c:pt>
                <c:pt idx="193">
                  <c:v>159.7845001</c:v>
                </c:pt>
                <c:pt idx="194">
                  <c:v>159.5274963</c:v>
                </c:pt>
                <c:pt idx="195">
                  <c:v>164.33250430000001</c:v>
                </c:pt>
                <c:pt idx="196">
                  <c:v>172.1464996</c:v>
                </c:pt>
                <c:pt idx="197">
                  <c:v>172.1815033</c:v>
                </c:pt>
                <c:pt idx="198">
                  <c:v>168.18550110000001</c:v>
                </c:pt>
                <c:pt idx="199">
                  <c:v>166.93249510000001</c:v>
                </c:pt>
                <c:pt idx="200">
                  <c:v>163.63549800000001</c:v>
                </c:pt>
                <c:pt idx="201">
                  <c:v>160.36050420000001</c:v>
                </c:pt>
                <c:pt idx="202">
                  <c:v>160.8504944</c:v>
                </c:pt>
                <c:pt idx="203">
                  <c:v>159.246994</c:v>
                </c:pt>
                <c:pt idx="204">
                  <c:v>158.82000729999999</c:v>
                </c:pt>
                <c:pt idx="205">
                  <c:v>160.22000120000001</c:v>
                </c:pt>
                <c:pt idx="206">
                  <c:v>160.35200499999999</c:v>
                </c:pt>
                <c:pt idx="207">
                  <c:v>164.31649780000001</c:v>
                </c:pt>
                <c:pt idx="208">
                  <c:v>158.13900760000001</c:v>
                </c:pt>
                <c:pt idx="209">
                  <c:v>160.55050660000001</c:v>
                </c:pt>
                <c:pt idx="210">
                  <c:v>151.80749510000001</c:v>
                </c:pt>
                <c:pt idx="211">
                  <c:v>150.22399899999999</c:v>
                </c:pt>
                <c:pt idx="212">
                  <c:v>152.42050169999999</c:v>
                </c:pt>
                <c:pt idx="213">
                  <c:v>162.05799870000001</c:v>
                </c:pt>
                <c:pt idx="214">
                  <c:v>166.1000061</c:v>
                </c:pt>
                <c:pt idx="215">
                  <c:v>165.5684967</c:v>
                </c:pt>
                <c:pt idx="216">
                  <c:v>157.18699649999999</c:v>
                </c:pt>
                <c:pt idx="217">
                  <c:v>151.75100710000001</c:v>
                </c:pt>
                <c:pt idx="218">
                  <c:v>156.86950680000001</c:v>
                </c:pt>
                <c:pt idx="219">
                  <c:v>155.51400760000001</c:v>
                </c:pt>
                <c:pt idx="220">
                  <c:v>156.440506</c:v>
                </c:pt>
                <c:pt idx="221">
                  <c:v>156.5529938</c:v>
                </c:pt>
                <c:pt idx="222">
                  <c:v>156.78300479999999</c:v>
                </c:pt>
                <c:pt idx="223">
                  <c:v>155.27299500000001</c:v>
                </c:pt>
                <c:pt idx="224">
                  <c:v>155.85099790000001</c:v>
                </c:pt>
                <c:pt idx="225">
                  <c:v>154.97000120000001</c:v>
                </c:pt>
                <c:pt idx="226">
                  <c:v>154.91949460000001</c:v>
                </c:pt>
                <c:pt idx="227">
                  <c:v>155.9029999</c:v>
                </c:pt>
                <c:pt idx="228">
                  <c:v>159.2534943</c:v>
                </c:pt>
                <c:pt idx="229">
                  <c:v>159.76699830000001</c:v>
                </c:pt>
                <c:pt idx="230">
                  <c:v>158.40199279999999</c:v>
                </c:pt>
                <c:pt idx="231">
                  <c:v>161.00399780000001</c:v>
                </c:pt>
                <c:pt idx="232">
                  <c:v>160.17649840000001</c:v>
                </c:pt>
                <c:pt idx="233">
                  <c:v>159.33650209999999</c:v>
                </c:pt>
                <c:pt idx="234">
                  <c:v>158.12899780000001</c:v>
                </c:pt>
                <c:pt idx="235">
                  <c:v>157.8999939</c:v>
                </c:pt>
                <c:pt idx="236">
                  <c:v>158.86450199999999</c:v>
                </c:pt>
                <c:pt idx="237">
                  <c:v>155.21000670000001</c:v>
                </c:pt>
                <c:pt idx="238">
                  <c:v>155.07449339999999</c:v>
                </c:pt>
                <c:pt idx="239">
                  <c:v>155.82099909999999</c:v>
                </c:pt>
                <c:pt idx="240">
                  <c:v>157.84849550000001</c:v>
                </c:pt>
                <c:pt idx="241">
                  <c:v>158.2559967</c:v>
                </c:pt>
                <c:pt idx="242">
                  <c:v>162.04800420000001</c:v>
                </c:pt>
                <c:pt idx="243">
                  <c:v>161.80400090000001</c:v>
                </c:pt>
                <c:pt idx="244">
                  <c:v>160.08250430000001</c:v>
                </c:pt>
                <c:pt idx="245">
                  <c:v>160.3090057</c:v>
                </c:pt>
                <c:pt idx="246">
                  <c:v>160.32600400000001</c:v>
                </c:pt>
                <c:pt idx="247">
                  <c:v>159.26350400000001</c:v>
                </c:pt>
                <c:pt idx="248">
                  <c:v>158.6345062</c:v>
                </c:pt>
                <c:pt idx="249">
                  <c:v>164.19799800000001</c:v>
                </c:pt>
                <c:pt idx="250">
                  <c:v>166.1000061</c:v>
                </c:pt>
                <c:pt idx="251">
                  <c:v>164.29249569999999</c:v>
                </c:pt>
                <c:pt idx="252" formatCode="General">
                  <c:v>162.85</c:v>
                </c:pt>
                <c:pt idx="253" formatCode="General">
                  <c:v>159.33000000000001</c:v>
                </c:pt>
                <c:pt idx="254" formatCode="General">
                  <c:v>160.93</c:v>
                </c:pt>
                <c:pt idx="255" formatCode="General">
                  <c:v>156.91999999999999</c:v>
                </c:pt>
                <c:pt idx="256" formatCode="General">
                  <c:v>158.11000000000001</c:v>
                </c:pt>
                <c:pt idx="257" formatCode="General">
                  <c:v>159.13</c:v>
                </c:pt>
                <c:pt idx="258" formatCode="General">
                  <c:v>155.71</c:v>
                </c:pt>
                <c:pt idx="259" formatCode="General">
                  <c:v>156.04</c:v>
                </c:pt>
                <c:pt idx="260" formatCode="General">
                  <c:v>158.29</c:v>
                </c:pt>
                <c:pt idx="261" formatCode="General">
                  <c:v>156.37</c:v>
                </c:pt>
              </c:numCache>
            </c:numRef>
          </c:yVal>
          <c:smooth val="0"/>
          <c:extLst>
            <c:ext xmlns:c16="http://schemas.microsoft.com/office/drawing/2014/chart" uri="{C3380CC4-5D6E-409C-BE32-E72D297353CC}">
              <c16:uniqueId val="{00000000-7428-D64E-B6BB-F33424164040}"/>
            </c:ext>
          </c:extLst>
        </c:ser>
        <c:ser>
          <c:idx val="1"/>
          <c:order val="1"/>
          <c:tx>
            <c:v>Predicted</c:v>
          </c:tx>
          <c:spPr>
            <a:ln w="25400" cap="rnd">
              <a:noFill/>
              <a:round/>
            </a:ln>
            <a:effectLst/>
          </c:spPr>
          <c:marker>
            <c:symbol val="circle"/>
            <c:size val="5"/>
            <c:spPr>
              <a:solidFill>
                <a:schemeClr val="accent2"/>
              </a:solidFill>
              <a:ln w="9525">
                <a:solidFill>
                  <a:schemeClr val="accent2"/>
                </a:solidFill>
              </a:ln>
              <a:effectLst/>
            </c:spPr>
          </c:marker>
          <c:yVal>
            <c:numRef>
              <c:f>'Part 3'!$F$2:$F$263</c:f>
              <c:numCache>
                <c:formatCode>0.00</c:formatCode>
                <c:ptCount val="262"/>
                <c:pt idx="0">
                  <c:v>92.381740369007318</c:v>
                </c:pt>
                <c:pt idx="1">
                  <c:v>92.707253937537345</c:v>
                </c:pt>
                <c:pt idx="2">
                  <c:v>93.032767506067358</c:v>
                </c:pt>
                <c:pt idx="3">
                  <c:v>93.358281074597386</c:v>
                </c:pt>
                <c:pt idx="4">
                  <c:v>93.683794643127413</c:v>
                </c:pt>
                <c:pt idx="5">
                  <c:v>94.009308211657441</c:v>
                </c:pt>
                <c:pt idx="6">
                  <c:v>94.334821780187468</c:v>
                </c:pt>
                <c:pt idx="7">
                  <c:v>94.660335348717481</c:v>
                </c:pt>
                <c:pt idx="8">
                  <c:v>94.985848917247509</c:v>
                </c:pt>
                <c:pt idx="9">
                  <c:v>95.311362485777536</c:v>
                </c:pt>
                <c:pt idx="10">
                  <c:v>95.636876054307564</c:v>
                </c:pt>
                <c:pt idx="11">
                  <c:v>95.962389622837591</c:v>
                </c:pt>
                <c:pt idx="12">
                  <c:v>96.287903191367604</c:v>
                </c:pt>
                <c:pt idx="13">
                  <c:v>96.613416759897632</c:v>
                </c:pt>
                <c:pt idx="14">
                  <c:v>96.938930328427659</c:v>
                </c:pt>
                <c:pt idx="15">
                  <c:v>97.264443896957687</c:v>
                </c:pt>
                <c:pt idx="16">
                  <c:v>97.589957465487714</c:v>
                </c:pt>
                <c:pt idx="17">
                  <c:v>97.915471034017742</c:v>
                </c:pt>
                <c:pt idx="18">
                  <c:v>98.240984602547755</c:v>
                </c:pt>
                <c:pt idx="19">
                  <c:v>98.566498171077782</c:v>
                </c:pt>
                <c:pt idx="20">
                  <c:v>98.89201173960781</c:v>
                </c:pt>
                <c:pt idx="21">
                  <c:v>99.217525308137837</c:v>
                </c:pt>
                <c:pt idx="22">
                  <c:v>99.543038876667865</c:v>
                </c:pt>
                <c:pt idx="23">
                  <c:v>99.868552445197878</c:v>
                </c:pt>
                <c:pt idx="24">
                  <c:v>100.19406601372791</c:v>
                </c:pt>
                <c:pt idx="25">
                  <c:v>100.51957958225793</c:v>
                </c:pt>
                <c:pt idx="26">
                  <c:v>100.84509315078796</c:v>
                </c:pt>
                <c:pt idx="27">
                  <c:v>101.17060671931799</c:v>
                </c:pt>
                <c:pt idx="28">
                  <c:v>101.49612028784802</c:v>
                </c:pt>
                <c:pt idx="29">
                  <c:v>101.82163385637803</c:v>
                </c:pt>
                <c:pt idx="30">
                  <c:v>102.14714742490806</c:v>
                </c:pt>
                <c:pt idx="31">
                  <c:v>102.47266099343808</c:v>
                </c:pt>
                <c:pt idx="32">
                  <c:v>102.79817456196811</c:v>
                </c:pt>
                <c:pt idx="33">
                  <c:v>103.12368813049812</c:v>
                </c:pt>
                <c:pt idx="34">
                  <c:v>103.44920169902815</c:v>
                </c:pt>
                <c:pt idx="35">
                  <c:v>103.77471526755818</c:v>
                </c:pt>
                <c:pt idx="36">
                  <c:v>104.10022883608821</c:v>
                </c:pt>
                <c:pt idx="37">
                  <c:v>104.42574240461823</c:v>
                </c:pt>
                <c:pt idx="38">
                  <c:v>104.75125597314826</c:v>
                </c:pt>
                <c:pt idx="39">
                  <c:v>105.07676954167827</c:v>
                </c:pt>
                <c:pt idx="40">
                  <c:v>105.4022831102083</c:v>
                </c:pt>
                <c:pt idx="41">
                  <c:v>105.72779667873833</c:v>
                </c:pt>
                <c:pt idx="42">
                  <c:v>106.05331024726836</c:v>
                </c:pt>
                <c:pt idx="43">
                  <c:v>106.37882381579838</c:v>
                </c:pt>
                <c:pt idx="44">
                  <c:v>106.7043373843284</c:v>
                </c:pt>
                <c:pt idx="45">
                  <c:v>107.02985095285842</c:v>
                </c:pt>
                <c:pt idx="46">
                  <c:v>107.35536452138845</c:v>
                </c:pt>
                <c:pt idx="47">
                  <c:v>107.68087808991848</c:v>
                </c:pt>
                <c:pt idx="48">
                  <c:v>108.00639165844851</c:v>
                </c:pt>
                <c:pt idx="49">
                  <c:v>108.33190522697853</c:v>
                </c:pt>
                <c:pt idx="50">
                  <c:v>108.65741879550855</c:v>
                </c:pt>
                <c:pt idx="51">
                  <c:v>108.98293236403858</c:v>
                </c:pt>
                <c:pt idx="52">
                  <c:v>109.3084459325686</c:v>
                </c:pt>
                <c:pt idx="53">
                  <c:v>109.63395950109863</c:v>
                </c:pt>
                <c:pt idx="54">
                  <c:v>109.95947306962864</c:v>
                </c:pt>
                <c:pt idx="55">
                  <c:v>110.28498663815867</c:v>
                </c:pt>
                <c:pt idx="56">
                  <c:v>110.6105002066887</c:v>
                </c:pt>
                <c:pt idx="57">
                  <c:v>110.93601377521873</c:v>
                </c:pt>
                <c:pt idx="58">
                  <c:v>111.26152734374875</c:v>
                </c:pt>
                <c:pt idx="59">
                  <c:v>111.58704091227878</c:v>
                </c:pt>
                <c:pt idx="60">
                  <c:v>111.91255448080879</c:v>
                </c:pt>
                <c:pt idx="61">
                  <c:v>112.23806804933882</c:v>
                </c:pt>
                <c:pt idx="62">
                  <c:v>112.56358161786885</c:v>
                </c:pt>
                <c:pt idx="63">
                  <c:v>112.88909518639888</c:v>
                </c:pt>
                <c:pt idx="64">
                  <c:v>113.21460875492889</c:v>
                </c:pt>
                <c:pt idx="65">
                  <c:v>113.54012232345892</c:v>
                </c:pt>
                <c:pt idx="66">
                  <c:v>113.86563589198894</c:v>
                </c:pt>
                <c:pt idx="67">
                  <c:v>114.19114946051897</c:v>
                </c:pt>
                <c:pt idx="68">
                  <c:v>114.516663029049</c:v>
                </c:pt>
                <c:pt idx="69">
                  <c:v>114.84217659757903</c:v>
                </c:pt>
                <c:pt idx="70">
                  <c:v>115.16769016610905</c:v>
                </c:pt>
                <c:pt idx="71">
                  <c:v>115.49320373463907</c:v>
                </c:pt>
                <c:pt idx="72">
                  <c:v>115.81871730316909</c:v>
                </c:pt>
                <c:pt idx="73">
                  <c:v>116.14423087169912</c:v>
                </c:pt>
                <c:pt idx="74">
                  <c:v>116.46974444022915</c:v>
                </c:pt>
                <c:pt idx="75">
                  <c:v>116.79525800875916</c:v>
                </c:pt>
                <c:pt idx="76">
                  <c:v>117.12077157728919</c:v>
                </c:pt>
                <c:pt idx="77">
                  <c:v>117.44628514581922</c:v>
                </c:pt>
                <c:pt idx="78">
                  <c:v>117.77179871434925</c:v>
                </c:pt>
                <c:pt idx="79">
                  <c:v>118.09731228287927</c:v>
                </c:pt>
                <c:pt idx="80">
                  <c:v>118.4228258514093</c:v>
                </c:pt>
                <c:pt idx="81">
                  <c:v>118.74833941993931</c:v>
                </c:pt>
                <c:pt idx="82">
                  <c:v>119.07385298846934</c:v>
                </c:pt>
                <c:pt idx="83">
                  <c:v>119.39936655699937</c:v>
                </c:pt>
                <c:pt idx="84">
                  <c:v>119.7248801255294</c:v>
                </c:pt>
                <c:pt idx="85">
                  <c:v>120.05039369405941</c:v>
                </c:pt>
                <c:pt idx="86">
                  <c:v>120.37590726258944</c:v>
                </c:pt>
                <c:pt idx="87">
                  <c:v>120.70142083111946</c:v>
                </c:pt>
                <c:pt idx="88">
                  <c:v>121.02693439964949</c:v>
                </c:pt>
                <c:pt idx="89">
                  <c:v>121.35244796817952</c:v>
                </c:pt>
                <c:pt idx="90">
                  <c:v>121.67796153670955</c:v>
                </c:pt>
                <c:pt idx="91">
                  <c:v>122.00347510523957</c:v>
                </c:pt>
                <c:pt idx="92">
                  <c:v>122.32898867376959</c:v>
                </c:pt>
                <c:pt idx="93">
                  <c:v>122.65450224229961</c:v>
                </c:pt>
                <c:pt idx="94">
                  <c:v>122.98001581082964</c:v>
                </c:pt>
                <c:pt idx="95">
                  <c:v>123.30552937935965</c:v>
                </c:pt>
                <c:pt idx="96">
                  <c:v>123.63104294788968</c:v>
                </c:pt>
                <c:pt idx="97">
                  <c:v>123.95655651641971</c:v>
                </c:pt>
                <c:pt idx="98">
                  <c:v>124.28207008494974</c:v>
                </c:pt>
                <c:pt idx="99">
                  <c:v>124.60758365347976</c:v>
                </c:pt>
                <c:pt idx="100">
                  <c:v>124.93309722200979</c:v>
                </c:pt>
                <c:pt idx="101">
                  <c:v>125.25861079053982</c:v>
                </c:pt>
                <c:pt idx="102">
                  <c:v>125.58412435906985</c:v>
                </c:pt>
                <c:pt idx="103">
                  <c:v>125.90963792759986</c:v>
                </c:pt>
                <c:pt idx="104">
                  <c:v>126.23515149612989</c:v>
                </c:pt>
                <c:pt idx="105">
                  <c:v>126.5606650646599</c:v>
                </c:pt>
                <c:pt idx="106">
                  <c:v>126.88617863318993</c:v>
                </c:pt>
                <c:pt idx="107">
                  <c:v>127.21169220171996</c:v>
                </c:pt>
                <c:pt idx="108">
                  <c:v>127.53720577024998</c:v>
                </c:pt>
                <c:pt idx="109">
                  <c:v>127.86271933878001</c:v>
                </c:pt>
                <c:pt idx="110">
                  <c:v>128.18823290731004</c:v>
                </c:pt>
                <c:pt idx="111">
                  <c:v>128.51374647584007</c:v>
                </c:pt>
                <c:pt idx="112">
                  <c:v>128.83926004437009</c:v>
                </c:pt>
                <c:pt idx="113">
                  <c:v>129.16477361290009</c:v>
                </c:pt>
                <c:pt idx="114">
                  <c:v>129.49028718143012</c:v>
                </c:pt>
                <c:pt idx="115">
                  <c:v>129.81580074996015</c:v>
                </c:pt>
                <c:pt idx="116">
                  <c:v>130.14131431849017</c:v>
                </c:pt>
                <c:pt idx="117">
                  <c:v>130.4668278870202</c:v>
                </c:pt>
                <c:pt idx="118">
                  <c:v>130.79234145555023</c:v>
                </c:pt>
                <c:pt idx="119">
                  <c:v>131.11785502408026</c:v>
                </c:pt>
                <c:pt idx="120">
                  <c:v>131.44336859261028</c:v>
                </c:pt>
                <c:pt idx="121">
                  <c:v>131.76888216114031</c:v>
                </c:pt>
                <c:pt idx="122">
                  <c:v>132.09439572967034</c:v>
                </c:pt>
                <c:pt idx="123">
                  <c:v>132.41990929820037</c:v>
                </c:pt>
                <c:pt idx="124">
                  <c:v>132.74542286673039</c:v>
                </c:pt>
                <c:pt idx="125">
                  <c:v>133.07093643526042</c:v>
                </c:pt>
                <c:pt idx="126">
                  <c:v>133.39645000379042</c:v>
                </c:pt>
                <c:pt idx="127">
                  <c:v>133.72196357232045</c:v>
                </c:pt>
                <c:pt idx="128">
                  <c:v>134.04747714085048</c:v>
                </c:pt>
                <c:pt idx="129">
                  <c:v>134.3729907093805</c:v>
                </c:pt>
                <c:pt idx="130">
                  <c:v>134.69850427791053</c:v>
                </c:pt>
                <c:pt idx="131">
                  <c:v>135.02401784644056</c:v>
                </c:pt>
                <c:pt idx="132">
                  <c:v>135.34953141497058</c:v>
                </c:pt>
                <c:pt idx="133">
                  <c:v>135.67504498350061</c:v>
                </c:pt>
                <c:pt idx="134">
                  <c:v>136.00055855203061</c:v>
                </c:pt>
                <c:pt idx="135">
                  <c:v>136.32607212056064</c:v>
                </c:pt>
                <c:pt idx="136">
                  <c:v>136.65158568909067</c:v>
                </c:pt>
                <c:pt idx="137">
                  <c:v>136.97709925762069</c:v>
                </c:pt>
                <c:pt idx="138">
                  <c:v>137.30261282615072</c:v>
                </c:pt>
                <c:pt idx="139">
                  <c:v>137.62812639468075</c:v>
                </c:pt>
                <c:pt idx="140">
                  <c:v>137.95363996321078</c:v>
                </c:pt>
                <c:pt idx="141">
                  <c:v>138.2791535317408</c:v>
                </c:pt>
                <c:pt idx="142">
                  <c:v>138.60466710027083</c:v>
                </c:pt>
                <c:pt idx="143">
                  <c:v>138.93018066880086</c:v>
                </c:pt>
                <c:pt idx="144">
                  <c:v>139.25569423733089</c:v>
                </c:pt>
                <c:pt idx="145">
                  <c:v>139.58120780586091</c:v>
                </c:pt>
                <c:pt idx="146">
                  <c:v>139.90672137439094</c:v>
                </c:pt>
                <c:pt idx="147">
                  <c:v>140.23223494292094</c:v>
                </c:pt>
                <c:pt idx="148">
                  <c:v>140.55774851145097</c:v>
                </c:pt>
                <c:pt idx="149">
                  <c:v>140.88326207998099</c:v>
                </c:pt>
                <c:pt idx="150">
                  <c:v>141.20877564851102</c:v>
                </c:pt>
                <c:pt idx="151">
                  <c:v>141.53428921704105</c:v>
                </c:pt>
                <c:pt idx="152">
                  <c:v>141.85980278557108</c:v>
                </c:pt>
                <c:pt idx="153">
                  <c:v>142.1853163541011</c:v>
                </c:pt>
                <c:pt idx="154">
                  <c:v>142.51082992263113</c:v>
                </c:pt>
                <c:pt idx="155">
                  <c:v>142.83634349116113</c:v>
                </c:pt>
                <c:pt idx="156">
                  <c:v>143.16185705969116</c:v>
                </c:pt>
                <c:pt idx="157">
                  <c:v>143.48737062822119</c:v>
                </c:pt>
                <c:pt idx="158">
                  <c:v>143.81288419675121</c:v>
                </c:pt>
                <c:pt idx="159">
                  <c:v>144.13839776528124</c:v>
                </c:pt>
                <c:pt idx="160">
                  <c:v>144.46391133381127</c:v>
                </c:pt>
                <c:pt idx="161">
                  <c:v>144.7894249023413</c:v>
                </c:pt>
                <c:pt idx="162">
                  <c:v>145.11493847087132</c:v>
                </c:pt>
                <c:pt idx="163">
                  <c:v>145.44045203940135</c:v>
                </c:pt>
                <c:pt idx="164">
                  <c:v>145.76596560793138</c:v>
                </c:pt>
                <c:pt idx="165">
                  <c:v>146.09147917646141</c:v>
                </c:pt>
                <c:pt idx="166">
                  <c:v>146.41699274499143</c:v>
                </c:pt>
                <c:pt idx="167">
                  <c:v>146.74250631352146</c:v>
                </c:pt>
                <c:pt idx="168">
                  <c:v>147.06801988205146</c:v>
                </c:pt>
                <c:pt idx="169">
                  <c:v>147.39353345058149</c:v>
                </c:pt>
                <c:pt idx="170">
                  <c:v>147.71904701911151</c:v>
                </c:pt>
                <c:pt idx="171">
                  <c:v>148.04456058764154</c:v>
                </c:pt>
                <c:pt idx="172">
                  <c:v>148.37007415617157</c:v>
                </c:pt>
                <c:pt idx="173">
                  <c:v>148.6955877247016</c:v>
                </c:pt>
                <c:pt idx="174">
                  <c:v>149.02110129323162</c:v>
                </c:pt>
                <c:pt idx="175">
                  <c:v>149.34661486176165</c:v>
                </c:pt>
                <c:pt idx="176">
                  <c:v>149.67212843029165</c:v>
                </c:pt>
                <c:pt idx="177">
                  <c:v>149.99764199882168</c:v>
                </c:pt>
                <c:pt idx="178">
                  <c:v>150.32315556735171</c:v>
                </c:pt>
                <c:pt idx="179">
                  <c:v>150.64866913588173</c:v>
                </c:pt>
                <c:pt idx="180">
                  <c:v>150.97418270441176</c:v>
                </c:pt>
                <c:pt idx="181">
                  <c:v>151.29969627294179</c:v>
                </c:pt>
                <c:pt idx="182">
                  <c:v>151.62520984147181</c:v>
                </c:pt>
                <c:pt idx="183">
                  <c:v>151.95072341000184</c:v>
                </c:pt>
                <c:pt idx="184">
                  <c:v>152.27623697853187</c:v>
                </c:pt>
                <c:pt idx="185">
                  <c:v>152.6017505470619</c:v>
                </c:pt>
                <c:pt idx="186">
                  <c:v>152.92726411559192</c:v>
                </c:pt>
                <c:pt idx="187">
                  <c:v>153.25277768412195</c:v>
                </c:pt>
                <c:pt idx="188">
                  <c:v>153.57829125265198</c:v>
                </c:pt>
                <c:pt idx="189">
                  <c:v>153.90380482118198</c:v>
                </c:pt>
                <c:pt idx="190">
                  <c:v>154.22931838971201</c:v>
                </c:pt>
                <c:pt idx="191">
                  <c:v>154.55483195824203</c:v>
                </c:pt>
                <c:pt idx="192">
                  <c:v>154.88034552677206</c:v>
                </c:pt>
                <c:pt idx="193">
                  <c:v>155.20585909530209</c:v>
                </c:pt>
                <c:pt idx="194">
                  <c:v>155.53137266383212</c:v>
                </c:pt>
                <c:pt idx="195">
                  <c:v>155.85688623236214</c:v>
                </c:pt>
                <c:pt idx="196">
                  <c:v>156.18239980089214</c:v>
                </c:pt>
                <c:pt idx="197">
                  <c:v>156.50791336942217</c:v>
                </c:pt>
                <c:pt idx="198">
                  <c:v>156.8334269379522</c:v>
                </c:pt>
                <c:pt idx="199">
                  <c:v>157.15894050648222</c:v>
                </c:pt>
                <c:pt idx="200">
                  <c:v>157.48445407501225</c:v>
                </c:pt>
                <c:pt idx="201">
                  <c:v>157.80996764354228</c:v>
                </c:pt>
                <c:pt idx="202">
                  <c:v>158.13548121207231</c:v>
                </c:pt>
                <c:pt idx="203">
                  <c:v>158.46099478060233</c:v>
                </c:pt>
                <c:pt idx="204">
                  <c:v>158.78650834913236</c:v>
                </c:pt>
                <c:pt idx="205">
                  <c:v>159.11202191766239</c:v>
                </c:pt>
                <c:pt idx="206">
                  <c:v>159.43753548619242</c:v>
                </c:pt>
                <c:pt idx="207">
                  <c:v>159.76304905472244</c:v>
                </c:pt>
                <c:pt idx="208">
                  <c:v>160.08856262325247</c:v>
                </c:pt>
                <c:pt idx="209">
                  <c:v>160.4140761917825</c:v>
                </c:pt>
                <c:pt idx="210">
                  <c:v>160.73958976031253</c:v>
                </c:pt>
                <c:pt idx="211">
                  <c:v>161.06510332884253</c:v>
                </c:pt>
                <c:pt idx="212">
                  <c:v>161.39061689737255</c:v>
                </c:pt>
                <c:pt idx="213">
                  <c:v>161.71613046590258</c:v>
                </c:pt>
                <c:pt idx="214">
                  <c:v>162.04164403443261</c:v>
                </c:pt>
                <c:pt idx="215">
                  <c:v>162.36715760296264</c:v>
                </c:pt>
                <c:pt idx="216">
                  <c:v>162.69267117149263</c:v>
                </c:pt>
                <c:pt idx="217">
                  <c:v>163.01818474002266</c:v>
                </c:pt>
                <c:pt idx="218">
                  <c:v>163.34369830855269</c:v>
                </c:pt>
                <c:pt idx="219">
                  <c:v>163.66921187708272</c:v>
                </c:pt>
                <c:pt idx="220">
                  <c:v>163.99472544561274</c:v>
                </c:pt>
                <c:pt idx="221">
                  <c:v>164.32023901414277</c:v>
                </c:pt>
                <c:pt idx="222">
                  <c:v>164.6457525826728</c:v>
                </c:pt>
                <c:pt idx="223">
                  <c:v>164.97126615120283</c:v>
                </c:pt>
                <c:pt idx="224">
                  <c:v>165.29677971973285</c:v>
                </c:pt>
                <c:pt idx="225">
                  <c:v>165.62229328826288</c:v>
                </c:pt>
                <c:pt idx="226">
                  <c:v>165.94780685679291</c:v>
                </c:pt>
                <c:pt idx="227">
                  <c:v>166.27332042532294</c:v>
                </c:pt>
                <c:pt idx="228">
                  <c:v>166.59883399385296</c:v>
                </c:pt>
                <c:pt idx="229">
                  <c:v>166.92434756238299</c:v>
                </c:pt>
                <c:pt idx="230">
                  <c:v>167.24986113091302</c:v>
                </c:pt>
                <c:pt idx="231">
                  <c:v>167.57537469944305</c:v>
                </c:pt>
                <c:pt idx="232">
                  <c:v>167.90088826797304</c:v>
                </c:pt>
                <c:pt idx="233">
                  <c:v>168.22640183650307</c:v>
                </c:pt>
                <c:pt idx="234">
                  <c:v>168.5519154050331</c:v>
                </c:pt>
                <c:pt idx="235">
                  <c:v>168.87742897356313</c:v>
                </c:pt>
                <c:pt idx="236">
                  <c:v>169.20294254209315</c:v>
                </c:pt>
                <c:pt idx="237">
                  <c:v>169.52845611062315</c:v>
                </c:pt>
                <c:pt idx="238">
                  <c:v>169.85396967915318</c:v>
                </c:pt>
                <c:pt idx="239">
                  <c:v>170.17948324768321</c:v>
                </c:pt>
                <c:pt idx="240">
                  <c:v>170.50499681621324</c:v>
                </c:pt>
                <c:pt idx="241">
                  <c:v>170.83051038474326</c:v>
                </c:pt>
                <c:pt idx="242">
                  <c:v>171.15602395327329</c:v>
                </c:pt>
                <c:pt idx="243">
                  <c:v>171.48153752180332</c:v>
                </c:pt>
                <c:pt idx="244">
                  <c:v>171.80705109033335</c:v>
                </c:pt>
                <c:pt idx="245">
                  <c:v>172.13256465886337</c:v>
                </c:pt>
                <c:pt idx="246">
                  <c:v>172.4580782273934</c:v>
                </c:pt>
                <c:pt idx="247">
                  <c:v>172.78359179592343</c:v>
                </c:pt>
                <c:pt idx="248">
                  <c:v>173.10910536445346</c:v>
                </c:pt>
                <c:pt idx="249">
                  <c:v>173.43461893298348</c:v>
                </c:pt>
                <c:pt idx="250">
                  <c:v>173.76013250151351</c:v>
                </c:pt>
                <c:pt idx="251">
                  <c:v>174.08564607004354</c:v>
                </c:pt>
                <c:pt idx="252">
                  <c:v>174.41115963857357</c:v>
                </c:pt>
                <c:pt idx="253">
                  <c:v>174.73667320710356</c:v>
                </c:pt>
                <c:pt idx="254">
                  <c:v>175.06218677563359</c:v>
                </c:pt>
                <c:pt idx="255">
                  <c:v>175.38770034416362</c:v>
                </c:pt>
                <c:pt idx="256">
                  <c:v>175.71321391269365</c:v>
                </c:pt>
                <c:pt idx="257">
                  <c:v>176.03872748122367</c:v>
                </c:pt>
                <c:pt idx="258">
                  <c:v>176.36424104975367</c:v>
                </c:pt>
                <c:pt idx="259">
                  <c:v>176.6897546182837</c:v>
                </c:pt>
                <c:pt idx="260">
                  <c:v>177.01526818681373</c:v>
                </c:pt>
                <c:pt idx="261">
                  <c:v>177.34078175534376</c:v>
                </c:pt>
              </c:numCache>
            </c:numRef>
          </c:yVal>
          <c:smooth val="0"/>
          <c:extLst>
            <c:ext xmlns:c16="http://schemas.microsoft.com/office/drawing/2014/chart" uri="{C3380CC4-5D6E-409C-BE32-E72D297353CC}">
              <c16:uniqueId val="{00000001-7428-D64E-B6BB-F33424164040}"/>
            </c:ext>
          </c:extLst>
        </c:ser>
        <c:dLbls>
          <c:showLegendKey val="0"/>
          <c:showVal val="0"/>
          <c:showCatName val="0"/>
          <c:showSerName val="0"/>
          <c:showPercent val="0"/>
          <c:showBubbleSize val="0"/>
        </c:dLbls>
        <c:axId val="734742127"/>
        <c:axId val="1089524239"/>
      </c:scatterChart>
      <c:valAx>
        <c:axId val="734742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524239"/>
        <c:crosses val="autoZero"/>
        <c:crossBetween val="midCat"/>
      </c:valAx>
      <c:valAx>
        <c:axId val="1089524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421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a:t>
            </a:r>
            <a:r>
              <a:rPr lang="en-US" baseline="0"/>
              <a:t> vs. Predicted Values of Amazon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3'!$BV$1</c:f>
              <c:strCache>
                <c:ptCount val="1"/>
                <c:pt idx="0">
                  <c:v>NFLX</c:v>
                </c:pt>
              </c:strCache>
            </c:strRef>
          </c:tx>
          <c:spPr>
            <a:ln w="19050" cap="rnd">
              <a:noFill/>
              <a:round/>
            </a:ln>
            <a:effectLst/>
          </c:spPr>
          <c:marker>
            <c:symbol val="circle"/>
            <c:size val="5"/>
            <c:spPr>
              <a:solidFill>
                <a:schemeClr val="accent1"/>
              </a:solidFill>
              <a:ln w="9525">
                <a:solidFill>
                  <a:schemeClr val="accent1"/>
                </a:solidFill>
              </a:ln>
              <a:effectLst/>
            </c:spPr>
          </c:marker>
          <c:xVal>
            <c:numRef>
              <c:f>'Part 3'!$BU$2:$BU$263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xVal>
          <c:yVal>
            <c:numRef>
              <c:f>'Part 3'!$BV$2:$BV$263</c:f>
              <c:numCache>
                <c:formatCode>0.00</c:formatCode>
                <c:ptCount val="262"/>
                <c:pt idx="0">
                  <c:v>329.80999759999997</c:v>
                </c:pt>
                <c:pt idx="1">
                  <c:v>325.89999390000003</c:v>
                </c:pt>
                <c:pt idx="2">
                  <c:v>335.82998659999998</c:v>
                </c:pt>
                <c:pt idx="3">
                  <c:v>330.75</c:v>
                </c:pt>
                <c:pt idx="4">
                  <c:v>339.26000979999998</c:v>
                </c:pt>
                <c:pt idx="5">
                  <c:v>335.6600037</c:v>
                </c:pt>
                <c:pt idx="6">
                  <c:v>329.0499878</c:v>
                </c:pt>
                <c:pt idx="7">
                  <c:v>338.92001340000002</c:v>
                </c:pt>
                <c:pt idx="8">
                  <c:v>338.69000240000003</c:v>
                </c:pt>
                <c:pt idx="9">
                  <c:v>339.07000729999999</c:v>
                </c:pt>
                <c:pt idx="10">
                  <c:v>338.61999509999998</c:v>
                </c:pt>
                <c:pt idx="11">
                  <c:v>339.67001340000002</c:v>
                </c:pt>
                <c:pt idx="12">
                  <c:v>338.10998540000003</c:v>
                </c:pt>
                <c:pt idx="13">
                  <c:v>326</c:v>
                </c:pt>
                <c:pt idx="14">
                  <c:v>349.60000609999997</c:v>
                </c:pt>
                <c:pt idx="15">
                  <c:v>353.1600037</c:v>
                </c:pt>
                <c:pt idx="16">
                  <c:v>342.88000490000002</c:v>
                </c:pt>
                <c:pt idx="17">
                  <c:v>348.51998900000001</c:v>
                </c:pt>
                <c:pt idx="18">
                  <c:v>343.1600037</c:v>
                </c:pt>
                <c:pt idx="19">
                  <c:v>347.73999020000002</c:v>
                </c:pt>
                <c:pt idx="20">
                  <c:v>345.0899963</c:v>
                </c:pt>
                <c:pt idx="21">
                  <c:v>358</c:v>
                </c:pt>
                <c:pt idx="22">
                  <c:v>369.01000979999998</c:v>
                </c:pt>
                <c:pt idx="23">
                  <c:v>369.67001340000002</c:v>
                </c:pt>
                <c:pt idx="24">
                  <c:v>366.9500122</c:v>
                </c:pt>
                <c:pt idx="25">
                  <c:v>366.76998900000001</c:v>
                </c:pt>
                <c:pt idx="26">
                  <c:v>371.07000729999999</c:v>
                </c:pt>
                <c:pt idx="27">
                  <c:v>373.69000240000003</c:v>
                </c:pt>
                <c:pt idx="28">
                  <c:v>380.01000979999998</c:v>
                </c:pt>
                <c:pt idx="29">
                  <c:v>381.39999390000003</c:v>
                </c:pt>
                <c:pt idx="30">
                  <c:v>380.39999390000003</c:v>
                </c:pt>
                <c:pt idx="31">
                  <c:v>387.77999879999999</c:v>
                </c:pt>
                <c:pt idx="32">
                  <c:v>386.19000240000003</c:v>
                </c:pt>
                <c:pt idx="33">
                  <c:v>386</c:v>
                </c:pt>
                <c:pt idx="34">
                  <c:v>380.07000729999999</c:v>
                </c:pt>
                <c:pt idx="35">
                  <c:v>368.7000122</c:v>
                </c:pt>
                <c:pt idx="36">
                  <c:v>360.0899963</c:v>
                </c:pt>
                <c:pt idx="37">
                  <c:v>379.23999020000002</c:v>
                </c:pt>
                <c:pt idx="38">
                  <c:v>371.7099915</c:v>
                </c:pt>
                <c:pt idx="39">
                  <c:v>369.02999879999999</c:v>
                </c:pt>
                <c:pt idx="40">
                  <c:v>381.0499878</c:v>
                </c:pt>
                <c:pt idx="41">
                  <c:v>368.76998900000001</c:v>
                </c:pt>
                <c:pt idx="42">
                  <c:v>383.7900085</c:v>
                </c:pt>
                <c:pt idx="43">
                  <c:v>372.77999879999999</c:v>
                </c:pt>
                <c:pt idx="44">
                  <c:v>368.97000120000001</c:v>
                </c:pt>
                <c:pt idx="45">
                  <c:v>346.48999020000002</c:v>
                </c:pt>
                <c:pt idx="46">
                  <c:v>364.13000490000002</c:v>
                </c:pt>
                <c:pt idx="47">
                  <c:v>349.92001340000002</c:v>
                </c:pt>
                <c:pt idx="48">
                  <c:v>315.25</c:v>
                </c:pt>
                <c:pt idx="49">
                  <c:v>336.2999878</c:v>
                </c:pt>
                <c:pt idx="50">
                  <c:v>298.8399963</c:v>
                </c:pt>
                <c:pt idx="51">
                  <c:v>319.75</c:v>
                </c:pt>
                <c:pt idx="52">
                  <c:v>315.47000120000001</c:v>
                </c:pt>
                <c:pt idx="53">
                  <c:v>332.02999879999999</c:v>
                </c:pt>
                <c:pt idx="54">
                  <c:v>332.82998659999998</c:v>
                </c:pt>
                <c:pt idx="55">
                  <c:v>360.26998900000001</c:v>
                </c:pt>
                <c:pt idx="56">
                  <c:v>357.32000729999999</c:v>
                </c:pt>
                <c:pt idx="57">
                  <c:v>342.39001459999997</c:v>
                </c:pt>
                <c:pt idx="58">
                  <c:v>362.98999020000002</c:v>
                </c:pt>
                <c:pt idx="59">
                  <c:v>357.11999509999998</c:v>
                </c:pt>
                <c:pt idx="60">
                  <c:v>370.9599915</c:v>
                </c:pt>
                <c:pt idx="61">
                  <c:v>375.5</c:v>
                </c:pt>
                <c:pt idx="62">
                  <c:v>364.07998659999998</c:v>
                </c:pt>
                <c:pt idx="63">
                  <c:v>370.07998659999998</c:v>
                </c:pt>
                <c:pt idx="64">
                  <c:v>361.76000979999998</c:v>
                </c:pt>
                <c:pt idx="65">
                  <c:v>379.9599915</c:v>
                </c:pt>
                <c:pt idx="66">
                  <c:v>372.27999879999999</c:v>
                </c:pt>
                <c:pt idx="67">
                  <c:v>371.11999509999998</c:v>
                </c:pt>
                <c:pt idx="68">
                  <c:v>370.72000120000001</c:v>
                </c:pt>
                <c:pt idx="69">
                  <c:v>396.72000120000001</c:v>
                </c:pt>
                <c:pt idx="70">
                  <c:v>413.5499878</c:v>
                </c:pt>
                <c:pt idx="71">
                  <c:v>426.75</c:v>
                </c:pt>
                <c:pt idx="72">
                  <c:v>439.17001340000002</c:v>
                </c:pt>
                <c:pt idx="73">
                  <c:v>422.9599915</c:v>
                </c:pt>
                <c:pt idx="74">
                  <c:v>437.48999020000002</c:v>
                </c:pt>
                <c:pt idx="75">
                  <c:v>433.82998659999998</c:v>
                </c:pt>
                <c:pt idx="76">
                  <c:v>421.42001340000002</c:v>
                </c:pt>
                <c:pt idx="77">
                  <c:v>426.7000122</c:v>
                </c:pt>
                <c:pt idx="78">
                  <c:v>424.98999020000002</c:v>
                </c:pt>
                <c:pt idx="79">
                  <c:v>421.38000490000002</c:v>
                </c:pt>
                <c:pt idx="80">
                  <c:v>403.82998659999998</c:v>
                </c:pt>
                <c:pt idx="81">
                  <c:v>411.89001459999997</c:v>
                </c:pt>
                <c:pt idx="82">
                  <c:v>419.85000609999997</c:v>
                </c:pt>
                <c:pt idx="83">
                  <c:v>415.26998900000001</c:v>
                </c:pt>
                <c:pt idx="84">
                  <c:v>428.14999390000003</c:v>
                </c:pt>
                <c:pt idx="85">
                  <c:v>424.67999270000001</c:v>
                </c:pt>
                <c:pt idx="86">
                  <c:v>434.26000979999998</c:v>
                </c:pt>
                <c:pt idx="87">
                  <c:v>436.52999879999999</c:v>
                </c:pt>
                <c:pt idx="88">
                  <c:v>435.5499878</c:v>
                </c:pt>
                <c:pt idx="89">
                  <c:v>440.51998900000001</c:v>
                </c:pt>
                <c:pt idx="90">
                  <c:v>431.82000729999999</c:v>
                </c:pt>
                <c:pt idx="91">
                  <c:v>438.26998900000001</c:v>
                </c:pt>
                <c:pt idx="92">
                  <c:v>441.9500122</c:v>
                </c:pt>
                <c:pt idx="93">
                  <c:v>454.19000240000003</c:v>
                </c:pt>
                <c:pt idx="94">
                  <c:v>452.57998659999998</c:v>
                </c:pt>
                <c:pt idx="95">
                  <c:v>451.0400085</c:v>
                </c:pt>
                <c:pt idx="96">
                  <c:v>447.67001340000002</c:v>
                </c:pt>
                <c:pt idx="97">
                  <c:v>436.25</c:v>
                </c:pt>
                <c:pt idx="98">
                  <c:v>429.32000729999999</c:v>
                </c:pt>
                <c:pt idx="99">
                  <c:v>414.76998900000001</c:v>
                </c:pt>
                <c:pt idx="100">
                  <c:v>419.89001459999997</c:v>
                </c:pt>
                <c:pt idx="101">
                  <c:v>413.44000240000003</c:v>
                </c:pt>
                <c:pt idx="102">
                  <c:v>419.73001099999999</c:v>
                </c:pt>
                <c:pt idx="103">
                  <c:v>425.92001340000002</c:v>
                </c:pt>
                <c:pt idx="104">
                  <c:v>427.30999759999997</c:v>
                </c:pt>
                <c:pt idx="105">
                  <c:v>421.97000120000001</c:v>
                </c:pt>
                <c:pt idx="106">
                  <c:v>414.32998659999998</c:v>
                </c:pt>
                <c:pt idx="107">
                  <c:v>419.60000609999997</c:v>
                </c:pt>
                <c:pt idx="108">
                  <c:v>419.48999020000002</c:v>
                </c:pt>
                <c:pt idx="109">
                  <c:v>434.0499878</c:v>
                </c:pt>
                <c:pt idx="110">
                  <c:v>434.48001099999999</c:v>
                </c:pt>
                <c:pt idx="111">
                  <c:v>425.55999759999997</c:v>
                </c:pt>
                <c:pt idx="112">
                  <c:v>418.07000729999999</c:v>
                </c:pt>
                <c:pt idx="113">
                  <c:v>425.5</c:v>
                </c:pt>
                <c:pt idx="114">
                  <c:v>436.13000490000002</c:v>
                </c:pt>
                <c:pt idx="115">
                  <c:v>447.76998900000001</c:v>
                </c:pt>
                <c:pt idx="116">
                  <c:v>449.86999509999998</c:v>
                </c:pt>
                <c:pt idx="117">
                  <c:v>453.72000120000001</c:v>
                </c:pt>
                <c:pt idx="118">
                  <c:v>468.0400085</c:v>
                </c:pt>
                <c:pt idx="119">
                  <c:v>466.26000979999998</c:v>
                </c:pt>
                <c:pt idx="120">
                  <c:v>457.85000609999997</c:v>
                </c:pt>
                <c:pt idx="121">
                  <c:v>465.9100037</c:v>
                </c:pt>
                <c:pt idx="122">
                  <c:v>443.39999390000003</c:v>
                </c:pt>
                <c:pt idx="123">
                  <c:v>447.23999020000002</c:v>
                </c:pt>
                <c:pt idx="124">
                  <c:v>455.0400085</c:v>
                </c:pt>
                <c:pt idx="125">
                  <c:v>485.64001459999997</c:v>
                </c:pt>
                <c:pt idx="126">
                  <c:v>476.89001459999997</c:v>
                </c:pt>
                <c:pt idx="127">
                  <c:v>493.80999759999997</c:v>
                </c:pt>
                <c:pt idx="128">
                  <c:v>493.1600037</c:v>
                </c:pt>
                <c:pt idx="129">
                  <c:v>502.77999879999999</c:v>
                </c:pt>
                <c:pt idx="130">
                  <c:v>507.76000979999998</c:v>
                </c:pt>
                <c:pt idx="131">
                  <c:v>548.72998050000001</c:v>
                </c:pt>
                <c:pt idx="132">
                  <c:v>525.5</c:v>
                </c:pt>
                <c:pt idx="133">
                  <c:v>524.88000490000002</c:v>
                </c:pt>
                <c:pt idx="134">
                  <c:v>523.26000980000003</c:v>
                </c:pt>
                <c:pt idx="135">
                  <c:v>527.39001459999997</c:v>
                </c:pt>
                <c:pt idx="136">
                  <c:v>492.98999020000002</c:v>
                </c:pt>
                <c:pt idx="137">
                  <c:v>502.4100037</c:v>
                </c:pt>
                <c:pt idx="138">
                  <c:v>490.10000609999997</c:v>
                </c:pt>
                <c:pt idx="139">
                  <c:v>489.82000729999999</c:v>
                </c:pt>
                <c:pt idx="140">
                  <c:v>477.57998659999998</c:v>
                </c:pt>
                <c:pt idx="141">
                  <c:v>480.4500122</c:v>
                </c:pt>
                <c:pt idx="142">
                  <c:v>495.64999390000003</c:v>
                </c:pt>
                <c:pt idx="143">
                  <c:v>488.51000979999998</c:v>
                </c:pt>
                <c:pt idx="144">
                  <c:v>484.48001099999999</c:v>
                </c:pt>
                <c:pt idx="145">
                  <c:v>485.7999878</c:v>
                </c:pt>
                <c:pt idx="146">
                  <c:v>488.88000490000002</c:v>
                </c:pt>
                <c:pt idx="147">
                  <c:v>498.61999509999998</c:v>
                </c:pt>
                <c:pt idx="148">
                  <c:v>509.64001459999997</c:v>
                </c:pt>
                <c:pt idx="149">
                  <c:v>502.10998540000003</c:v>
                </c:pt>
                <c:pt idx="150">
                  <c:v>509.07998659999998</c:v>
                </c:pt>
                <c:pt idx="151">
                  <c:v>494.73001099999999</c:v>
                </c:pt>
                <c:pt idx="152">
                  <c:v>483.38000490000002</c:v>
                </c:pt>
                <c:pt idx="153">
                  <c:v>466.92999270000001</c:v>
                </c:pt>
                <c:pt idx="154">
                  <c:v>475.47000120000001</c:v>
                </c:pt>
                <c:pt idx="155">
                  <c:v>481.32998659999998</c:v>
                </c:pt>
                <c:pt idx="156">
                  <c:v>482.67999270000001</c:v>
                </c:pt>
                <c:pt idx="157">
                  <c:v>482.35000609999997</c:v>
                </c:pt>
                <c:pt idx="158">
                  <c:v>491.86999509999998</c:v>
                </c:pt>
                <c:pt idx="159">
                  <c:v>484.52999879999999</c:v>
                </c:pt>
                <c:pt idx="160">
                  <c:v>497.89999390000003</c:v>
                </c:pt>
                <c:pt idx="161">
                  <c:v>492.30999759999997</c:v>
                </c:pt>
                <c:pt idx="162">
                  <c:v>488.80999759999997</c:v>
                </c:pt>
                <c:pt idx="163">
                  <c:v>490.57998659999998</c:v>
                </c:pt>
                <c:pt idx="164">
                  <c:v>547.53002930000002</c:v>
                </c:pt>
                <c:pt idx="165">
                  <c:v>526.27001949999999</c:v>
                </c:pt>
                <c:pt idx="166">
                  <c:v>523.89001459999997</c:v>
                </c:pt>
                <c:pt idx="167">
                  <c:v>529.55999759999997</c:v>
                </c:pt>
                <c:pt idx="168">
                  <c:v>556.54998780000005</c:v>
                </c:pt>
                <c:pt idx="169">
                  <c:v>552.8400269</c:v>
                </c:pt>
                <c:pt idx="170">
                  <c:v>525.75</c:v>
                </c:pt>
                <c:pt idx="171">
                  <c:v>516.04998780000005</c:v>
                </c:pt>
                <c:pt idx="172">
                  <c:v>507.01998900000001</c:v>
                </c:pt>
                <c:pt idx="173">
                  <c:v>500.19000240000003</c:v>
                </c:pt>
                <c:pt idx="174">
                  <c:v>480.67001340000002</c:v>
                </c:pt>
                <c:pt idx="175">
                  <c:v>482.02999879999999</c:v>
                </c:pt>
                <c:pt idx="176">
                  <c:v>476.26000979999998</c:v>
                </c:pt>
                <c:pt idx="177">
                  <c:v>495.98999020000002</c:v>
                </c:pt>
                <c:pt idx="178">
                  <c:v>483.85998540000003</c:v>
                </c:pt>
                <c:pt idx="179">
                  <c:v>470.2000122</c:v>
                </c:pt>
                <c:pt idx="180">
                  <c:v>469.9599915</c:v>
                </c:pt>
                <c:pt idx="181">
                  <c:v>487.35000609999997</c:v>
                </c:pt>
                <c:pt idx="182">
                  <c:v>491.17001340000002</c:v>
                </c:pt>
                <c:pt idx="183">
                  <c:v>470.60998540000003</c:v>
                </c:pt>
                <c:pt idx="184">
                  <c:v>473.07998659999998</c:v>
                </c:pt>
                <c:pt idx="185">
                  <c:v>482.88000490000002</c:v>
                </c:pt>
                <c:pt idx="186">
                  <c:v>490.64999390000003</c:v>
                </c:pt>
                <c:pt idx="187">
                  <c:v>493.48001099999999</c:v>
                </c:pt>
                <c:pt idx="188">
                  <c:v>500.02999879999999</c:v>
                </c:pt>
                <c:pt idx="189">
                  <c:v>527.51000980000003</c:v>
                </c:pt>
                <c:pt idx="190">
                  <c:v>503.05999759999997</c:v>
                </c:pt>
                <c:pt idx="191">
                  <c:v>520.65002440000001</c:v>
                </c:pt>
                <c:pt idx="192">
                  <c:v>505.86999509999998</c:v>
                </c:pt>
                <c:pt idx="193">
                  <c:v>534.6599731</c:v>
                </c:pt>
                <c:pt idx="194">
                  <c:v>531.78997800000002</c:v>
                </c:pt>
                <c:pt idx="195">
                  <c:v>539.44000240000003</c:v>
                </c:pt>
                <c:pt idx="196">
                  <c:v>539.80999759999997</c:v>
                </c:pt>
                <c:pt idx="197">
                  <c:v>554.0900269</c:v>
                </c:pt>
                <c:pt idx="198">
                  <c:v>541.45001219999995</c:v>
                </c:pt>
                <c:pt idx="199">
                  <c:v>541.94000240000003</c:v>
                </c:pt>
                <c:pt idx="200">
                  <c:v>530.78997800000002</c:v>
                </c:pt>
                <c:pt idx="201">
                  <c:v>530.71997069999998</c:v>
                </c:pt>
                <c:pt idx="202">
                  <c:v>525.41998290000004</c:v>
                </c:pt>
                <c:pt idx="203">
                  <c:v>489.0499878</c:v>
                </c:pt>
                <c:pt idx="204">
                  <c:v>485.23001099999999</c:v>
                </c:pt>
                <c:pt idx="205">
                  <c:v>488.27999879999999</c:v>
                </c:pt>
                <c:pt idx="206">
                  <c:v>488.23999020000002</c:v>
                </c:pt>
                <c:pt idx="207">
                  <c:v>488.92999270000001</c:v>
                </c:pt>
                <c:pt idx="208">
                  <c:v>486.23999020000002</c:v>
                </c:pt>
                <c:pt idx="209">
                  <c:v>504.2099915</c:v>
                </c:pt>
                <c:pt idx="210">
                  <c:v>475.73999020000002</c:v>
                </c:pt>
                <c:pt idx="211">
                  <c:v>484.11999509999998</c:v>
                </c:pt>
                <c:pt idx="212">
                  <c:v>487.22000120000001</c:v>
                </c:pt>
                <c:pt idx="213">
                  <c:v>496.9500122</c:v>
                </c:pt>
                <c:pt idx="214">
                  <c:v>513.76000980000003</c:v>
                </c:pt>
                <c:pt idx="215">
                  <c:v>514.72998050000001</c:v>
                </c:pt>
                <c:pt idx="216">
                  <c:v>470.5</c:v>
                </c:pt>
                <c:pt idx="217">
                  <c:v>480.23999020000002</c:v>
                </c:pt>
                <c:pt idx="218">
                  <c:v>490.76000979999998</c:v>
                </c:pt>
                <c:pt idx="219">
                  <c:v>486.76998900000001</c:v>
                </c:pt>
                <c:pt idx="220">
                  <c:v>482.8399963</c:v>
                </c:pt>
                <c:pt idx="221">
                  <c:v>479.10000609999997</c:v>
                </c:pt>
                <c:pt idx="222">
                  <c:v>480.63000490000002</c:v>
                </c:pt>
                <c:pt idx="223">
                  <c:v>481.7900085</c:v>
                </c:pt>
                <c:pt idx="224">
                  <c:v>484.67001340000002</c:v>
                </c:pt>
                <c:pt idx="225">
                  <c:v>488.23999020000002</c:v>
                </c:pt>
                <c:pt idx="226">
                  <c:v>476.61999509999998</c:v>
                </c:pt>
                <c:pt idx="227">
                  <c:v>482.88000490000002</c:v>
                </c:pt>
                <c:pt idx="228">
                  <c:v>485</c:v>
                </c:pt>
                <c:pt idx="229">
                  <c:v>491.35998540000003</c:v>
                </c:pt>
                <c:pt idx="230">
                  <c:v>490.7000122</c:v>
                </c:pt>
                <c:pt idx="231">
                  <c:v>504.57998659999998</c:v>
                </c:pt>
                <c:pt idx="232">
                  <c:v>503.38000490000002</c:v>
                </c:pt>
                <c:pt idx="233">
                  <c:v>497.51998900000001</c:v>
                </c:pt>
                <c:pt idx="234">
                  <c:v>498.30999759999997</c:v>
                </c:pt>
                <c:pt idx="235">
                  <c:v>515.78002930000002</c:v>
                </c:pt>
                <c:pt idx="236">
                  <c:v>512.6599731</c:v>
                </c:pt>
                <c:pt idx="237">
                  <c:v>493.60000609999997</c:v>
                </c:pt>
                <c:pt idx="238">
                  <c:v>501.0899963</c:v>
                </c:pt>
                <c:pt idx="239">
                  <c:v>503.22000120000001</c:v>
                </c:pt>
                <c:pt idx="240">
                  <c:v>522.41998290000004</c:v>
                </c:pt>
                <c:pt idx="241">
                  <c:v>519.78002930000002</c:v>
                </c:pt>
                <c:pt idx="242">
                  <c:v>524.83001709999996</c:v>
                </c:pt>
                <c:pt idx="243">
                  <c:v>532.90002440000001</c:v>
                </c:pt>
                <c:pt idx="244">
                  <c:v>534.45001219999995</c:v>
                </c:pt>
                <c:pt idx="245">
                  <c:v>528.9099731</c:v>
                </c:pt>
                <c:pt idx="246">
                  <c:v>527.33001709999996</c:v>
                </c:pt>
                <c:pt idx="247">
                  <c:v>514.47998050000001</c:v>
                </c:pt>
                <c:pt idx="248">
                  <c:v>513.96997069999998</c:v>
                </c:pt>
                <c:pt idx="249">
                  <c:v>519.11999509999998</c:v>
                </c:pt>
                <c:pt idx="250">
                  <c:v>530.86999509999998</c:v>
                </c:pt>
                <c:pt idx="251">
                  <c:v>524.5900269</c:v>
                </c:pt>
                <c:pt idx="252" formatCode="General">
                  <c:v>540.73</c:v>
                </c:pt>
                <c:pt idx="253" formatCode="General">
                  <c:v>522.86</c:v>
                </c:pt>
                <c:pt idx="254" formatCode="General">
                  <c:v>520.79999999999995</c:v>
                </c:pt>
                <c:pt idx="255" formatCode="General">
                  <c:v>500.49</c:v>
                </c:pt>
                <c:pt idx="256" formatCode="General">
                  <c:v>508.89</c:v>
                </c:pt>
                <c:pt idx="257" formatCode="General">
                  <c:v>510.4</c:v>
                </c:pt>
                <c:pt idx="258" formatCode="General">
                  <c:v>499.1</c:v>
                </c:pt>
                <c:pt idx="259" formatCode="General">
                  <c:v>494.25</c:v>
                </c:pt>
                <c:pt idx="260" formatCode="General">
                  <c:v>507.79</c:v>
                </c:pt>
                <c:pt idx="261" formatCode="General">
                  <c:v>500.86</c:v>
                </c:pt>
              </c:numCache>
            </c:numRef>
          </c:yVal>
          <c:smooth val="0"/>
          <c:extLst>
            <c:ext xmlns:c16="http://schemas.microsoft.com/office/drawing/2014/chart" uri="{C3380CC4-5D6E-409C-BE32-E72D297353CC}">
              <c16:uniqueId val="{00000000-F003-304F-9EB0-4802F9D7C8E1}"/>
            </c:ext>
          </c:extLst>
        </c:ser>
        <c:ser>
          <c:idx val="1"/>
          <c:order val="1"/>
          <c:tx>
            <c:v>Predicted</c:v>
          </c:tx>
          <c:spPr>
            <a:ln w="25400" cap="rnd">
              <a:noFill/>
              <a:round/>
            </a:ln>
            <a:effectLst/>
          </c:spPr>
          <c:marker>
            <c:symbol val="circle"/>
            <c:size val="5"/>
            <c:spPr>
              <a:solidFill>
                <a:schemeClr val="accent2"/>
              </a:solidFill>
              <a:ln w="9525">
                <a:solidFill>
                  <a:schemeClr val="accent2"/>
                </a:solidFill>
              </a:ln>
              <a:effectLst/>
            </c:spPr>
          </c:marker>
          <c:yVal>
            <c:numRef>
              <c:f>'Part 3'!$BW$2:$BW$263</c:f>
              <c:numCache>
                <c:formatCode>0.00</c:formatCode>
                <c:ptCount val="262"/>
                <c:pt idx="0">
                  <c:v>348.94683959393382</c:v>
                </c:pt>
                <c:pt idx="1">
                  <c:v>349.71279139302681</c:v>
                </c:pt>
                <c:pt idx="2">
                  <c:v>350.47874319211985</c:v>
                </c:pt>
                <c:pt idx="3">
                  <c:v>351.24469499121284</c:v>
                </c:pt>
                <c:pt idx="4">
                  <c:v>352.01064679030588</c:v>
                </c:pt>
                <c:pt idx="5">
                  <c:v>352.77659858939887</c:v>
                </c:pt>
                <c:pt idx="6">
                  <c:v>353.54255038849192</c:v>
                </c:pt>
                <c:pt idx="7">
                  <c:v>354.30850218758491</c:v>
                </c:pt>
                <c:pt idx="8">
                  <c:v>355.07445398667795</c:v>
                </c:pt>
                <c:pt idx="9">
                  <c:v>355.84040578577094</c:v>
                </c:pt>
                <c:pt idx="10">
                  <c:v>356.60635758486399</c:v>
                </c:pt>
                <c:pt idx="11">
                  <c:v>357.37230938395697</c:v>
                </c:pt>
                <c:pt idx="12">
                  <c:v>358.13826118305002</c:v>
                </c:pt>
                <c:pt idx="13">
                  <c:v>358.90421298214301</c:v>
                </c:pt>
                <c:pt idx="14">
                  <c:v>359.67016478123605</c:v>
                </c:pt>
                <c:pt idx="15">
                  <c:v>360.43611658032904</c:v>
                </c:pt>
                <c:pt idx="16">
                  <c:v>361.20206837942209</c:v>
                </c:pt>
                <c:pt idx="17">
                  <c:v>361.96802017851508</c:v>
                </c:pt>
                <c:pt idx="18">
                  <c:v>362.73397197760812</c:v>
                </c:pt>
                <c:pt idx="19">
                  <c:v>363.49992377670111</c:v>
                </c:pt>
                <c:pt idx="20">
                  <c:v>364.26587557579415</c:v>
                </c:pt>
                <c:pt idx="21">
                  <c:v>365.03182737488714</c:v>
                </c:pt>
                <c:pt idx="22">
                  <c:v>365.79777917398019</c:v>
                </c:pt>
                <c:pt idx="23">
                  <c:v>366.56373097307318</c:v>
                </c:pt>
                <c:pt idx="24">
                  <c:v>367.32968277216622</c:v>
                </c:pt>
                <c:pt idx="25">
                  <c:v>368.09563457125921</c:v>
                </c:pt>
                <c:pt idx="26">
                  <c:v>368.86158637035226</c:v>
                </c:pt>
                <c:pt idx="27">
                  <c:v>369.62753816944524</c:v>
                </c:pt>
                <c:pt idx="28">
                  <c:v>370.39348996853829</c:v>
                </c:pt>
                <c:pt idx="29">
                  <c:v>371.15944176763128</c:v>
                </c:pt>
                <c:pt idx="30">
                  <c:v>371.92539356672432</c:v>
                </c:pt>
                <c:pt idx="31">
                  <c:v>372.69134536581731</c:v>
                </c:pt>
                <c:pt idx="32">
                  <c:v>373.45729716491036</c:v>
                </c:pt>
                <c:pt idx="33">
                  <c:v>374.22324896400335</c:v>
                </c:pt>
                <c:pt idx="34">
                  <c:v>374.98920076309639</c:v>
                </c:pt>
                <c:pt idx="35">
                  <c:v>375.75515256218938</c:v>
                </c:pt>
                <c:pt idx="36">
                  <c:v>376.52110436128243</c:v>
                </c:pt>
                <c:pt idx="37">
                  <c:v>377.28705616037541</c:v>
                </c:pt>
                <c:pt idx="38">
                  <c:v>378.05300795946846</c:v>
                </c:pt>
                <c:pt idx="39">
                  <c:v>378.8189597585615</c:v>
                </c:pt>
                <c:pt idx="40">
                  <c:v>379.58491155765449</c:v>
                </c:pt>
                <c:pt idx="41">
                  <c:v>380.35086335674748</c:v>
                </c:pt>
                <c:pt idx="42">
                  <c:v>381.11681515584053</c:v>
                </c:pt>
                <c:pt idx="43">
                  <c:v>381.88276695493357</c:v>
                </c:pt>
                <c:pt idx="44">
                  <c:v>382.64871875402656</c:v>
                </c:pt>
                <c:pt idx="45">
                  <c:v>383.41467055311955</c:v>
                </c:pt>
                <c:pt idx="46">
                  <c:v>384.18062235221259</c:v>
                </c:pt>
                <c:pt idx="47">
                  <c:v>384.94657415130564</c:v>
                </c:pt>
                <c:pt idx="48">
                  <c:v>385.71252595039863</c:v>
                </c:pt>
                <c:pt idx="49">
                  <c:v>386.47847774949167</c:v>
                </c:pt>
                <c:pt idx="50">
                  <c:v>387.24442954858466</c:v>
                </c:pt>
                <c:pt idx="51">
                  <c:v>388.01038134767771</c:v>
                </c:pt>
                <c:pt idx="52">
                  <c:v>388.7763331467707</c:v>
                </c:pt>
                <c:pt idx="53">
                  <c:v>389.54228494586374</c:v>
                </c:pt>
                <c:pt idx="54">
                  <c:v>390.30823674495673</c:v>
                </c:pt>
                <c:pt idx="55">
                  <c:v>391.07418854404978</c:v>
                </c:pt>
                <c:pt idx="56">
                  <c:v>391.84014034314276</c:v>
                </c:pt>
                <c:pt idx="57">
                  <c:v>392.60609214223581</c:v>
                </c:pt>
                <c:pt idx="58">
                  <c:v>393.3720439413288</c:v>
                </c:pt>
                <c:pt idx="59">
                  <c:v>394.13799574042184</c:v>
                </c:pt>
                <c:pt idx="60">
                  <c:v>394.90394753951483</c:v>
                </c:pt>
                <c:pt idx="61">
                  <c:v>395.66989933860788</c:v>
                </c:pt>
                <c:pt idx="62">
                  <c:v>396.43585113770087</c:v>
                </c:pt>
                <c:pt idx="63">
                  <c:v>397.20180293679391</c:v>
                </c:pt>
                <c:pt idx="64">
                  <c:v>397.9677547358869</c:v>
                </c:pt>
                <c:pt idx="65">
                  <c:v>398.73370653497994</c:v>
                </c:pt>
                <c:pt idx="66">
                  <c:v>399.49965833407293</c:v>
                </c:pt>
                <c:pt idx="67">
                  <c:v>400.26561013316598</c:v>
                </c:pt>
                <c:pt idx="68">
                  <c:v>401.03156193225897</c:v>
                </c:pt>
                <c:pt idx="69">
                  <c:v>401.79751373135201</c:v>
                </c:pt>
                <c:pt idx="70">
                  <c:v>402.563465530445</c:v>
                </c:pt>
                <c:pt idx="71">
                  <c:v>403.32941732953805</c:v>
                </c:pt>
                <c:pt idx="72">
                  <c:v>404.09536912863103</c:v>
                </c:pt>
                <c:pt idx="73">
                  <c:v>404.86132092772408</c:v>
                </c:pt>
                <c:pt idx="74">
                  <c:v>405.62727272681707</c:v>
                </c:pt>
                <c:pt idx="75">
                  <c:v>406.39322452591011</c:v>
                </c:pt>
                <c:pt idx="76">
                  <c:v>407.1591763250031</c:v>
                </c:pt>
                <c:pt idx="77">
                  <c:v>407.92512812409615</c:v>
                </c:pt>
                <c:pt idx="78">
                  <c:v>408.69107992318914</c:v>
                </c:pt>
                <c:pt idx="79">
                  <c:v>409.45703172228218</c:v>
                </c:pt>
                <c:pt idx="80">
                  <c:v>410.22298352137523</c:v>
                </c:pt>
                <c:pt idx="81">
                  <c:v>410.98893532046822</c:v>
                </c:pt>
                <c:pt idx="82">
                  <c:v>411.7548871195612</c:v>
                </c:pt>
                <c:pt idx="83">
                  <c:v>412.52083891865425</c:v>
                </c:pt>
                <c:pt idx="84">
                  <c:v>413.28679071774729</c:v>
                </c:pt>
                <c:pt idx="85">
                  <c:v>414.05274251684028</c:v>
                </c:pt>
                <c:pt idx="86">
                  <c:v>414.81869431593327</c:v>
                </c:pt>
                <c:pt idx="87">
                  <c:v>415.58464611502632</c:v>
                </c:pt>
                <c:pt idx="88">
                  <c:v>416.35059791411936</c:v>
                </c:pt>
                <c:pt idx="89">
                  <c:v>417.11654971321235</c:v>
                </c:pt>
                <c:pt idx="90">
                  <c:v>417.88250151230534</c:v>
                </c:pt>
                <c:pt idx="91">
                  <c:v>418.64845331139838</c:v>
                </c:pt>
                <c:pt idx="92">
                  <c:v>419.41440511049143</c:v>
                </c:pt>
                <c:pt idx="93">
                  <c:v>420.18035690958442</c:v>
                </c:pt>
                <c:pt idx="94">
                  <c:v>420.94630870867741</c:v>
                </c:pt>
                <c:pt idx="95">
                  <c:v>421.71226050777045</c:v>
                </c:pt>
                <c:pt idx="96">
                  <c:v>422.4782123068635</c:v>
                </c:pt>
                <c:pt idx="97">
                  <c:v>423.24416410595649</c:v>
                </c:pt>
                <c:pt idx="98">
                  <c:v>424.01011590504953</c:v>
                </c:pt>
                <c:pt idx="99">
                  <c:v>424.77606770414252</c:v>
                </c:pt>
                <c:pt idx="100">
                  <c:v>425.54201950323557</c:v>
                </c:pt>
                <c:pt idx="101">
                  <c:v>426.30797130232855</c:v>
                </c:pt>
                <c:pt idx="102">
                  <c:v>427.0739231014216</c:v>
                </c:pt>
                <c:pt idx="103">
                  <c:v>427.83987490051459</c:v>
                </c:pt>
                <c:pt idx="104">
                  <c:v>428.60582669960763</c:v>
                </c:pt>
                <c:pt idx="105">
                  <c:v>429.37177849870062</c:v>
                </c:pt>
                <c:pt idx="106">
                  <c:v>430.13773029779367</c:v>
                </c:pt>
                <c:pt idx="107">
                  <c:v>430.90368209688666</c:v>
                </c:pt>
                <c:pt idx="108">
                  <c:v>431.6696338959797</c:v>
                </c:pt>
                <c:pt idx="109">
                  <c:v>432.43558569507269</c:v>
                </c:pt>
                <c:pt idx="110">
                  <c:v>433.20153749416573</c:v>
                </c:pt>
                <c:pt idx="111">
                  <c:v>433.96748929325872</c:v>
                </c:pt>
                <c:pt idx="112">
                  <c:v>434.73344109235177</c:v>
                </c:pt>
                <c:pt idx="113">
                  <c:v>435.49939289144476</c:v>
                </c:pt>
                <c:pt idx="114">
                  <c:v>436.2653446905378</c:v>
                </c:pt>
                <c:pt idx="115">
                  <c:v>437.03129648963079</c:v>
                </c:pt>
                <c:pt idx="116">
                  <c:v>437.79724828872384</c:v>
                </c:pt>
                <c:pt idx="117">
                  <c:v>438.56320008781688</c:v>
                </c:pt>
                <c:pt idx="118">
                  <c:v>439.32915188690987</c:v>
                </c:pt>
                <c:pt idx="119">
                  <c:v>440.09510368600286</c:v>
                </c:pt>
                <c:pt idx="120">
                  <c:v>440.8610554850959</c:v>
                </c:pt>
                <c:pt idx="121">
                  <c:v>441.62700728418895</c:v>
                </c:pt>
                <c:pt idx="122">
                  <c:v>442.39295908328194</c:v>
                </c:pt>
                <c:pt idx="123">
                  <c:v>443.15891088237493</c:v>
                </c:pt>
                <c:pt idx="124">
                  <c:v>443.92486268146797</c:v>
                </c:pt>
                <c:pt idx="125">
                  <c:v>444.69081448056102</c:v>
                </c:pt>
                <c:pt idx="126">
                  <c:v>445.456766279654</c:v>
                </c:pt>
                <c:pt idx="127">
                  <c:v>446.22271807874699</c:v>
                </c:pt>
                <c:pt idx="128">
                  <c:v>446.98866987784004</c:v>
                </c:pt>
                <c:pt idx="129">
                  <c:v>447.75462167693308</c:v>
                </c:pt>
                <c:pt idx="130">
                  <c:v>448.52057347602607</c:v>
                </c:pt>
                <c:pt idx="131">
                  <c:v>449.28652527511906</c:v>
                </c:pt>
                <c:pt idx="132">
                  <c:v>450.05247707421211</c:v>
                </c:pt>
                <c:pt idx="133">
                  <c:v>450.81842887330515</c:v>
                </c:pt>
                <c:pt idx="134">
                  <c:v>451.58438067239814</c:v>
                </c:pt>
                <c:pt idx="135">
                  <c:v>452.35033247149113</c:v>
                </c:pt>
                <c:pt idx="136">
                  <c:v>453.11628427058417</c:v>
                </c:pt>
                <c:pt idx="137">
                  <c:v>453.88223606967722</c:v>
                </c:pt>
                <c:pt idx="138">
                  <c:v>454.64818786877021</c:v>
                </c:pt>
                <c:pt idx="139">
                  <c:v>455.41413966786325</c:v>
                </c:pt>
                <c:pt idx="140">
                  <c:v>456.18009146695624</c:v>
                </c:pt>
                <c:pt idx="141">
                  <c:v>456.94604326604929</c:v>
                </c:pt>
                <c:pt idx="142">
                  <c:v>457.71199506514228</c:v>
                </c:pt>
                <c:pt idx="143">
                  <c:v>458.47794686423532</c:v>
                </c:pt>
                <c:pt idx="144">
                  <c:v>459.24389866332831</c:v>
                </c:pt>
                <c:pt idx="145">
                  <c:v>460.00985046242135</c:v>
                </c:pt>
                <c:pt idx="146">
                  <c:v>460.77580226151434</c:v>
                </c:pt>
                <c:pt idx="147">
                  <c:v>461.54175406060739</c:v>
                </c:pt>
                <c:pt idx="148">
                  <c:v>462.30770585970038</c:v>
                </c:pt>
                <c:pt idx="149">
                  <c:v>463.07365765879342</c:v>
                </c:pt>
                <c:pt idx="150">
                  <c:v>463.83960945788641</c:v>
                </c:pt>
                <c:pt idx="151">
                  <c:v>464.60556125697946</c:v>
                </c:pt>
                <c:pt idx="152">
                  <c:v>465.37151305607244</c:v>
                </c:pt>
                <c:pt idx="153">
                  <c:v>466.13746485516549</c:v>
                </c:pt>
                <c:pt idx="154">
                  <c:v>466.90341665425848</c:v>
                </c:pt>
                <c:pt idx="155">
                  <c:v>467.66936845335152</c:v>
                </c:pt>
                <c:pt idx="156">
                  <c:v>468.43532025244451</c:v>
                </c:pt>
                <c:pt idx="157">
                  <c:v>469.20127205153756</c:v>
                </c:pt>
                <c:pt idx="158">
                  <c:v>469.96722385063055</c:v>
                </c:pt>
                <c:pt idx="159">
                  <c:v>470.73317564972359</c:v>
                </c:pt>
                <c:pt idx="160">
                  <c:v>471.49912744881658</c:v>
                </c:pt>
                <c:pt idx="161">
                  <c:v>472.26507924790963</c:v>
                </c:pt>
                <c:pt idx="162">
                  <c:v>473.03103104700267</c:v>
                </c:pt>
                <c:pt idx="163">
                  <c:v>473.79698284609566</c:v>
                </c:pt>
                <c:pt idx="164">
                  <c:v>474.56293464518865</c:v>
                </c:pt>
                <c:pt idx="165">
                  <c:v>475.32888644428169</c:v>
                </c:pt>
                <c:pt idx="166">
                  <c:v>476.09483824337474</c:v>
                </c:pt>
                <c:pt idx="167">
                  <c:v>476.86079004246773</c:v>
                </c:pt>
                <c:pt idx="168">
                  <c:v>477.62674184156072</c:v>
                </c:pt>
                <c:pt idx="169">
                  <c:v>478.39269364065376</c:v>
                </c:pt>
                <c:pt idx="170">
                  <c:v>479.15864543974681</c:v>
                </c:pt>
                <c:pt idx="171">
                  <c:v>479.92459723883979</c:v>
                </c:pt>
                <c:pt idx="172">
                  <c:v>480.69054903793278</c:v>
                </c:pt>
                <c:pt idx="173">
                  <c:v>481.45650083702583</c:v>
                </c:pt>
                <c:pt idx="174">
                  <c:v>482.22245263611887</c:v>
                </c:pt>
                <c:pt idx="175">
                  <c:v>482.98840443521186</c:v>
                </c:pt>
                <c:pt idx="176">
                  <c:v>483.75435623430485</c:v>
                </c:pt>
                <c:pt idx="177">
                  <c:v>484.5203080333979</c:v>
                </c:pt>
                <c:pt idx="178">
                  <c:v>485.28625983249094</c:v>
                </c:pt>
                <c:pt idx="179">
                  <c:v>486.05221163158393</c:v>
                </c:pt>
                <c:pt idx="180">
                  <c:v>486.81816343067692</c:v>
                </c:pt>
                <c:pt idx="181">
                  <c:v>487.58411522976996</c:v>
                </c:pt>
                <c:pt idx="182">
                  <c:v>488.35006702886301</c:v>
                </c:pt>
                <c:pt idx="183">
                  <c:v>489.116018827956</c:v>
                </c:pt>
                <c:pt idx="184">
                  <c:v>489.88197062704899</c:v>
                </c:pt>
                <c:pt idx="185">
                  <c:v>490.64792242614203</c:v>
                </c:pt>
                <c:pt idx="186">
                  <c:v>491.41387422523508</c:v>
                </c:pt>
                <c:pt idx="187">
                  <c:v>492.17982602432807</c:v>
                </c:pt>
                <c:pt idx="188">
                  <c:v>492.94577782342105</c:v>
                </c:pt>
                <c:pt idx="189">
                  <c:v>493.7117296225141</c:v>
                </c:pt>
                <c:pt idx="190">
                  <c:v>494.47768142160714</c:v>
                </c:pt>
                <c:pt idx="191">
                  <c:v>495.24363322070013</c:v>
                </c:pt>
                <c:pt idx="192">
                  <c:v>496.00958501979318</c:v>
                </c:pt>
                <c:pt idx="193">
                  <c:v>496.77553681888617</c:v>
                </c:pt>
                <c:pt idx="194">
                  <c:v>497.54148861797921</c:v>
                </c:pt>
                <c:pt idx="195">
                  <c:v>498.30744041707226</c:v>
                </c:pt>
                <c:pt idx="196">
                  <c:v>499.07339221616525</c:v>
                </c:pt>
                <c:pt idx="197">
                  <c:v>499.83934401525823</c:v>
                </c:pt>
                <c:pt idx="198">
                  <c:v>500.60529581435128</c:v>
                </c:pt>
                <c:pt idx="199">
                  <c:v>501.37124761344432</c:v>
                </c:pt>
                <c:pt idx="200">
                  <c:v>502.13719941253731</c:v>
                </c:pt>
                <c:pt idx="201">
                  <c:v>502.9031512116303</c:v>
                </c:pt>
                <c:pt idx="202">
                  <c:v>503.66910301072335</c:v>
                </c:pt>
                <c:pt idx="203">
                  <c:v>504.43505480981639</c:v>
                </c:pt>
                <c:pt idx="204">
                  <c:v>505.20100660890938</c:v>
                </c:pt>
                <c:pt idx="205">
                  <c:v>505.96695840800237</c:v>
                </c:pt>
                <c:pt idx="206">
                  <c:v>506.73291020709541</c:v>
                </c:pt>
                <c:pt idx="207">
                  <c:v>507.49886200618846</c:v>
                </c:pt>
                <c:pt idx="208">
                  <c:v>508.26481380528145</c:v>
                </c:pt>
                <c:pt idx="209">
                  <c:v>509.03076560437444</c:v>
                </c:pt>
                <c:pt idx="210">
                  <c:v>509.79671740346748</c:v>
                </c:pt>
                <c:pt idx="211">
                  <c:v>510.56266920256053</c:v>
                </c:pt>
                <c:pt idx="212">
                  <c:v>511.32862100165352</c:v>
                </c:pt>
                <c:pt idx="213">
                  <c:v>512.0945728007465</c:v>
                </c:pt>
                <c:pt idx="214">
                  <c:v>512.86052459983955</c:v>
                </c:pt>
                <c:pt idx="215">
                  <c:v>513.6264763989326</c:v>
                </c:pt>
                <c:pt idx="216">
                  <c:v>514.39242819802553</c:v>
                </c:pt>
                <c:pt idx="217">
                  <c:v>515.15837999711857</c:v>
                </c:pt>
                <c:pt idx="218">
                  <c:v>515.92433179621162</c:v>
                </c:pt>
                <c:pt idx="219">
                  <c:v>516.69028359530466</c:v>
                </c:pt>
                <c:pt idx="220">
                  <c:v>517.45623539439771</c:v>
                </c:pt>
                <c:pt idx="221">
                  <c:v>518.22218719349064</c:v>
                </c:pt>
                <c:pt idx="222">
                  <c:v>518.98813899258369</c:v>
                </c:pt>
                <c:pt idx="223">
                  <c:v>519.75409079167673</c:v>
                </c:pt>
                <c:pt idx="224">
                  <c:v>520.52004259076966</c:v>
                </c:pt>
                <c:pt idx="225">
                  <c:v>521.28599438986271</c:v>
                </c:pt>
                <c:pt idx="226">
                  <c:v>522.05194618895575</c:v>
                </c:pt>
                <c:pt idx="227">
                  <c:v>522.8178979880488</c:v>
                </c:pt>
                <c:pt idx="228">
                  <c:v>523.58384978714184</c:v>
                </c:pt>
                <c:pt idx="229">
                  <c:v>524.34980158623478</c:v>
                </c:pt>
                <c:pt idx="230">
                  <c:v>525.11575338532782</c:v>
                </c:pt>
                <c:pt idx="231">
                  <c:v>525.88170518442087</c:v>
                </c:pt>
                <c:pt idx="232">
                  <c:v>526.6476569835138</c:v>
                </c:pt>
                <c:pt idx="233">
                  <c:v>527.41360878260684</c:v>
                </c:pt>
                <c:pt idx="234">
                  <c:v>528.17956058169989</c:v>
                </c:pt>
                <c:pt idx="235">
                  <c:v>528.94551238079293</c:v>
                </c:pt>
                <c:pt idx="236">
                  <c:v>529.71146417988598</c:v>
                </c:pt>
                <c:pt idx="237">
                  <c:v>530.47741597897902</c:v>
                </c:pt>
                <c:pt idx="238">
                  <c:v>531.24336777807196</c:v>
                </c:pt>
                <c:pt idx="239">
                  <c:v>532.009319577165</c:v>
                </c:pt>
                <c:pt idx="240">
                  <c:v>532.77527137625805</c:v>
                </c:pt>
                <c:pt idx="241">
                  <c:v>533.54122317535098</c:v>
                </c:pt>
                <c:pt idx="242">
                  <c:v>534.30717497444402</c:v>
                </c:pt>
                <c:pt idx="243">
                  <c:v>535.07312677353707</c:v>
                </c:pt>
                <c:pt idx="244">
                  <c:v>535.83907857263011</c:v>
                </c:pt>
                <c:pt idx="245">
                  <c:v>536.60503037172316</c:v>
                </c:pt>
                <c:pt idx="246">
                  <c:v>537.37098217081609</c:v>
                </c:pt>
                <c:pt idx="247">
                  <c:v>538.13693396990914</c:v>
                </c:pt>
                <c:pt idx="248">
                  <c:v>538.90288576900218</c:v>
                </c:pt>
                <c:pt idx="249">
                  <c:v>539.66883756809511</c:v>
                </c:pt>
                <c:pt idx="250">
                  <c:v>540.43478936718816</c:v>
                </c:pt>
                <c:pt idx="251">
                  <c:v>541.2007411662812</c:v>
                </c:pt>
                <c:pt idx="252">
                  <c:v>541.96669296537425</c:v>
                </c:pt>
                <c:pt idx="253">
                  <c:v>542.7326447644673</c:v>
                </c:pt>
                <c:pt idx="254">
                  <c:v>543.49859656356023</c:v>
                </c:pt>
                <c:pt idx="255">
                  <c:v>544.26454836265327</c:v>
                </c:pt>
                <c:pt idx="256">
                  <c:v>545.03050016174632</c:v>
                </c:pt>
                <c:pt idx="257">
                  <c:v>545.79645196083925</c:v>
                </c:pt>
                <c:pt idx="258">
                  <c:v>546.56240375993229</c:v>
                </c:pt>
                <c:pt idx="259">
                  <c:v>547.32835555902534</c:v>
                </c:pt>
                <c:pt idx="260">
                  <c:v>548.09430735811839</c:v>
                </c:pt>
                <c:pt idx="261">
                  <c:v>548.86025915721143</c:v>
                </c:pt>
              </c:numCache>
            </c:numRef>
          </c:yVal>
          <c:smooth val="0"/>
          <c:extLst>
            <c:ext xmlns:c16="http://schemas.microsoft.com/office/drawing/2014/chart" uri="{C3380CC4-5D6E-409C-BE32-E72D297353CC}">
              <c16:uniqueId val="{00000002-F003-304F-9EB0-4802F9D7C8E1}"/>
            </c:ext>
          </c:extLst>
        </c:ser>
        <c:dLbls>
          <c:showLegendKey val="0"/>
          <c:showVal val="0"/>
          <c:showCatName val="0"/>
          <c:showSerName val="0"/>
          <c:showPercent val="0"/>
          <c:showBubbleSize val="0"/>
        </c:dLbls>
        <c:axId val="750409167"/>
        <c:axId val="817547663"/>
      </c:scatterChart>
      <c:valAx>
        <c:axId val="750409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7663"/>
        <c:crosses val="autoZero"/>
        <c:crossBetween val="midCat"/>
      </c:valAx>
      <c:valAx>
        <c:axId val="817547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4091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 vs. Time</a:t>
            </a:r>
            <a:r>
              <a:rPr lang="en-US" baseline="0"/>
              <a:t> Period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3'!$CG$1</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'Part 3'!$BU$2:$BU$263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xVal>
          <c:yVal>
            <c:numRef>
              <c:f>'Part 3'!$CG$2:$CG$263</c:f>
              <c:numCache>
                <c:formatCode>0.00</c:formatCode>
                <c:ptCount val="262"/>
                <c:pt idx="0">
                  <c:v>-19.136841993933842</c:v>
                </c:pt>
                <c:pt idx="1">
                  <c:v>-23.812797493026778</c:v>
                </c:pt>
                <c:pt idx="2">
                  <c:v>-14.648756592119867</c:v>
                </c:pt>
                <c:pt idx="3">
                  <c:v>-20.494694991212839</c:v>
                </c:pt>
                <c:pt idx="4">
                  <c:v>-12.750636990305907</c:v>
                </c:pt>
                <c:pt idx="5">
                  <c:v>-17.116594889398868</c:v>
                </c:pt>
                <c:pt idx="6">
                  <c:v>-24.492562588491921</c:v>
                </c:pt>
                <c:pt idx="7">
                  <c:v>-15.38848878758489</c:v>
                </c:pt>
                <c:pt idx="8">
                  <c:v>-16.384451586677926</c:v>
                </c:pt>
                <c:pt idx="9">
                  <c:v>-16.770398485770954</c:v>
                </c:pt>
                <c:pt idx="10">
                  <c:v>-17.986362484864003</c:v>
                </c:pt>
                <c:pt idx="11">
                  <c:v>-17.702295983956958</c:v>
                </c:pt>
                <c:pt idx="12">
                  <c:v>-20.028275783049992</c:v>
                </c:pt>
                <c:pt idx="13">
                  <c:v>-32.904212982143008</c:v>
                </c:pt>
                <c:pt idx="14">
                  <c:v>-10.07015868123608</c:v>
                </c:pt>
                <c:pt idx="15">
                  <c:v>-7.2761128803290376</c:v>
                </c:pt>
                <c:pt idx="16">
                  <c:v>-18.32206347942207</c:v>
                </c:pt>
                <c:pt idx="17">
                  <c:v>-13.448031178515066</c:v>
                </c:pt>
                <c:pt idx="18">
                  <c:v>-19.573968277608117</c:v>
                </c:pt>
                <c:pt idx="19">
                  <c:v>-15.759933576701087</c:v>
                </c:pt>
                <c:pt idx="20">
                  <c:v>-19.175879275794159</c:v>
                </c:pt>
                <c:pt idx="21">
                  <c:v>-7.0318273748871434</c:v>
                </c:pt>
                <c:pt idx="22">
                  <c:v>3.2122306260197888</c:v>
                </c:pt>
                <c:pt idx="23">
                  <c:v>3.106282426926839</c:v>
                </c:pt>
                <c:pt idx="24">
                  <c:v>-0.37967057216621924</c:v>
                </c:pt>
                <c:pt idx="25">
                  <c:v>-1.3256455712592015</c:v>
                </c:pt>
                <c:pt idx="26">
                  <c:v>2.2084209296477297</c:v>
                </c:pt>
                <c:pt idx="27">
                  <c:v>4.0624642305547809</c:v>
                </c:pt>
                <c:pt idx="28">
                  <c:v>9.6165198314616873</c:v>
                </c:pt>
                <c:pt idx="29">
                  <c:v>10.240552132368748</c:v>
                </c:pt>
                <c:pt idx="30">
                  <c:v>8.4746003332757027</c:v>
                </c:pt>
                <c:pt idx="31">
                  <c:v>15.088653434182675</c:v>
                </c:pt>
                <c:pt idx="32">
                  <c:v>12.732705235089668</c:v>
                </c:pt>
                <c:pt idx="33">
                  <c:v>11.776751035996654</c:v>
                </c:pt>
                <c:pt idx="34">
                  <c:v>5.0808065369035944</c:v>
                </c:pt>
                <c:pt idx="35">
                  <c:v>-7.0551403621893769</c:v>
                </c:pt>
                <c:pt idx="36">
                  <c:v>-16.43110806128243</c:v>
                </c:pt>
                <c:pt idx="37">
                  <c:v>1.9529340396246084</c:v>
                </c:pt>
                <c:pt idx="38">
                  <c:v>-6.3430164594684584</c:v>
                </c:pt>
                <c:pt idx="39">
                  <c:v>-9.7889609585615176</c:v>
                </c:pt>
                <c:pt idx="40">
                  <c:v>1.4650762423455035</c:v>
                </c:pt>
                <c:pt idx="41">
                  <c:v>-11.580874356747472</c:v>
                </c:pt>
                <c:pt idx="42">
                  <c:v>2.673193344159472</c:v>
                </c:pt>
                <c:pt idx="43">
                  <c:v>-9.1027681549335853</c:v>
                </c:pt>
                <c:pt idx="44">
                  <c:v>-13.678717554026548</c:v>
                </c:pt>
                <c:pt idx="45">
                  <c:v>-36.924680353119527</c:v>
                </c:pt>
                <c:pt idx="46">
                  <c:v>-20.050617452212578</c:v>
                </c:pt>
                <c:pt idx="47">
                  <c:v>-35.026560751305624</c:v>
                </c:pt>
                <c:pt idx="48">
                  <c:v>-70.462525950398629</c:v>
                </c:pt>
                <c:pt idx="49">
                  <c:v>-50.178489949491677</c:v>
                </c:pt>
                <c:pt idx="50">
                  <c:v>-88.404433248584667</c:v>
                </c:pt>
                <c:pt idx="51">
                  <c:v>-68.260381347677708</c:v>
                </c:pt>
                <c:pt idx="52">
                  <c:v>-73.306331946770683</c:v>
                </c:pt>
                <c:pt idx="53">
                  <c:v>-57.512286145863754</c:v>
                </c:pt>
                <c:pt idx="54">
                  <c:v>-57.478250144956746</c:v>
                </c:pt>
                <c:pt idx="55">
                  <c:v>-30.804199544049766</c:v>
                </c:pt>
                <c:pt idx="56">
                  <c:v>-34.520133043142778</c:v>
                </c:pt>
                <c:pt idx="57">
                  <c:v>-50.216077542235837</c:v>
                </c:pt>
                <c:pt idx="58">
                  <c:v>-30.382053741328775</c:v>
                </c:pt>
                <c:pt idx="59">
                  <c:v>-37.01800064042186</c:v>
                </c:pt>
                <c:pt idx="60">
                  <c:v>-23.943956039514831</c:v>
                </c:pt>
                <c:pt idx="61">
                  <c:v>-20.169899338607877</c:v>
                </c:pt>
                <c:pt idx="62">
                  <c:v>-32.355864537700882</c:v>
                </c:pt>
                <c:pt idx="63">
                  <c:v>-27.121816336793927</c:v>
                </c:pt>
                <c:pt idx="64">
                  <c:v>-36.207744935886922</c:v>
                </c:pt>
                <c:pt idx="65">
                  <c:v>-18.773715034979944</c:v>
                </c:pt>
                <c:pt idx="66">
                  <c:v>-27.219659534072946</c:v>
                </c:pt>
                <c:pt idx="67">
                  <c:v>-29.145615033165996</c:v>
                </c:pt>
                <c:pt idx="68">
                  <c:v>-30.311560732258954</c:v>
                </c:pt>
                <c:pt idx="69">
                  <c:v>-5.0775125313519993</c:v>
                </c:pt>
                <c:pt idx="70">
                  <c:v>10.986522269554996</c:v>
                </c:pt>
                <c:pt idx="71">
                  <c:v>23.420582670461954</c:v>
                </c:pt>
                <c:pt idx="72">
                  <c:v>35.074644271368982</c:v>
                </c:pt>
                <c:pt idx="73">
                  <c:v>18.098670572275921</c:v>
                </c:pt>
                <c:pt idx="74">
                  <c:v>31.862717473182954</c:v>
                </c:pt>
                <c:pt idx="75">
                  <c:v>27.43676207408987</c:v>
                </c:pt>
                <c:pt idx="76">
                  <c:v>14.260837074996914</c:v>
                </c:pt>
                <c:pt idx="77">
                  <c:v>18.774884075903856</c:v>
                </c:pt>
                <c:pt idx="78">
                  <c:v>16.298910276810886</c:v>
                </c:pt>
                <c:pt idx="79">
                  <c:v>11.922973177717836</c:v>
                </c:pt>
                <c:pt idx="80">
                  <c:v>-6.3929969213752429</c:v>
                </c:pt>
                <c:pt idx="81">
                  <c:v>0.90107927953175704</c:v>
                </c:pt>
                <c:pt idx="82">
                  <c:v>8.0951189804387695</c:v>
                </c:pt>
                <c:pt idx="83">
                  <c:v>2.7491500813457606</c:v>
                </c:pt>
                <c:pt idx="84">
                  <c:v>14.863203182252732</c:v>
                </c:pt>
                <c:pt idx="85">
                  <c:v>10.627250183159731</c:v>
                </c:pt>
                <c:pt idx="86">
                  <c:v>19.441315484066706</c:v>
                </c:pt>
                <c:pt idx="87">
                  <c:v>20.94535268497367</c:v>
                </c:pt>
                <c:pt idx="88">
                  <c:v>19.199389885880635</c:v>
                </c:pt>
                <c:pt idx="89">
                  <c:v>23.403439286787659</c:v>
                </c:pt>
                <c:pt idx="90">
                  <c:v>13.937505787694647</c:v>
                </c:pt>
                <c:pt idx="91">
                  <c:v>19.621535688601625</c:v>
                </c:pt>
                <c:pt idx="92">
                  <c:v>22.535607089508574</c:v>
                </c:pt>
                <c:pt idx="93">
                  <c:v>34.009645490415608</c:v>
                </c:pt>
                <c:pt idx="94">
                  <c:v>31.633677891322577</c:v>
                </c:pt>
                <c:pt idx="95">
                  <c:v>29.327747992229547</c:v>
                </c:pt>
                <c:pt idx="96">
                  <c:v>25.191801093136519</c:v>
                </c:pt>
                <c:pt idx="97">
                  <c:v>13.005835894043514</c:v>
                </c:pt>
                <c:pt idx="98">
                  <c:v>5.3098913949504549</c:v>
                </c:pt>
                <c:pt idx="99">
                  <c:v>-10.00607870414251</c:v>
                </c:pt>
                <c:pt idx="100">
                  <c:v>-5.6520049032355928</c:v>
                </c:pt>
                <c:pt idx="101">
                  <c:v>-12.867968902328528</c:v>
                </c:pt>
                <c:pt idx="102">
                  <c:v>-7.3439121014216084</c:v>
                </c:pt>
                <c:pt idx="103">
                  <c:v>-1.9198615005145712</c:v>
                </c:pt>
                <c:pt idx="104">
                  <c:v>-1.2958290996076585</c:v>
                </c:pt>
                <c:pt idx="105">
                  <c:v>-7.4017772987006083</c:v>
                </c:pt>
                <c:pt idx="106">
                  <c:v>-15.807743697793683</c:v>
                </c:pt>
                <c:pt idx="107">
                  <c:v>-11.303675996886682</c:v>
                </c:pt>
                <c:pt idx="108">
                  <c:v>-12.179643695979678</c:v>
                </c:pt>
                <c:pt idx="109">
                  <c:v>1.6144021049273078</c:v>
                </c:pt>
                <c:pt idx="110">
                  <c:v>1.2784735058342562</c:v>
                </c:pt>
                <c:pt idx="111">
                  <c:v>-8.4074916932587485</c:v>
                </c:pt>
                <c:pt idx="112">
                  <c:v>-16.663433792351782</c:v>
                </c:pt>
                <c:pt idx="113">
                  <c:v>-9.9993928914447565</c:v>
                </c:pt>
                <c:pt idx="114">
                  <c:v>-0.13533979053778467</c:v>
                </c:pt>
                <c:pt idx="115">
                  <c:v>10.738692510369219</c:v>
                </c:pt>
                <c:pt idx="116">
                  <c:v>12.072746811276147</c:v>
                </c:pt>
                <c:pt idx="117">
                  <c:v>15.156801112183132</c:v>
                </c:pt>
                <c:pt idx="118">
                  <c:v>28.710856613090129</c:v>
                </c:pt>
                <c:pt idx="119">
                  <c:v>26.16490611399712</c:v>
                </c:pt>
                <c:pt idx="120">
                  <c:v>16.98895061490407</c:v>
                </c:pt>
                <c:pt idx="121">
                  <c:v>24.282996415811056</c:v>
                </c:pt>
                <c:pt idx="122">
                  <c:v>1.0070348167180896</c:v>
                </c:pt>
                <c:pt idx="123">
                  <c:v>4.0810793176250968</c:v>
                </c:pt>
                <c:pt idx="124">
                  <c:v>11.115145818532028</c:v>
                </c:pt>
                <c:pt idx="125">
                  <c:v>40.949200119438956</c:v>
                </c:pt>
                <c:pt idx="126">
                  <c:v>31.433248320345967</c:v>
                </c:pt>
                <c:pt idx="127">
                  <c:v>47.587279521252981</c:v>
                </c:pt>
                <c:pt idx="128">
                  <c:v>46.171333822159966</c:v>
                </c:pt>
                <c:pt idx="129">
                  <c:v>55.025377123066903</c:v>
                </c:pt>
                <c:pt idx="130">
                  <c:v>59.239436323973905</c:v>
                </c:pt>
                <c:pt idx="131">
                  <c:v>99.44345522488095</c:v>
                </c:pt>
                <c:pt idx="132">
                  <c:v>75.447522925787894</c:v>
                </c:pt>
                <c:pt idx="133">
                  <c:v>74.061576026694866</c:v>
                </c:pt>
                <c:pt idx="134">
                  <c:v>71.675629127601894</c:v>
                </c:pt>
                <c:pt idx="135">
                  <c:v>75.039682128508844</c:v>
                </c:pt>
                <c:pt idx="136">
                  <c:v>39.873705929415848</c:v>
                </c:pt>
                <c:pt idx="137">
                  <c:v>48.527767630322785</c:v>
                </c:pt>
                <c:pt idx="138">
                  <c:v>35.451818231229765</c:v>
                </c:pt>
                <c:pt idx="139">
                  <c:v>34.405867632136733</c:v>
                </c:pt>
                <c:pt idx="140">
                  <c:v>21.399895133043742</c:v>
                </c:pt>
                <c:pt idx="141">
                  <c:v>23.503968933950716</c:v>
                </c:pt>
                <c:pt idx="142">
                  <c:v>37.937998834857751</c:v>
                </c:pt>
                <c:pt idx="143">
                  <c:v>30.032062935764657</c:v>
                </c:pt>
                <c:pt idx="144">
                  <c:v>25.236112336671681</c:v>
                </c:pt>
                <c:pt idx="145">
                  <c:v>25.790137337578642</c:v>
                </c:pt>
                <c:pt idx="146">
                  <c:v>28.104202638485674</c:v>
                </c:pt>
                <c:pt idx="147">
                  <c:v>37.078241039392594</c:v>
                </c:pt>
                <c:pt idx="148">
                  <c:v>47.332308740299595</c:v>
                </c:pt>
                <c:pt idx="149">
                  <c:v>39.036327741206605</c:v>
                </c:pt>
                <c:pt idx="150">
                  <c:v>45.240377142113573</c:v>
                </c:pt>
                <c:pt idx="151">
                  <c:v>30.124449743020534</c:v>
                </c:pt>
                <c:pt idx="152">
                  <c:v>18.008491843927573</c:v>
                </c:pt>
                <c:pt idx="153">
                  <c:v>0.79252784483452388</c:v>
                </c:pt>
                <c:pt idx="154">
                  <c:v>8.5665845457415344</c:v>
                </c:pt>
                <c:pt idx="155">
                  <c:v>13.66061814664846</c:v>
                </c:pt>
                <c:pt idx="156">
                  <c:v>14.244672447555502</c:v>
                </c:pt>
                <c:pt idx="157">
                  <c:v>13.148734048462416</c:v>
                </c:pt>
                <c:pt idx="158">
                  <c:v>21.902771249369437</c:v>
                </c:pt>
                <c:pt idx="159">
                  <c:v>13.796823150276396</c:v>
                </c:pt>
                <c:pt idx="160">
                  <c:v>26.400866451183447</c:v>
                </c:pt>
                <c:pt idx="161">
                  <c:v>20.044918352090349</c:v>
                </c:pt>
                <c:pt idx="162">
                  <c:v>15.778966552997304</c:v>
                </c:pt>
                <c:pt idx="163">
                  <c:v>16.783003753904325</c:v>
                </c:pt>
                <c:pt idx="164">
                  <c:v>72.967094654811376</c:v>
                </c:pt>
                <c:pt idx="165">
                  <c:v>50.941133055718296</c:v>
                </c:pt>
                <c:pt idx="166">
                  <c:v>47.795176356625234</c:v>
                </c:pt>
                <c:pt idx="167">
                  <c:v>52.699207557532247</c:v>
                </c:pt>
                <c:pt idx="168">
                  <c:v>78.923245958439338</c:v>
                </c:pt>
                <c:pt idx="169">
                  <c:v>74.447333259346237</c:v>
                </c:pt>
                <c:pt idx="170">
                  <c:v>46.591354560253194</c:v>
                </c:pt>
                <c:pt idx="171">
                  <c:v>36.125390561160259</c:v>
                </c:pt>
                <c:pt idx="172">
                  <c:v>26.329439962067227</c:v>
                </c:pt>
                <c:pt idx="173">
                  <c:v>18.733501562974197</c:v>
                </c:pt>
                <c:pt idx="174">
                  <c:v>-1.5524392361188575</c:v>
                </c:pt>
                <c:pt idx="175">
                  <c:v>-0.95840563521187505</c:v>
                </c:pt>
                <c:pt idx="176">
                  <c:v>-7.4943464343048731</c:v>
                </c:pt>
                <c:pt idx="177">
                  <c:v>11.469682166602126</c:v>
                </c:pt>
                <c:pt idx="178">
                  <c:v>-1.4262744324909136</c:v>
                </c:pt>
                <c:pt idx="179">
                  <c:v>-15.852199431583927</c:v>
                </c:pt>
                <c:pt idx="180">
                  <c:v>-16.858171930676917</c:v>
                </c:pt>
                <c:pt idx="181">
                  <c:v>-0.23410912976999043</c:v>
                </c:pt>
                <c:pt idx="182">
                  <c:v>2.8199463711370072</c:v>
                </c:pt>
                <c:pt idx="183">
                  <c:v>-18.50603342795597</c:v>
                </c:pt>
                <c:pt idx="184">
                  <c:v>-16.801984027049002</c:v>
                </c:pt>
                <c:pt idx="185">
                  <c:v>-7.7679175261420141</c:v>
                </c:pt>
                <c:pt idx="186">
                  <c:v>-0.7638803252350499</c:v>
                </c:pt>
                <c:pt idx="187">
                  <c:v>1.3001849756719253</c:v>
                </c:pt>
                <c:pt idx="188">
                  <c:v>7.0842209765789335</c:v>
                </c:pt>
                <c:pt idx="189">
                  <c:v>33.798280177485935</c:v>
                </c:pt>
                <c:pt idx="190">
                  <c:v>8.5823161783928299</c:v>
                </c:pt>
                <c:pt idx="191">
                  <c:v>25.406391179299874</c:v>
                </c:pt>
                <c:pt idx="192">
                  <c:v>9.8604100802068047</c:v>
                </c:pt>
                <c:pt idx="193">
                  <c:v>37.884436281113835</c:v>
                </c:pt>
                <c:pt idx="194">
                  <c:v>34.248489382020807</c:v>
                </c:pt>
                <c:pt idx="195">
                  <c:v>41.132561982927768</c:v>
                </c:pt>
                <c:pt idx="196">
                  <c:v>40.736605383834728</c:v>
                </c:pt>
                <c:pt idx="197">
                  <c:v>54.250682884741764</c:v>
                </c:pt>
                <c:pt idx="198">
                  <c:v>40.844716385648667</c:v>
                </c:pt>
                <c:pt idx="199">
                  <c:v>40.568754786555701</c:v>
                </c:pt>
                <c:pt idx="200">
                  <c:v>28.652778587462706</c:v>
                </c:pt>
                <c:pt idx="201">
                  <c:v>27.816819488369674</c:v>
                </c:pt>
                <c:pt idx="202">
                  <c:v>21.750879889276689</c:v>
                </c:pt>
                <c:pt idx="203">
                  <c:v>-15.385067009816396</c:v>
                </c:pt>
                <c:pt idx="204">
                  <c:v>-19.970995608909391</c:v>
                </c:pt>
                <c:pt idx="205">
                  <c:v>-17.686959608002383</c:v>
                </c:pt>
                <c:pt idx="206">
                  <c:v>-18.492920007095393</c:v>
                </c:pt>
                <c:pt idx="207">
                  <c:v>-18.568869306188446</c:v>
                </c:pt>
                <c:pt idx="208">
                  <c:v>-22.024823605281426</c:v>
                </c:pt>
                <c:pt idx="209">
                  <c:v>-4.8207741043744363</c:v>
                </c:pt>
                <c:pt idx="210">
                  <c:v>-34.05672720346746</c:v>
                </c:pt>
                <c:pt idx="211">
                  <c:v>-26.442674102560545</c:v>
                </c:pt>
                <c:pt idx="212">
                  <c:v>-24.108619801653504</c:v>
                </c:pt>
                <c:pt idx="213">
                  <c:v>-15.144560600746502</c:v>
                </c:pt>
                <c:pt idx="214">
                  <c:v>0.89948520016048406</c:v>
                </c:pt>
                <c:pt idx="215">
                  <c:v>1.1035041010674149</c:v>
                </c:pt>
                <c:pt idx="216">
                  <c:v>-43.892428198025527</c:v>
                </c:pt>
                <c:pt idx="217">
                  <c:v>-34.91838979711855</c:v>
                </c:pt>
                <c:pt idx="218">
                  <c:v>-25.16432199621164</c:v>
                </c:pt>
                <c:pt idx="219">
                  <c:v>-29.920294595304654</c:v>
                </c:pt>
                <c:pt idx="220">
                  <c:v>-34.616239094397713</c:v>
                </c:pt>
                <c:pt idx="221">
                  <c:v>-39.122181093490667</c:v>
                </c:pt>
                <c:pt idx="222">
                  <c:v>-38.358134092583668</c:v>
                </c:pt>
                <c:pt idx="223">
                  <c:v>-37.964082291676732</c:v>
                </c:pt>
                <c:pt idx="224">
                  <c:v>-35.850029190769646</c:v>
                </c:pt>
                <c:pt idx="225">
                  <c:v>-33.046004189862686</c:v>
                </c:pt>
                <c:pt idx="226">
                  <c:v>-45.431951088955771</c:v>
                </c:pt>
                <c:pt idx="227">
                  <c:v>-39.937893088048781</c:v>
                </c:pt>
                <c:pt idx="228">
                  <c:v>-38.583849787141844</c:v>
                </c:pt>
                <c:pt idx="229">
                  <c:v>-32.989816186234748</c:v>
                </c:pt>
                <c:pt idx="230">
                  <c:v>-34.415741185327818</c:v>
                </c:pt>
                <c:pt idx="231">
                  <c:v>-21.301718584420883</c:v>
                </c:pt>
                <c:pt idx="232">
                  <c:v>-23.267652083513781</c:v>
                </c:pt>
                <c:pt idx="233">
                  <c:v>-29.893619782606834</c:v>
                </c:pt>
                <c:pt idx="234">
                  <c:v>-29.869562981699914</c:v>
                </c:pt>
                <c:pt idx="235">
                  <c:v>-13.16548308079291</c:v>
                </c:pt>
                <c:pt idx="236">
                  <c:v>-17.051491079885977</c:v>
                </c:pt>
                <c:pt idx="237">
                  <c:v>-36.877409878979051</c:v>
                </c:pt>
                <c:pt idx="238">
                  <c:v>-30.153371478071961</c:v>
                </c:pt>
                <c:pt idx="239">
                  <c:v>-28.789318377164989</c:v>
                </c:pt>
                <c:pt idx="240">
                  <c:v>-10.355288476258011</c:v>
                </c:pt>
                <c:pt idx="241">
                  <c:v>-13.761193875350955</c:v>
                </c:pt>
                <c:pt idx="242">
                  <c:v>-9.4771578744440603</c:v>
                </c:pt>
                <c:pt idx="243">
                  <c:v>-2.1731023735370627</c:v>
                </c:pt>
                <c:pt idx="244">
                  <c:v>-1.3890663726301682</c:v>
                </c:pt>
                <c:pt idx="245">
                  <c:v>-7.695057271723158</c:v>
                </c:pt>
                <c:pt idx="246">
                  <c:v>-10.040965070816128</c:v>
                </c:pt>
                <c:pt idx="247">
                  <c:v>-23.656953469909126</c:v>
                </c:pt>
                <c:pt idx="248">
                  <c:v>-24.932915069002206</c:v>
                </c:pt>
                <c:pt idx="249">
                  <c:v>-20.548842468095131</c:v>
                </c:pt>
                <c:pt idx="250">
                  <c:v>-9.5647942671881765</c:v>
                </c:pt>
                <c:pt idx="251">
                  <c:v>-16.610714266281207</c:v>
                </c:pt>
                <c:pt idx="252">
                  <c:v>-1.2366929653742318</c:v>
                </c:pt>
                <c:pt idx="253">
                  <c:v>-19.872644764467282</c:v>
                </c:pt>
                <c:pt idx="254">
                  <c:v>-22.698596563560272</c:v>
                </c:pt>
                <c:pt idx="255">
                  <c:v>-43.774548362653263</c:v>
                </c:pt>
                <c:pt idx="256">
                  <c:v>-36.140500161746331</c:v>
                </c:pt>
                <c:pt idx="257">
                  <c:v>-35.396451960839272</c:v>
                </c:pt>
                <c:pt idx="258">
                  <c:v>-47.462403759932272</c:v>
                </c:pt>
                <c:pt idx="259">
                  <c:v>-53.07835555902534</c:v>
                </c:pt>
                <c:pt idx="260">
                  <c:v>-40.304307358118365</c:v>
                </c:pt>
                <c:pt idx="261">
                  <c:v>-48.000259157211417</c:v>
                </c:pt>
              </c:numCache>
            </c:numRef>
          </c:yVal>
          <c:smooth val="0"/>
          <c:extLst>
            <c:ext xmlns:c16="http://schemas.microsoft.com/office/drawing/2014/chart" uri="{C3380CC4-5D6E-409C-BE32-E72D297353CC}">
              <c16:uniqueId val="{00000000-DDA7-1C4E-BDFC-282C80DC2A7F}"/>
            </c:ext>
          </c:extLst>
        </c:ser>
        <c:dLbls>
          <c:showLegendKey val="0"/>
          <c:showVal val="0"/>
          <c:showCatName val="0"/>
          <c:showSerName val="0"/>
          <c:showPercent val="0"/>
          <c:showBubbleSize val="0"/>
        </c:dLbls>
        <c:axId val="1022418959"/>
        <c:axId val="1089647487"/>
      </c:scatterChart>
      <c:valAx>
        <c:axId val="102241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647487"/>
        <c:crosses val="autoZero"/>
        <c:crossBetween val="midCat"/>
      </c:valAx>
      <c:valAx>
        <c:axId val="1089647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18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 vs. Predicted</a:t>
            </a:r>
            <a:r>
              <a:rPr lang="en-US" baseline="0"/>
              <a:t> Values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3'!$CG$1</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'Part 3'!$BW$2:$BW$263</c:f>
              <c:numCache>
                <c:formatCode>0.00</c:formatCode>
                <c:ptCount val="262"/>
                <c:pt idx="0">
                  <c:v>348.94683959393382</c:v>
                </c:pt>
                <c:pt idx="1">
                  <c:v>349.71279139302681</c:v>
                </c:pt>
                <c:pt idx="2">
                  <c:v>350.47874319211985</c:v>
                </c:pt>
                <c:pt idx="3">
                  <c:v>351.24469499121284</c:v>
                </c:pt>
                <c:pt idx="4">
                  <c:v>352.01064679030588</c:v>
                </c:pt>
                <c:pt idx="5">
                  <c:v>352.77659858939887</c:v>
                </c:pt>
                <c:pt idx="6">
                  <c:v>353.54255038849192</c:v>
                </c:pt>
                <c:pt idx="7">
                  <c:v>354.30850218758491</c:v>
                </c:pt>
                <c:pt idx="8">
                  <c:v>355.07445398667795</c:v>
                </c:pt>
                <c:pt idx="9">
                  <c:v>355.84040578577094</c:v>
                </c:pt>
                <c:pt idx="10">
                  <c:v>356.60635758486399</c:v>
                </c:pt>
                <c:pt idx="11">
                  <c:v>357.37230938395697</c:v>
                </c:pt>
                <c:pt idx="12">
                  <c:v>358.13826118305002</c:v>
                </c:pt>
                <c:pt idx="13">
                  <c:v>358.90421298214301</c:v>
                </c:pt>
                <c:pt idx="14">
                  <c:v>359.67016478123605</c:v>
                </c:pt>
                <c:pt idx="15">
                  <c:v>360.43611658032904</c:v>
                </c:pt>
                <c:pt idx="16">
                  <c:v>361.20206837942209</c:v>
                </c:pt>
                <c:pt idx="17">
                  <c:v>361.96802017851508</c:v>
                </c:pt>
                <c:pt idx="18">
                  <c:v>362.73397197760812</c:v>
                </c:pt>
                <c:pt idx="19">
                  <c:v>363.49992377670111</c:v>
                </c:pt>
                <c:pt idx="20">
                  <c:v>364.26587557579415</c:v>
                </c:pt>
                <c:pt idx="21">
                  <c:v>365.03182737488714</c:v>
                </c:pt>
                <c:pt idx="22">
                  <c:v>365.79777917398019</c:v>
                </c:pt>
                <c:pt idx="23">
                  <c:v>366.56373097307318</c:v>
                </c:pt>
                <c:pt idx="24">
                  <c:v>367.32968277216622</c:v>
                </c:pt>
                <c:pt idx="25">
                  <c:v>368.09563457125921</c:v>
                </c:pt>
                <c:pt idx="26">
                  <c:v>368.86158637035226</c:v>
                </c:pt>
                <c:pt idx="27">
                  <c:v>369.62753816944524</c:v>
                </c:pt>
                <c:pt idx="28">
                  <c:v>370.39348996853829</c:v>
                </c:pt>
                <c:pt idx="29">
                  <c:v>371.15944176763128</c:v>
                </c:pt>
                <c:pt idx="30">
                  <c:v>371.92539356672432</c:v>
                </c:pt>
                <c:pt idx="31">
                  <c:v>372.69134536581731</c:v>
                </c:pt>
                <c:pt idx="32">
                  <c:v>373.45729716491036</c:v>
                </c:pt>
                <c:pt idx="33">
                  <c:v>374.22324896400335</c:v>
                </c:pt>
                <c:pt idx="34">
                  <c:v>374.98920076309639</c:v>
                </c:pt>
                <c:pt idx="35">
                  <c:v>375.75515256218938</c:v>
                </c:pt>
                <c:pt idx="36">
                  <c:v>376.52110436128243</c:v>
                </c:pt>
                <c:pt idx="37">
                  <c:v>377.28705616037541</c:v>
                </c:pt>
                <c:pt idx="38">
                  <c:v>378.05300795946846</c:v>
                </c:pt>
                <c:pt idx="39">
                  <c:v>378.8189597585615</c:v>
                </c:pt>
                <c:pt idx="40">
                  <c:v>379.58491155765449</c:v>
                </c:pt>
                <c:pt idx="41">
                  <c:v>380.35086335674748</c:v>
                </c:pt>
                <c:pt idx="42">
                  <c:v>381.11681515584053</c:v>
                </c:pt>
                <c:pt idx="43">
                  <c:v>381.88276695493357</c:v>
                </c:pt>
                <c:pt idx="44">
                  <c:v>382.64871875402656</c:v>
                </c:pt>
                <c:pt idx="45">
                  <c:v>383.41467055311955</c:v>
                </c:pt>
                <c:pt idx="46">
                  <c:v>384.18062235221259</c:v>
                </c:pt>
                <c:pt idx="47">
                  <c:v>384.94657415130564</c:v>
                </c:pt>
                <c:pt idx="48">
                  <c:v>385.71252595039863</c:v>
                </c:pt>
                <c:pt idx="49">
                  <c:v>386.47847774949167</c:v>
                </c:pt>
                <c:pt idx="50">
                  <c:v>387.24442954858466</c:v>
                </c:pt>
                <c:pt idx="51">
                  <c:v>388.01038134767771</c:v>
                </c:pt>
                <c:pt idx="52">
                  <c:v>388.7763331467707</c:v>
                </c:pt>
                <c:pt idx="53">
                  <c:v>389.54228494586374</c:v>
                </c:pt>
                <c:pt idx="54">
                  <c:v>390.30823674495673</c:v>
                </c:pt>
                <c:pt idx="55">
                  <c:v>391.07418854404978</c:v>
                </c:pt>
                <c:pt idx="56">
                  <c:v>391.84014034314276</c:v>
                </c:pt>
                <c:pt idx="57">
                  <c:v>392.60609214223581</c:v>
                </c:pt>
                <c:pt idx="58">
                  <c:v>393.3720439413288</c:v>
                </c:pt>
                <c:pt idx="59">
                  <c:v>394.13799574042184</c:v>
                </c:pt>
                <c:pt idx="60">
                  <c:v>394.90394753951483</c:v>
                </c:pt>
                <c:pt idx="61">
                  <c:v>395.66989933860788</c:v>
                </c:pt>
                <c:pt idx="62">
                  <c:v>396.43585113770087</c:v>
                </c:pt>
                <c:pt idx="63">
                  <c:v>397.20180293679391</c:v>
                </c:pt>
                <c:pt idx="64">
                  <c:v>397.9677547358869</c:v>
                </c:pt>
                <c:pt idx="65">
                  <c:v>398.73370653497994</c:v>
                </c:pt>
                <c:pt idx="66">
                  <c:v>399.49965833407293</c:v>
                </c:pt>
                <c:pt idx="67">
                  <c:v>400.26561013316598</c:v>
                </c:pt>
                <c:pt idx="68">
                  <c:v>401.03156193225897</c:v>
                </c:pt>
                <c:pt idx="69">
                  <c:v>401.79751373135201</c:v>
                </c:pt>
                <c:pt idx="70">
                  <c:v>402.563465530445</c:v>
                </c:pt>
                <c:pt idx="71">
                  <c:v>403.32941732953805</c:v>
                </c:pt>
                <c:pt idx="72">
                  <c:v>404.09536912863103</c:v>
                </c:pt>
                <c:pt idx="73">
                  <c:v>404.86132092772408</c:v>
                </c:pt>
                <c:pt idx="74">
                  <c:v>405.62727272681707</c:v>
                </c:pt>
                <c:pt idx="75">
                  <c:v>406.39322452591011</c:v>
                </c:pt>
                <c:pt idx="76">
                  <c:v>407.1591763250031</c:v>
                </c:pt>
                <c:pt idx="77">
                  <c:v>407.92512812409615</c:v>
                </c:pt>
                <c:pt idx="78">
                  <c:v>408.69107992318914</c:v>
                </c:pt>
                <c:pt idx="79">
                  <c:v>409.45703172228218</c:v>
                </c:pt>
                <c:pt idx="80">
                  <c:v>410.22298352137523</c:v>
                </c:pt>
                <c:pt idx="81">
                  <c:v>410.98893532046822</c:v>
                </c:pt>
                <c:pt idx="82">
                  <c:v>411.7548871195612</c:v>
                </c:pt>
                <c:pt idx="83">
                  <c:v>412.52083891865425</c:v>
                </c:pt>
                <c:pt idx="84">
                  <c:v>413.28679071774729</c:v>
                </c:pt>
                <c:pt idx="85">
                  <c:v>414.05274251684028</c:v>
                </c:pt>
                <c:pt idx="86">
                  <c:v>414.81869431593327</c:v>
                </c:pt>
                <c:pt idx="87">
                  <c:v>415.58464611502632</c:v>
                </c:pt>
                <c:pt idx="88">
                  <c:v>416.35059791411936</c:v>
                </c:pt>
                <c:pt idx="89">
                  <c:v>417.11654971321235</c:v>
                </c:pt>
                <c:pt idx="90">
                  <c:v>417.88250151230534</c:v>
                </c:pt>
                <c:pt idx="91">
                  <c:v>418.64845331139838</c:v>
                </c:pt>
                <c:pt idx="92">
                  <c:v>419.41440511049143</c:v>
                </c:pt>
                <c:pt idx="93">
                  <c:v>420.18035690958442</c:v>
                </c:pt>
                <c:pt idx="94">
                  <c:v>420.94630870867741</c:v>
                </c:pt>
                <c:pt idx="95">
                  <c:v>421.71226050777045</c:v>
                </c:pt>
                <c:pt idx="96">
                  <c:v>422.4782123068635</c:v>
                </c:pt>
                <c:pt idx="97">
                  <c:v>423.24416410595649</c:v>
                </c:pt>
                <c:pt idx="98">
                  <c:v>424.01011590504953</c:v>
                </c:pt>
                <c:pt idx="99">
                  <c:v>424.77606770414252</c:v>
                </c:pt>
                <c:pt idx="100">
                  <c:v>425.54201950323557</c:v>
                </c:pt>
                <c:pt idx="101">
                  <c:v>426.30797130232855</c:v>
                </c:pt>
                <c:pt idx="102">
                  <c:v>427.0739231014216</c:v>
                </c:pt>
                <c:pt idx="103">
                  <c:v>427.83987490051459</c:v>
                </c:pt>
                <c:pt idx="104">
                  <c:v>428.60582669960763</c:v>
                </c:pt>
                <c:pt idx="105">
                  <c:v>429.37177849870062</c:v>
                </c:pt>
                <c:pt idx="106">
                  <c:v>430.13773029779367</c:v>
                </c:pt>
                <c:pt idx="107">
                  <c:v>430.90368209688666</c:v>
                </c:pt>
                <c:pt idx="108">
                  <c:v>431.6696338959797</c:v>
                </c:pt>
                <c:pt idx="109">
                  <c:v>432.43558569507269</c:v>
                </c:pt>
                <c:pt idx="110">
                  <c:v>433.20153749416573</c:v>
                </c:pt>
                <c:pt idx="111">
                  <c:v>433.96748929325872</c:v>
                </c:pt>
                <c:pt idx="112">
                  <c:v>434.73344109235177</c:v>
                </c:pt>
                <c:pt idx="113">
                  <c:v>435.49939289144476</c:v>
                </c:pt>
                <c:pt idx="114">
                  <c:v>436.2653446905378</c:v>
                </c:pt>
                <c:pt idx="115">
                  <c:v>437.03129648963079</c:v>
                </c:pt>
                <c:pt idx="116">
                  <c:v>437.79724828872384</c:v>
                </c:pt>
                <c:pt idx="117">
                  <c:v>438.56320008781688</c:v>
                </c:pt>
                <c:pt idx="118">
                  <c:v>439.32915188690987</c:v>
                </c:pt>
                <c:pt idx="119">
                  <c:v>440.09510368600286</c:v>
                </c:pt>
                <c:pt idx="120">
                  <c:v>440.8610554850959</c:v>
                </c:pt>
                <c:pt idx="121">
                  <c:v>441.62700728418895</c:v>
                </c:pt>
                <c:pt idx="122">
                  <c:v>442.39295908328194</c:v>
                </c:pt>
                <c:pt idx="123">
                  <c:v>443.15891088237493</c:v>
                </c:pt>
                <c:pt idx="124">
                  <c:v>443.92486268146797</c:v>
                </c:pt>
                <c:pt idx="125">
                  <c:v>444.69081448056102</c:v>
                </c:pt>
                <c:pt idx="126">
                  <c:v>445.456766279654</c:v>
                </c:pt>
                <c:pt idx="127">
                  <c:v>446.22271807874699</c:v>
                </c:pt>
                <c:pt idx="128">
                  <c:v>446.98866987784004</c:v>
                </c:pt>
                <c:pt idx="129">
                  <c:v>447.75462167693308</c:v>
                </c:pt>
                <c:pt idx="130">
                  <c:v>448.52057347602607</c:v>
                </c:pt>
                <c:pt idx="131">
                  <c:v>449.28652527511906</c:v>
                </c:pt>
                <c:pt idx="132">
                  <c:v>450.05247707421211</c:v>
                </c:pt>
                <c:pt idx="133">
                  <c:v>450.81842887330515</c:v>
                </c:pt>
                <c:pt idx="134">
                  <c:v>451.58438067239814</c:v>
                </c:pt>
                <c:pt idx="135">
                  <c:v>452.35033247149113</c:v>
                </c:pt>
                <c:pt idx="136">
                  <c:v>453.11628427058417</c:v>
                </c:pt>
                <c:pt idx="137">
                  <c:v>453.88223606967722</c:v>
                </c:pt>
                <c:pt idx="138">
                  <c:v>454.64818786877021</c:v>
                </c:pt>
                <c:pt idx="139">
                  <c:v>455.41413966786325</c:v>
                </c:pt>
                <c:pt idx="140">
                  <c:v>456.18009146695624</c:v>
                </c:pt>
                <c:pt idx="141">
                  <c:v>456.94604326604929</c:v>
                </c:pt>
                <c:pt idx="142">
                  <c:v>457.71199506514228</c:v>
                </c:pt>
                <c:pt idx="143">
                  <c:v>458.47794686423532</c:v>
                </c:pt>
                <c:pt idx="144">
                  <c:v>459.24389866332831</c:v>
                </c:pt>
                <c:pt idx="145">
                  <c:v>460.00985046242135</c:v>
                </c:pt>
                <c:pt idx="146">
                  <c:v>460.77580226151434</c:v>
                </c:pt>
                <c:pt idx="147">
                  <c:v>461.54175406060739</c:v>
                </c:pt>
                <c:pt idx="148">
                  <c:v>462.30770585970038</c:v>
                </c:pt>
                <c:pt idx="149">
                  <c:v>463.07365765879342</c:v>
                </c:pt>
                <c:pt idx="150">
                  <c:v>463.83960945788641</c:v>
                </c:pt>
                <c:pt idx="151">
                  <c:v>464.60556125697946</c:v>
                </c:pt>
                <c:pt idx="152">
                  <c:v>465.37151305607244</c:v>
                </c:pt>
                <c:pt idx="153">
                  <c:v>466.13746485516549</c:v>
                </c:pt>
                <c:pt idx="154">
                  <c:v>466.90341665425848</c:v>
                </c:pt>
                <c:pt idx="155">
                  <c:v>467.66936845335152</c:v>
                </c:pt>
                <c:pt idx="156">
                  <c:v>468.43532025244451</c:v>
                </c:pt>
                <c:pt idx="157">
                  <c:v>469.20127205153756</c:v>
                </c:pt>
                <c:pt idx="158">
                  <c:v>469.96722385063055</c:v>
                </c:pt>
                <c:pt idx="159">
                  <c:v>470.73317564972359</c:v>
                </c:pt>
                <c:pt idx="160">
                  <c:v>471.49912744881658</c:v>
                </c:pt>
                <c:pt idx="161">
                  <c:v>472.26507924790963</c:v>
                </c:pt>
                <c:pt idx="162">
                  <c:v>473.03103104700267</c:v>
                </c:pt>
                <c:pt idx="163">
                  <c:v>473.79698284609566</c:v>
                </c:pt>
                <c:pt idx="164">
                  <c:v>474.56293464518865</c:v>
                </c:pt>
                <c:pt idx="165">
                  <c:v>475.32888644428169</c:v>
                </c:pt>
                <c:pt idx="166">
                  <c:v>476.09483824337474</c:v>
                </c:pt>
                <c:pt idx="167">
                  <c:v>476.86079004246773</c:v>
                </c:pt>
                <c:pt idx="168">
                  <c:v>477.62674184156072</c:v>
                </c:pt>
                <c:pt idx="169">
                  <c:v>478.39269364065376</c:v>
                </c:pt>
                <c:pt idx="170">
                  <c:v>479.15864543974681</c:v>
                </c:pt>
                <c:pt idx="171">
                  <c:v>479.92459723883979</c:v>
                </c:pt>
                <c:pt idx="172">
                  <c:v>480.69054903793278</c:v>
                </c:pt>
                <c:pt idx="173">
                  <c:v>481.45650083702583</c:v>
                </c:pt>
                <c:pt idx="174">
                  <c:v>482.22245263611887</c:v>
                </c:pt>
                <c:pt idx="175">
                  <c:v>482.98840443521186</c:v>
                </c:pt>
                <c:pt idx="176">
                  <c:v>483.75435623430485</c:v>
                </c:pt>
                <c:pt idx="177">
                  <c:v>484.5203080333979</c:v>
                </c:pt>
                <c:pt idx="178">
                  <c:v>485.28625983249094</c:v>
                </c:pt>
                <c:pt idx="179">
                  <c:v>486.05221163158393</c:v>
                </c:pt>
                <c:pt idx="180">
                  <c:v>486.81816343067692</c:v>
                </c:pt>
                <c:pt idx="181">
                  <c:v>487.58411522976996</c:v>
                </c:pt>
                <c:pt idx="182">
                  <c:v>488.35006702886301</c:v>
                </c:pt>
                <c:pt idx="183">
                  <c:v>489.116018827956</c:v>
                </c:pt>
                <c:pt idx="184">
                  <c:v>489.88197062704899</c:v>
                </c:pt>
                <c:pt idx="185">
                  <c:v>490.64792242614203</c:v>
                </c:pt>
                <c:pt idx="186">
                  <c:v>491.41387422523508</c:v>
                </c:pt>
                <c:pt idx="187">
                  <c:v>492.17982602432807</c:v>
                </c:pt>
                <c:pt idx="188">
                  <c:v>492.94577782342105</c:v>
                </c:pt>
                <c:pt idx="189">
                  <c:v>493.7117296225141</c:v>
                </c:pt>
                <c:pt idx="190">
                  <c:v>494.47768142160714</c:v>
                </c:pt>
                <c:pt idx="191">
                  <c:v>495.24363322070013</c:v>
                </c:pt>
                <c:pt idx="192">
                  <c:v>496.00958501979318</c:v>
                </c:pt>
                <c:pt idx="193">
                  <c:v>496.77553681888617</c:v>
                </c:pt>
                <c:pt idx="194">
                  <c:v>497.54148861797921</c:v>
                </c:pt>
                <c:pt idx="195">
                  <c:v>498.30744041707226</c:v>
                </c:pt>
                <c:pt idx="196">
                  <c:v>499.07339221616525</c:v>
                </c:pt>
                <c:pt idx="197">
                  <c:v>499.83934401525823</c:v>
                </c:pt>
                <c:pt idx="198">
                  <c:v>500.60529581435128</c:v>
                </c:pt>
                <c:pt idx="199">
                  <c:v>501.37124761344432</c:v>
                </c:pt>
                <c:pt idx="200">
                  <c:v>502.13719941253731</c:v>
                </c:pt>
                <c:pt idx="201">
                  <c:v>502.9031512116303</c:v>
                </c:pt>
                <c:pt idx="202">
                  <c:v>503.66910301072335</c:v>
                </c:pt>
                <c:pt idx="203">
                  <c:v>504.43505480981639</c:v>
                </c:pt>
                <c:pt idx="204">
                  <c:v>505.20100660890938</c:v>
                </c:pt>
                <c:pt idx="205">
                  <c:v>505.96695840800237</c:v>
                </c:pt>
                <c:pt idx="206">
                  <c:v>506.73291020709541</c:v>
                </c:pt>
                <c:pt idx="207">
                  <c:v>507.49886200618846</c:v>
                </c:pt>
                <c:pt idx="208">
                  <c:v>508.26481380528145</c:v>
                </c:pt>
                <c:pt idx="209">
                  <c:v>509.03076560437444</c:v>
                </c:pt>
                <c:pt idx="210">
                  <c:v>509.79671740346748</c:v>
                </c:pt>
                <c:pt idx="211">
                  <c:v>510.56266920256053</c:v>
                </c:pt>
                <c:pt idx="212">
                  <c:v>511.32862100165352</c:v>
                </c:pt>
                <c:pt idx="213">
                  <c:v>512.0945728007465</c:v>
                </c:pt>
                <c:pt idx="214">
                  <c:v>512.86052459983955</c:v>
                </c:pt>
                <c:pt idx="215">
                  <c:v>513.6264763989326</c:v>
                </c:pt>
                <c:pt idx="216">
                  <c:v>514.39242819802553</c:v>
                </c:pt>
                <c:pt idx="217">
                  <c:v>515.15837999711857</c:v>
                </c:pt>
                <c:pt idx="218">
                  <c:v>515.92433179621162</c:v>
                </c:pt>
                <c:pt idx="219">
                  <c:v>516.69028359530466</c:v>
                </c:pt>
                <c:pt idx="220">
                  <c:v>517.45623539439771</c:v>
                </c:pt>
                <c:pt idx="221">
                  <c:v>518.22218719349064</c:v>
                </c:pt>
                <c:pt idx="222">
                  <c:v>518.98813899258369</c:v>
                </c:pt>
                <c:pt idx="223">
                  <c:v>519.75409079167673</c:v>
                </c:pt>
                <c:pt idx="224">
                  <c:v>520.52004259076966</c:v>
                </c:pt>
                <c:pt idx="225">
                  <c:v>521.28599438986271</c:v>
                </c:pt>
                <c:pt idx="226">
                  <c:v>522.05194618895575</c:v>
                </c:pt>
                <c:pt idx="227">
                  <c:v>522.8178979880488</c:v>
                </c:pt>
                <c:pt idx="228">
                  <c:v>523.58384978714184</c:v>
                </c:pt>
                <c:pt idx="229">
                  <c:v>524.34980158623478</c:v>
                </c:pt>
                <c:pt idx="230">
                  <c:v>525.11575338532782</c:v>
                </c:pt>
                <c:pt idx="231">
                  <c:v>525.88170518442087</c:v>
                </c:pt>
                <c:pt idx="232">
                  <c:v>526.6476569835138</c:v>
                </c:pt>
                <c:pt idx="233">
                  <c:v>527.41360878260684</c:v>
                </c:pt>
                <c:pt idx="234">
                  <c:v>528.17956058169989</c:v>
                </c:pt>
                <c:pt idx="235">
                  <c:v>528.94551238079293</c:v>
                </c:pt>
                <c:pt idx="236">
                  <c:v>529.71146417988598</c:v>
                </c:pt>
                <c:pt idx="237">
                  <c:v>530.47741597897902</c:v>
                </c:pt>
                <c:pt idx="238">
                  <c:v>531.24336777807196</c:v>
                </c:pt>
                <c:pt idx="239">
                  <c:v>532.009319577165</c:v>
                </c:pt>
                <c:pt idx="240">
                  <c:v>532.77527137625805</c:v>
                </c:pt>
                <c:pt idx="241">
                  <c:v>533.54122317535098</c:v>
                </c:pt>
                <c:pt idx="242">
                  <c:v>534.30717497444402</c:v>
                </c:pt>
                <c:pt idx="243">
                  <c:v>535.07312677353707</c:v>
                </c:pt>
                <c:pt idx="244">
                  <c:v>535.83907857263011</c:v>
                </c:pt>
                <c:pt idx="245">
                  <c:v>536.60503037172316</c:v>
                </c:pt>
                <c:pt idx="246">
                  <c:v>537.37098217081609</c:v>
                </c:pt>
                <c:pt idx="247">
                  <c:v>538.13693396990914</c:v>
                </c:pt>
                <c:pt idx="248">
                  <c:v>538.90288576900218</c:v>
                </c:pt>
                <c:pt idx="249">
                  <c:v>539.66883756809511</c:v>
                </c:pt>
                <c:pt idx="250">
                  <c:v>540.43478936718816</c:v>
                </c:pt>
                <c:pt idx="251">
                  <c:v>541.2007411662812</c:v>
                </c:pt>
                <c:pt idx="252">
                  <c:v>541.96669296537425</c:v>
                </c:pt>
                <c:pt idx="253">
                  <c:v>542.7326447644673</c:v>
                </c:pt>
                <c:pt idx="254">
                  <c:v>543.49859656356023</c:v>
                </c:pt>
                <c:pt idx="255">
                  <c:v>544.26454836265327</c:v>
                </c:pt>
                <c:pt idx="256">
                  <c:v>545.03050016174632</c:v>
                </c:pt>
                <c:pt idx="257">
                  <c:v>545.79645196083925</c:v>
                </c:pt>
                <c:pt idx="258">
                  <c:v>546.56240375993229</c:v>
                </c:pt>
                <c:pt idx="259">
                  <c:v>547.32835555902534</c:v>
                </c:pt>
                <c:pt idx="260">
                  <c:v>548.09430735811839</c:v>
                </c:pt>
                <c:pt idx="261">
                  <c:v>548.86025915721143</c:v>
                </c:pt>
              </c:numCache>
            </c:numRef>
          </c:xVal>
          <c:yVal>
            <c:numRef>
              <c:f>'Part 3'!$CG$2:$CG$263</c:f>
              <c:numCache>
                <c:formatCode>0.00</c:formatCode>
                <c:ptCount val="262"/>
                <c:pt idx="0">
                  <c:v>-19.136841993933842</c:v>
                </c:pt>
                <c:pt idx="1">
                  <c:v>-23.812797493026778</c:v>
                </c:pt>
                <c:pt idx="2">
                  <c:v>-14.648756592119867</c:v>
                </c:pt>
                <c:pt idx="3">
                  <c:v>-20.494694991212839</c:v>
                </c:pt>
                <c:pt idx="4">
                  <c:v>-12.750636990305907</c:v>
                </c:pt>
                <c:pt idx="5">
                  <c:v>-17.116594889398868</c:v>
                </c:pt>
                <c:pt idx="6">
                  <c:v>-24.492562588491921</c:v>
                </c:pt>
                <c:pt idx="7">
                  <c:v>-15.38848878758489</c:v>
                </c:pt>
                <c:pt idx="8">
                  <c:v>-16.384451586677926</c:v>
                </c:pt>
                <c:pt idx="9">
                  <c:v>-16.770398485770954</c:v>
                </c:pt>
                <c:pt idx="10">
                  <c:v>-17.986362484864003</c:v>
                </c:pt>
                <c:pt idx="11">
                  <c:v>-17.702295983956958</c:v>
                </c:pt>
                <c:pt idx="12">
                  <c:v>-20.028275783049992</c:v>
                </c:pt>
                <c:pt idx="13">
                  <c:v>-32.904212982143008</c:v>
                </c:pt>
                <c:pt idx="14">
                  <c:v>-10.07015868123608</c:v>
                </c:pt>
                <c:pt idx="15">
                  <c:v>-7.2761128803290376</c:v>
                </c:pt>
                <c:pt idx="16">
                  <c:v>-18.32206347942207</c:v>
                </c:pt>
                <c:pt idx="17">
                  <c:v>-13.448031178515066</c:v>
                </c:pt>
                <c:pt idx="18">
                  <c:v>-19.573968277608117</c:v>
                </c:pt>
                <c:pt idx="19">
                  <c:v>-15.759933576701087</c:v>
                </c:pt>
                <c:pt idx="20">
                  <c:v>-19.175879275794159</c:v>
                </c:pt>
                <c:pt idx="21">
                  <c:v>-7.0318273748871434</c:v>
                </c:pt>
                <c:pt idx="22">
                  <c:v>3.2122306260197888</c:v>
                </c:pt>
                <c:pt idx="23">
                  <c:v>3.106282426926839</c:v>
                </c:pt>
                <c:pt idx="24">
                  <c:v>-0.37967057216621924</c:v>
                </c:pt>
                <c:pt idx="25">
                  <c:v>-1.3256455712592015</c:v>
                </c:pt>
                <c:pt idx="26">
                  <c:v>2.2084209296477297</c:v>
                </c:pt>
                <c:pt idx="27">
                  <c:v>4.0624642305547809</c:v>
                </c:pt>
                <c:pt idx="28">
                  <c:v>9.6165198314616873</c:v>
                </c:pt>
                <c:pt idx="29">
                  <c:v>10.240552132368748</c:v>
                </c:pt>
                <c:pt idx="30">
                  <c:v>8.4746003332757027</c:v>
                </c:pt>
                <c:pt idx="31">
                  <c:v>15.088653434182675</c:v>
                </c:pt>
                <c:pt idx="32">
                  <c:v>12.732705235089668</c:v>
                </c:pt>
                <c:pt idx="33">
                  <c:v>11.776751035996654</c:v>
                </c:pt>
                <c:pt idx="34">
                  <c:v>5.0808065369035944</c:v>
                </c:pt>
                <c:pt idx="35">
                  <c:v>-7.0551403621893769</c:v>
                </c:pt>
                <c:pt idx="36">
                  <c:v>-16.43110806128243</c:v>
                </c:pt>
                <c:pt idx="37">
                  <c:v>1.9529340396246084</c:v>
                </c:pt>
                <c:pt idx="38">
                  <c:v>-6.3430164594684584</c:v>
                </c:pt>
                <c:pt idx="39">
                  <c:v>-9.7889609585615176</c:v>
                </c:pt>
                <c:pt idx="40">
                  <c:v>1.4650762423455035</c:v>
                </c:pt>
                <c:pt idx="41">
                  <c:v>-11.580874356747472</c:v>
                </c:pt>
                <c:pt idx="42">
                  <c:v>2.673193344159472</c:v>
                </c:pt>
                <c:pt idx="43">
                  <c:v>-9.1027681549335853</c:v>
                </c:pt>
                <c:pt idx="44">
                  <c:v>-13.678717554026548</c:v>
                </c:pt>
                <c:pt idx="45">
                  <c:v>-36.924680353119527</c:v>
                </c:pt>
                <c:pt idx="46">
                  <c:v>-20.050617452212578</c:v>
                </c:pt>
                <c:pt idx="47">
                  <c:v>-35.026560751305624</c:v>
                </c:pt>
                <c:pt idx="48">
                  <c:v>-70.462525950398629</c:v>
                </c:pt>
                <c:pt idx="49">
                  <c:v>-50.178489949491677</c:v>
                </c:pt>
                <c:pt idx="50">
                  <c:v>-88.404433248584667</c:v>
                </c:pt>
                <c:pt idx="51">
                  <c:v>-68.260381347677708</c:v>
                </c:pt>
                <c:pt idx="52">
                  <c:v>-73.306331946770683</c:v>
                </c:pt>
                <c:pt idx="53">
                  <c:v>-57.512286145863754</c:v>
                </c:pt>
                <c:pt idx="54">
                  <c:v>-57.478250144956746</c:v>
                </c:pt>
                <c:pt idx="55">
                  <c:v>-30.804199544049766</c:v>
                </c:pt>
                <c:pt idx="56">
                  <c:v>-34.520133043142778</c:v>
                </c:pt>
                <c:pt idx="57">
                  <c:v>-50.216077542235837</c:v>
                </c:pt>
                <c:pt idx="58">
                  <c:v>-30.382053741328775</c:v>
                </c:pt>
                <c:pt idx="59">
                  <c:v>-37.01800064042186</c:v>
                </c:pt>
                <c:pt idx="60">
                  <c:v>-23.943956039514831</c:v>
                </c:pt>
                <c:pt idx="61">
                  <c:v>-20.169899338607877</c:v>
                </c:pt>
                <c:pt idx="62">
                  <c:v>-32.355864537700882</c:v>
                </c:pt>
                <c:pt idx="63">
                  <c:v>-27.121816336793927</c:v>
                </c:pt>
                <c:pt idx="64">
                  <c:v>-36.207744935886922</c:v>
                </c:pt>
                <c:pt idx="65">
                  <c:v>-18.773715034979944</c:v>
                </c:pt>
                <c:pt idx="66">
                  <c:v>-27.219659534072946</c:v>
                </c:pt>
                <c:pt idx="67">
                  <c:v>-29.145615033165996</c:v>
                </c:pt>
                <c:pt idx="68">
                  <c:v>-30.311560732258954</c:v>
                </c:pt>
                <c:pt idx="69">
                  <c:v>-5.0775125313519993</c:v>
                </c:pt>
                <c:pt idx="70">
                  <c:v>10.986522269554996</c:v>
                </c:pt>
                <c:pt idx="71">
                  <c:v>23.420582670461954</c:v>
                </c:pt>
                <c:pt idx="72">
                  <c:v>35.074644271368982</c:v>
                </c:pt>
                <c:pt idx="73">
                  <c:v>18.098670572275921</c:v>
                </c:pt>
                <c:pt idx="74">
                  <c:v>31.862717473182954</c:v>
                </c:pt>
                <c:pt idx="75">
                  <c:v>27.43676207408987</c:v>
                </c:pt>
                <c:pt idx="76">
                  <c:v>14.260837074996914</c:v>
                </c:pt>
                <c:pt idx="77">
                  <c:v>18.774884075903856</c:v>
                </c:pt>
                <c:pt idx="78">
                  <c:v>16.298910276810886</c:v>
                </c:pt>
                <c:pt idx="79">
                  <c:v>11.922973177717836</c:v>
                </c:pt>
                <c:pt idx="80">
                  <c:v>-6.3929969213752429</c:v>
                </c:pt>
                <c:pt idx="81">
                  <c:v>0.90107927953175704</c:v>
                </c:pt>
                <c:pt idx="82">
                  <c:v>8.0951189804387695</c:v>
                </c:pt>
                <c:pt idx="83">
                  <c:v>2.7491500813457606</c:v>
                </c:pt>
                <c:pt idx="84">
                  <c:v>14.863203182252732</c:v>
                </c:pt>
                <c:pt idx="85">
                  <c:v>10.627250183159731</c:v>
                </c:pt>
                <c:pt idx="86">
                  <c:v>19.441315484066706</c:v>
                </c:pt>
                <c:pt idx="87">
                  <c:v>20.94535268497367</c:v>
                </c:pt>
                <c:pt idx="88">
                  <c:v>19.199389885880635</c:v>
                </c:pt>
                <c:pt idx="89">
                  <c:v>23.403439286787659</c:v>
                </c:pt>
                <c:pt idx="90">
                  <c:v>13.937505787694647</c:v>
                </c:pt>
                <c:pt idx="91">
                  <c:v>19.621535688601625</c:v>
                </c:pt>
                <c:pt idx="92">
                  <c:v>22.535607089508574</c:v>
                </c:pt>
                <c:pt idx="93">
                  <c:v>34.009645490415608</c:v>
                </c:pt>
                <c:pt idx="94">
                  <c:v>31.633677891322577</c:v>
                </c:pt>
                <c:pt idx="95">
                  <c:v>29.327747992229547</c:v>
                </c:pt>
                <c:pt idx="96">
                  <c:v>25.191801093136519</c:v>
                </c:pt>
                <c:pt idx="97">
                  <c:v>13.005835894043514</c:v>
                </c:pt>
                <c:pt idx="98">
                  <c:v>5.3098913949504549</c:v>
                </c:pt>
                <c:pt idx="99">
                  <c:v>-10.00607870414251</c:v>
                </c:pt>
                <c:pt idx="100">
                  <c:v>-5.6520049032355928</c:v>
                </c:pt>
                <c:pt idx="101">
                  <c:v>-12.867968902328528</c:v>
                </c:pt>
                <c:pt idx="102">
                  <c:v>-7.3439121014216084</c:v>
                </c:pt>
                <c:pt idx="103">
                  <c:v>-1.9198615005145712</c:v>
                </c:pt>
                <c:pt idx="104">
                  <c:v>-1.2958290996076585</c:v>
                </c:pt>
                <c:pt idx="105">
                  <c:v>-7.4017772987006083</c:v>
                </c:pt>
                <c:pt idx="106">
                  <c:v>-15.807743697793683</c:v>
                </c:pt>
                <c:pt idx="107">
                  <c:v>-11.303675996886682</c:v>
                </c:pt>
                <c:pt idx="108">
                  <c:v>-12.179643695979678</c:v>
                </c:pt>
                <c:pt idx="109">
                  <c:v>1.6144021049273078</c:v>
                </c:pt>
                <c:pt idx="110">
                  <c:v>1.2784735058342562</c:v>
                </c:pt>
                <c:pt idx="111">
                  <c:v>-8.4074916932587485</c:v>
                </c:pt>
                <c:pt idx="112">
                  <c:v>-16.663433792351782</c:v>
                </c:pt>
                <c:pt idx="113">
                  <c:v>-9.9993928914447565</c:v>
                </c:pt>
                <c:pt idx="114">
                  <c:v>-0.13533979053778467</c:v>
                </c:pt>
                <c:pt idx="115">
                  <c:v>10.738692510369219</c:v>
                </c:pt>
                <c:pt idx="116">
                  <c:v>12.072746811276147</c:v>
                </c:pt>
                <c:pt idx="117">
                  <c:v>15.156801112183132</c:v>
                </c:pt>
                <c:pt idx="118">
                  <c:v>28.710856613090129</c:v>
                </c:pt>
                <c:pt idx="119">
                  <c:v>26.16490611399712</c:v>
                </c:pt>
                <c:pt idx="120">
                  <c:v>16.98895061490407</c:v>
                </c:pt>
                <c:pt idx="121">
                  <c:v>24.282996415811056</c:v>
                </c:pt>
                <c:pt idx="122">
                  <c:v>1.0070348167180896</c:v>
                </c:pt>
                <c:pt idx="123">
                  <c:v>4.0810793176250968</c:v>
                </c:pt>
                <c:pt idx="124">
                  <c:v>11.115145818532028</c:v>
                </c:pt>
                <c:pt idx="125">
                  <c:v>40.949200119438956</c:v>
                </c:pt>
                <c:pt idx="126">
                  <c:v>31.433248320345967</c:v>
                </c:pt>
                <c:pt idx="127">
                  <c:v>47.587279521252981</c:v>
                </c:pt>
                <c:pt idx="128">
                  <c:v>46.171333822159966</c:v>
                </c:pt>
                <c:pt idx="129">
                  <c:v>55.025377123066903</c:v>
                </c:pt>
                <c:pt idx="130">
                  <c:v>59.239436323973905</c:v>
                </c:pt>
                <c:pt idx="131">
                  <c:v>99.44345522488095</c:v>
                </c:pt>
                <c:pt idx="132">
                  <c:v>75.447522925787894</c:v>
                </c:pt>
                <c:pt idx="133">
                  <c:v>74.061576026694866</c:v>
                </c:pt>
                <c:pt idx="134">
                  <c:v>71.675629127601894</c:v>
                </c:pt>
                <c:pt idx="135">
                  <c:v>75.039682128508844</c:v>
                </c:pt>
                <c:pt idx="136">
                  <c:v>39.873705929415848</c:v>
                </c:pt>
                <c:pt idx="137">
                  <c:v>48.527767630322785</c:v>
                </c:pt>
                <c:pt idx="138">
                  <c:v>35.451818231229765</c:v>
                </c:pt>
                <c:pt idx="139">
                  <c:v>34.405867632136733</c:v>
                </c:pt>
                <c:pt idx="140">
                  <c:v>21.399895133043742</c:v>
                </c:pt>
                <c:pt idx="141">
                  <c:v>23.503968933950716</c:v>
                </c:pt>
                <c:pt idx="142">
                  <c:v>37.937998834857751</c:v>
                </c:pt>
                <c:pt idx="143">
                  <c:v>30.032062935764657</c:v>
                </c:pt>
                <c:pt idx="144">
                  <c:v>25.236112336671681</c:v>
                </c:pt>
                <c:pt idx="145">
                  <c:v>25.790137337578642</c:v>
                </c:pt>
                <c:pt idx="146">
                  <c:v>28.104202638485674</c:v>
                </c:pt>
                <c:pt idx="147">
                  <c:v>37.078241039392594</c:v>
                </c:pt>
                <c:pt idx="148">
                  <c:v>47.332308740299595</c:v>
                </c:pt>
                <c:pt idx="149">
                  <c:v>39.036327741206605</c:v>
                </c:pt>
                <c:pt idx="150">
                  <c:v>45.240377142113573</c:v>
                </c:pt>
                <c:pt idx="151">
                  <c:v>30.124449743020534</c:v>
                </c:pt>
                <c:pt idx="152">
                  <c:v>18.008491843927573</c:v>
                </c:pt>
                <c:pt idx="153">
                  <c:v>0.79252784483452388</c:v>
                </c:pt>
                <c:pt idx="154">
                  <c:v>8.5665845457415344</c:v>
                </c:pt>
                <c:pt idx="155">
                  <c:v>13.66061814664846</c:v>
                </c:pt>
                <c:pt idx="156">
                  <c:v>14.244672447555502</c:v>
                </c:pt>
                <c:pt idx="157">
                  <c:v>13.148734048462416</c:v>
                </c:pt>
                <c:pt idx="158">
                  <c:v>21.902771249369437</c:v>
                </c:pt>
                <c:pt idx="159">
                  <c:v>13.796823150276396</c:v>
                </c:pt>
                <c:pt idx="160">
                  <c:v>26.400866451183447</c:v>
                </c:pt>
                <c:pt idx="161">
                  <c:v>20.044918352090349</c:v>
                </c:pt>
                <c:pt idx="162">
                  <c:v>15.778966552997304</c:v>
                </c:pt>
                <c:pt idx="163">
                  <c:v>16.783003753904325</c:v>
                </c:pt>
                <c:pt idx="164">
                  <c:v>72.967094654811376</c:v>
                </c:pt>
                <c:pt idx="165">
                  <c:v>50.941133055718296</c:v>
                </c:pt>
                <c:pt idx="166">
                  <c:v>47.795176356625234</c:v>
                </c:pt>
                <c:pt idx="167">
                  <c:v>52.699207557532247</c:v>
                </c:pt>
                <c:pt idx="168">
                  <c:v>78.923245958439338</c:v>
                </c:pt>
                <c:pt idx="169">
                  <c:v>74.447333259346237</c:v>
                </c:pt>
                <c:pt idx="170">
                  <c:v>46.591354560253194</c:v>
                </c:pt>
                <c:pt idx="171">
                  <c:v>36.125390561160259</c:v>
                </c:pt>
                <c:pt idx="172">
                  <c:v>26.329439962067227</c:v>
                </c:pt>
                <c:pt idx="173">
                  <c:v>18.733501562974197</c:v>
                </c:pt>
                <c:pt idx="174">
                  <c:v>-1.5524392361188575</c:v>
                </c:pt>
                <c:pt idx="175">
                  <c:v>-0.95840563521187505</c:v>
                </c:pt>
                <c:pt idx="176">
                  <c:v>-7.4943464343048731</c:v>
                </c:pt>
                <c:pt idx="177">
                  <c:v>11.469682166602126</c:v>
                </c:pt>
                <c:pt idx="178">
                  <c:v>-1.4262744324909136</c:v>
                </c:pt>
                <c:pt idx="179">
                  <c:v>-15.852199431583927</c:v>
                </c:pt>
                <c:pt idx="180">
                  <c:v>-16.858171930676917</c:v>
                </c:pt>
                <c:pt idx="181">
                  <c:v>-0.23410912976999043</c:v>
                </c:pt>
                <c:pt idx="182">
                  <c:v>2.8199463711370072</c:v>
                </c:pt>
                <c:pt idx="183">
                  <c:v>-18.50603342795597</c:v>
                </c:pt>
                <c:pt idx="184">
                  <c:v>-16.801984027049002</c:v>
                </c:pt>
                <c:pt idx="185">
                  <c:v>-7.7679175261420141</c:v>
                </c:pt>
                <c:pt idx="186">
                  <c:v>-0.7638803252350499</c:v>
                </c:pt>
                <c:pt idx="187">
                  <c:v>1.3001849756719253</c:v>
                </c:pt>
                <c:pt idx="188">
                  <c:v>7.0842209765789335</c:v>
                </c:pt>
                <c:pt idx="189">
                  <c:v>33.798280177485935</c:v>
                </c:pt>
                <c:pt idx="190">
                  <c:v>8.5823161783928299</c:v>
                </c:pt>
                <c:pt idx="191">
                  <c:v>25.406391179299874</c:v>
                </c:pt>
                <c:pt idx="192">
                  <c:v>9.8604100802068047</c:v>
                </c:pt>
                <c:pt idx="193">
                  <c:v>37.884436281113835</c:v>
                </c:pt>
                <c:pt idx="194">
                  <c:v>34.248489382020807</c:v>
                </c:pt>
                <c:pt idx="195">
                  <c:v>41.132561982927768</c:v>
                </c:pt>
                <c:pt idx="196">
                  <c:v>40.736605383834728</c:v>
                </c:pt>
                <c:pt idx="197">
                  <c:v>54.250682884741764</c:v>
                </c:pt>
                <c:pt idx="198">
                  <c:v>40.844716385648667</c:v>
                </c:pt>
                <c:pt idx="199">
                  <c:v>40.568754786555701</c:v>
                </c:pt>
                <c:pt idx="200">
                  <c:v>28.652778587462706</c:v>
                </c:pt>
                <c:pt idx="201">
                  <c:v>27.816819488369674</c:v>
                </c:pt>
                <c:pt idx="202">
                  <c:v>21.750879889276689</c:v>
                </c:pt>
                <c:pt idx="203">
                  <c:v>-15.385067009816396</c:v>
                </c:pt>
                <c:pt idx="204">
                  <c:v>-19.970995608909391</c:v>
                </c:pt>
                <c:pt idx="205">
                  <c:v>-17.686959608002383</c:v>
                </c:pt>
                <c:pt idx="206">
                  <c:v>-18.492920007095393</c:v>
                </c:pt>
                <c:pt idx="207">
                  <c:v>-18.568869306188446</c:v>
                </c:pt>
                <c:pt idx="208">
                  <c:v>-22.024823605281426</c:v>
                </c:pt>
                <c:pt idx="209">
                  <c:v>-4.8207741043744363</c:v>
                </c:pt>
                <c:pt idx="210">
                  <c:v>-34.05672720346746</c:v>
                </c:pt>
                <c:pt idx="211">
                  <c:v>-26.442674102560545</c:v>
                </c:pt>
                <c:pt idx="212">
                  <c:v>-24.108619801653504</c:v>
                </c:pt>
                <c:pt idx="213">
                  <c:v>-15.144560600746502</c:v>
                </c:pt>
                <c:pt idx="214">
                  <c:v>0.89948520016048406</c:v>
                </c:pt>
                <c:pt idx="215">
                  <c:v>1.1035041010674149</c:v>
                </c:pt>
                <c:pt idx="216">
                  <c:v>-43.892428198025527</c:v>
                </c:pt>
                <c:pt idx="217">
                  <c:v>-34.91838979711855</c:v>
                </c:pt>
                <c:pt idx="218">
                  <c:v>-25.16432199621164</c:v>
                </c:pt>
                <c:pt idx="219">
                  <c:v>-29.920294595304654</c:v>
                </c:pt>
                <c:pt idx="220">
                  <c:v>-34.616239094397713</c:v>
                </c:pt>
                <c:pt idx="221">
                  <c:v>-39.122181093490667</c:v>
                </c:pt>
                <c:pt idx="222">
                  <c:v>-38.358134092583668</c:v>
                </c:pt>
                <c:pt idx="223">
                  <c:v>-37.964082291676732</c:v>
                </c:pt>
                <c:pt idx="224">
                  <c:v>-35.850029190769646</c:v>
                </c:pt>
                <c:pt idx="225">
                  <c:v>-33.046004189862686</c:v>
                </c:pt>
                <c:pt idx="226">
                  <c:v>-45.431951088955771</c:v>
                </c:pt>
                <c:pt idx="227">
                  <c:v>-39.937893088048781</c:v>
                </c:pt>
                <c:pt idx="228">
                  <c:v>-38.583849787141844</c:v>
                </c:pt>
                <c:pt idx="229">
                  <c:v>-32.989816186234748</c:v>
                </c:pt>
                <c:pt idx="230">
                  <c:v>-34.415741185327818</c:v>
                </c:pt>
                <c:pt idx="231">
                  <c:v>-21.301718584420883</c:v>
                </c:pt>
                <c:pt idx="232">
                  <c:v>-23.267652083513781</c:v>
                </c:pt>
                <c:pt idx="233">
                  <c:v>-29.893619782606834</c:v>
                </c:pt>
                <c:pt idx="234">
                  <c:v>-29.869562981699914</c:v>
                </c:pt>
                <c:pt idx="235">
                  <c:v>-13.16548308079291</c:v>
                </c:pt>
                <c:pt idx="236">
                  <c:v>-17.051491079885977</c:v>
                </c:pt>
                <c:pt idx="237">
                  <c:v>-36.877409878979051</c:v>
                </c:pt>
                <c:pt idx="238">
                  <c:v>-30.153371478071961</c:v>
                </c:pt>
                <c:pt idx="239">
                  <c:v>-28.789318377164989</c:v>
                </c:pt>
                <c:pt idx="240">
                  <c:v>-10.355288476258011</c:v>
                </c:pt>
                <c:pt idx="241">
                  <c:v>-13.761193875350955</c:v>
                </c:pt>
                <c:pt idx="242">
                  <c:v>-9.4771578744440603</c:v>
                </c:pt>
                <c:pt idx="243">
                  <c:v>-2.1731023735370627</c:v>
                </c:pt>
                <c:pt idx="244">
                  <c:v>-1.3890663726301682</c:v>
                </c:pt>
                <c:pt idx="245">
                  <c:v>-7.695057271723158</c:v>
                </c:pt>
                <c:pt idx="246">
                  <c:v>-10.040965070816128</c:v>
                </c:pt>
                <c:pt idx="247">
                  <c:v>-23.656953469909126</c:v>
                </c:pt>
                <c:pt idx="248">
                  <c:v>-24.932915069002206</c:v>
                </c:pt>
                <c:pt idx="249">
                  <c:v>-20.548842468095131</c:v>
                </c:pt>
                <c:pt idx="250">
                  <c:v>-9.5647942671881765</c:v>
                </c:pt>
                <c:pt idx="251">
                  <c:v>-16.610714266281207</c:v>
                </c:pt>
                <c:pt idx="252">
                  <c:v>-1.2366929653742318</c:v>
                </c:pt>
                <c:pt idx="253">
                  <c:v>-19.872644764467282</c:v>
                </c:pt>
                <c:pt idx="254">
                  <c:v>-22.698596563560272</c:v>
                </c:pt>
                <c:pt idx="255">
                  <c:v>-43.774548362653263</c:v>
                </c:pt>
                <c:pt idx="256">
                  <c:v>-36.140500161746331</c:v>
                </c:pt>
                <c:pt idx="257">
                  <c:v>-35.396451960839272</c:v>
                </c:pt>
                <c:pt idx="258">
                  <c:v>-47.462403759932272</c:v>
                </c:pt>
                <c:pt idx="259">
                  <c:v>-53.07835555902534</c:v>
                </c:pt>
                <c:pt idx="260">
                  <c:v>-40.304307358118365</c:v>
                </c:pt>
                <c:pt idx="261">
                  <c:v>-48.000259157211417</c:v>
                </c:pt>
              </c:numCache>
            </c:numRef>
          </c:yVal>
          <c:smooth val="0"/>
          <c:extLst>
            <c:ext xmlns:c16="http://schemas.microsoft.com/office/drawing/2014/chart" uri="{C3380CC4-5D6E-409C-BE32-E72D297353CC}">
              <c16:uniqueId val="{00000000-1AEE-7848-B5AB-72721CF240AF}"/>
            </c:ext>
          </c:extLst>
        </c:ser>
        <c:dLbls>
          <c:showLegendKey val="0"/>
          <c:showVal val="0"/>
          <c:showCatName val="0"/>
          <c:showSerName val="0"/>
          <c:showPercent val="0"/>
          <c:showBubbleSize val="0"/>
        </c:dLbls>
        <c:axId val="596072767"/>
        <c:axId val="1984412431"/>
      </c:scatterChart>
      <c:valAx>
        <c:axId val="5960727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412431"/>
        <c:crosses val="autoZero"/>
        <c:crossBetween val="midCat"/>
      </c:valAx>
      <c:valAx>
        <c:axId val="1984412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72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3'!$CY$11</c:f>
              <c:strCache>
                <c:ptCount val="1"/>
                <c:pt idx="0">
                  <c:v>Frequency</c:v>
                </c:pt>
              </c:strCache>
            </c:strRef>
          </c:tx>
          <c:spPr>
            <a:solidFill>
              <a:schemeClr val="accent1"/>
            </a:solidFill>
            <a:ln>
              <a:noFill/>
            </a:ln>
            <a:effectLst/>
          </c:spPr>
          <c:invertIfNegative val="0"/>
          <c:cat>
            <c:strRef>
              <c:f>'Part 3'!$CX$12:$CX$28</c:f>
              <c:strCache>
                <c:ptCount val="17"/>
                <c:pt idx="0">
                  <c:v>-88.40</c:v>
                </c:pt>
                <c:pt idx="1">
                  <c:v>-76.66</c:v>
                </c:pt>
                <c:pt idx="2">
                  <c:v>-64.92</c:v>
                </c:pt>
                <c:pt idx="3">
                  <c:v>-53.18</c:v>
                </c:pt>
                <c:pt idx="4">
                  <c:v>-41.44</c:v>
                </c:pt>
                <c:pt idx="5">
                  <c:v>-29.70</c:v>
                </c:pt>
                <c:pt idx="6">
                  <c:v>-17.96</c:v>
                </c:pt>
                <c:pt idx="7">
                  <c:v>-6.22</c:v>
                </c:pt>
                <c:pt idx="8">
                  <c:v>5.52</c:v>
                </c:pt>
                <c:pt idx="9">
                  <c:v>17.26</c:v>
                </c:pt>
                <c:pt idx="10">
                  <c:v>29.00</c:v>
                </c:pt>
                <c:pt idx="11">
                  <c:v>40.74</c:v>
                </c:pt>
                <c:pt idx="12">
                  <c:v>52.48</c:v>
                </c:pt>
                <c:pt idx="13">
                  <c:v>64.22</c:v>
                </c:pt>
                <c:pt idx="14">
                  <c:v>75.96</c:v>
                </c:pt>
                <c:pt idx="15">
                  <c:v>87.70</c:v>
                </c:pt>
                <c:pt idx="16">
                  <c:v>More</c:v>
                </c:pt>
              </c:strCache>
            </c:strRef>
          </c:cat>
          <c:val>
            <c:numRef>
              <c:f>'Part 3'!$CY$12:$CY$28</c:f>
              <c:numCache>
                <c:formatCode>0.00</c:formatCode>
                <c:ptCount val="17"/>
                <c:pt idx="0">
                  <c:v>1</c:v>
                </c:pt>
                <c:pt idx="1">
                  <c:v>0</c:v>
                </c:pt>
                <c:pt idx="2">
                  <c:v>3</c:v>
                </c:pt>
                <c:pt idx="3">
                  <c:v>2</c:v>
                </c:pt>
                <c:pt idx="4">
                  <c:v>8</c:v>
                </c:pt>
                <c:pt idx="5">
                  <c:v>30</c:v>
                </c:pt>
                <c:pt idx="6">
                  <c:v>32</c:v>
                </c:pt>
                <c:pt idx="7">
                  <c:v>47</c:v>
                </c:pt>
                <c:pt idx="8">
                  <c:v>36</c:v>
                </c:pt>
                <c:pt idx="9">
                  <c:v>31</c:v>
                </c:pt>
                <c:pt idx="10">
                  <c:v>29</c:v>
                </c:pt>
                <c:pt idx="11">
                  <c:v>20</c:v>
                </c:pt>
                <c:pt idx="12">
                  <c:v>11</c:v>
                </c:pt>
                <c:pt idx="13">
                  <c:v>4</c:v>
                </c:pt>
                <c:pt idx="14">
                  <c:v>6</c:v>
                </c:pt>
                <c:pt idx="15">
                  <c:v>1</c:v>
                </c:pt>
                <c:pt idx="16">
                  <c:v>1</c:v>
                </c:pt>
              </c:numCache>
            </c:numRef>
          </c:val>
          <c:extLst>
            <c:ext xmlns:c16="http://schemas.microsoft.com/office/drawing/2014/chart" uri="{C3380CC4-5D6E-409C-BE32-E72D297353CC}">
              <c16:uniqueId val="{00000000-C4CB-E84E-9B8C-D3AC507B4DC7}"/>
            </c:ext>
          </c:extLst>
        </c:ser>
        <c:dLbls>
          <c:showLegendKey val="0"/>
          <c:showVal val="0"/>
          <c:showCatName val="0"/>
          <c:showSerName val="0"/>
          <c:showPercent val="0"/>
          <c:showBubbleSize val="0"/>
        </c:dLbls>
        <c:gapWidth val="219"/>
        <c:overlap val="-27"/>
        <c:axId val="1105975567"/>
        <c:axId val="1268960111"/>
      </c:barChart>
      <c:catAx>
        <c:axId val="110597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60111"/>
        <c:crosses val="autoZero"/>
        <c:auto val="1"/>
        <c:lblAlgn val="ctr"/>
        <c:lblOffset val="100"/>
        <c:noMultiLvlLbl val="0"/>
      </c:catAx>
      <c:valAx>
        <c:axId val="126896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7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'Part 3'!$DL$1</c:f>
              <c:strCache>
                <c:ptCount val="1"/>
                <c:pt idx="0">
                  <c:v>Standardized 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'Part 3'!$DO$2:$DO$263</c:f>
              <c:numCache>
                <c:formatCode>0.00</c:formatCode>
                <c:ptCount val="262"/>
                <c:pt idx="0">
                  <c:v>-2.8929192678734181</c:v>
                </c:pt>
                <c:pt idx="1">
                  <c:v>-2.528644881189821</c:v>
                </c:pt>
                <c:pt idx="2">
                  <c:v>-2.3438866646343475</c:v>
                </c:pt>
                <c:pt idx="3">
                  <c:v>-2.2156197184696946</c:v>
                </c:pt>
                <c:pt idx="4">
                  <c:v>-2.1159254910219962</c:v>
                </c:pt>
                <c:pt idx="5">
                  <c:v>-2.0336714474073072</c:v>
                </c:pt>
                <c:pt idx="6">
                  <c:v>-1.9632397668732706</c:v>
                </c:pt>
                <c:pt idx="7">
                  <c:v>-1.9013826653257466</c:v>
                </c:pt>
                <c:pt idx="8">
                  <c:v>-1.8460462092017935</c:v>
                </c:pt>
                <c:pt idx="9">
                  <c:v>-1.7958455512600473</c:v>
                </c:pt>
                <c:pt idx="10">
                  <c:v>-1.7498009207740848</c:v>
                </c:pt>
                <c:pt idx="11">
                  <c:v>-1.7071926025024666</c:v>
                </c:pt>
                <c:pt idx="12">
                  <c:v>-1.6674757254802024</c:v>
                </c:pt>
                <c:pt idx="13">
                  <c:v>-1.6302274466655646</c:v>
                </c:pt>
                <c:pt idx="14">
                  <c:v>-1.5951127585631362</c:v>
                </c:pt>
                <c:pt idx="15">
                  <c:v>-1.5618615392556825</c:v>
                </c:pt>
                <c:pt idx="16">
                  <c:v>-1.5302526710293158</c:v>
                </c:pt>
                <c:pt idx="17">
                  <c:v>-1.5001027595109515</c:v>
                </c:pt>
                <c:pt idx="18">
                  <c:v>-1.4712579371990806</c:v>
                </c:pt>
                <c:pt idx="19">
                  <c:v>-1.4435877889473323</c:v>
                </c:pt>
                <c:pt idx="20">
                  <c:v>-1.4169807706927577</c:v>
                </c:pt>
                <c:pt idx="21">
                  <c:v>-1.3913407002534657</c:v>
                </c:pt>
                <c:pt idx="22">
                  <c:v>-1.3665840316741558</c:v>
                </c:pt>
                <c:pt idx="23">
                  <c:v>-1.3426377114882446</c:v>
                </c:pt>
                <c:pt idx="24">
                  <c:v>-1.3194374734384275</c:v>
                </c:pt>
                <c:pt idx="25">
                  <c:v>-1.2969264679191927</c:v>
                </c:pt>
                <c:pt idx="26">
                  <c:v>-1.2750541500157357</c:v>
                </c:pt>
                <c:pt idx="27">
                  <c:v>-1.2537753695199951</c:v>
                </c:pt>
                <c:pt idx="28">
                  <c:v>-1.2330496202910932</c:v>
                </c:pt>
                <c:pt idx="29">
                  <c:v>-1.2128404164935702</c:v>
                </c:pt>
                <c:pt idx="30">
                  <c:v>-1.1931147707289882</c:v>
                </c:pt>
                <c:pt idx="31">
                  <c:v>-1.1738427546475656</c:v>
                </c:pt>
                <c:pt idx="32">
                  <c:v>-1.1549971268193044</c:v>
                </c:pt>
                <c:pt idx="33">
                  <c:v>-1.136553015831067</c:v>
                </c:pt>
                <c:pt idx="34">
                  <c:v>-1.1184876490213236</c:v>
                </c:pt>
                <c:pt idx="35">
                  <c:v>-1.1007801191566395</c:v>
                </c:pt>
                <c:pt idx="36">
                  <c:v>-1.0834111828304476</c:v>
                </c:pt>
                <c:pt idx="37">
                  <c:v>-1.06636308552545</c:v>
                </c:pt>
                <c:pt idx="38">
                  <c:v>-1.0496194092001805</c:v>
                </c:pt>
                <c:pt idx="39">
                  <c:v>-1.0331649389930071</c:v>
                </c:pt>
                <c:pt idx="40">
                  <c:v>-1.0169855462247854</c:v>
                </c:pt>
                <c:pt idx="41">
                  <c:v>-1.0010680853558858</c:v>
                </c:pt>
                <c:pt idx="42">
                  <c:v>-0.9854003029385211</c:v>
                </c:pt>
                <c:pt idx="43">
                  <c:v>-0.96997075691972645</c:v>
                </c:pt>
                <c:pt idx="44">
                  <c:v>-0.95476874490815455</c:v>
                </c:pt>
                <c:pt idx="45">
                  <c:v>-0.93978424023057883</c:v>
                </c:pt>
                <c:pt idx="46">
                  <c:v>-0.92500783477998239</c:v>
                </c:pt>
                <c:pt idx="47">
                  <c:v>-0.91043068780363967</c:v>
                </c:pt>
                <c:pt idx="48">
                  <c:v>-0.89604447990194602</c:v>
                </c:pt>
                <c:pt idx="49">
                  <c:v>-0.88184137161139053</c:v>
                </c:pt>
                <c:pt idx="50">
                  <c:v>-0.86781396603145955</c:v>
                </c:pt>
                <c:pt idx="51">
                  <c:v>-0.85395527502834434</c:v>
                </c:pt>
                <c:pt idx="52">
                  <c:v>-0.84025868861020625</c:v>
                </c:pt>
                <c:pt idx="53">
                  <c:v>-0.82671794712148672</c:v>
                </c:pt>
                <c:pt idx="54">
                  <c:v>-0.81332711594875995</c:v>
                </c:pt>
                <c:pt idx="55">
                  <c:v>-0.80008056246913806</c:v>
                </c:pt>
                <c:pt idx="56">
                  <c:v>-0.78697293500536358</c:v>
                </c:pt>
                <c:pt idx="57">
                  <c:v>-0.7739991435802196</c:v>
                </c:pt>
                <c:pt idx="58">
                  <c:v>-0.76115434228754864</c:v>
                </c:pt>
                <c:pt idx="59">
                  <c:v>-0.74843391311848129</c:v>
                </c:pt>
                <c:pt idx="60">
                  <c:v>-0.7358334511000415</c:v>
                </c:pt>
                <c:pt idx="61">
                  <c:v>-0.72334875061938442</c:v>
                </c:pt>
                <c:pt idx="62">
                  <c:v>-0.7109757928210424</c:v>
                </c:pt>
                <c:pt idx="63">
                  <c:v>-0.69871073397684169</c:v>
                </c:pt>
                <c:pt idx="64">
                  <c:v>-0.68654989473896033</c:v>
                </c:pt>
                <c:pt idx="65">
                  <c:v>-0.67448975019608193</c:v>
                </c:pt>
                <c:pt idx="66">
                  <c:v>-0.66252692066093988</c:v>
                </c:pt>
                <c:pt idx="67">
                  <c:v>-0.65065816312493385</c:v>
                </c:pt>
                <c:pt idx="68">
                  <c:v>-0.63888036332198783</c:v>
                </c:pt>
                <c:pt idx="69">
                  <c:v>-0.62719052834960598</c:v>
                </c:pt>
                <c:pt idx="70">
                  <c:v>-0.61558577980018625</c:v>
                </c:pt>
                <c:pt idx="71">
                  <c:v>-0.60406334736020983</c:v>
                </c:pt>
                <c:pt idx="72">
                  <c:v>-0.59262056283896225</c:v>
                </c:pt>
                <c:pt idx="73">
                  <c:v>-0.58125485459206705</c:v>
                </c:pt>
                <c:pt idx="74">
                  <c:v>-0.56996374230832691</c:v>
                </c:pt>
                <c:pt idx="75">
                  <c:v>-0.55874483213126436</c:v>
                </c:pt>
                <c:pt idx="76">
                  <c:v>-0.54759581208933283</c:v>
                </c:pt>
                <c:pt idx="77">
                  <c:v>-0.53651444781109781</c:v>
                </c:pt>
                <c:pt idx="78">
                  <c:v>-0.5254985785037698</c:v>
                </c:pt>
                <c:pt idx="79">
                  <c:v>-0.51454611317535259</c:v>
                </c:pt>
                <c:pt idx="80">
                  <c:v>-0.50365502708235821</c:v>
                </c:pt>
                <c:pt idx="81">
                  <c:v>-0.49282335838657698</c:v>
                </c:pt>
                <c:pt idx="82">
                  <c:v>-0.48204920500576198</c:v>
                </c:pt>
                <c:pt idx="83">
                  <c:v>-0.47133072164434098</c:v>
                </c:pt>
                <c:pt idx="84">
                  <c:v>-0.46066611699140447</c:v>
                </c:pt>
                <c:pt idx="85">
                  <c:v>-0.45005365107423506</c:v>
                </c:pt>
                <c:pt idx="86">
                  <c:v>-0.43949163275658881</c:v>
                </c:pt>
                <c:pt idx="87">
                  <c:v>-0.42897841737177267</c:v>
                </c:pt>
                <c:pt idx="88">
                  <c:v>-0.41851240448134458</c:v>
                </c:pt>
                <c:pt idx="89">
                  <c:v>-0.40809203575095948</c:v>
                </c:pt>
                <c:pt idx="90">
                  <c:v>-0.39771579293552733</c:v>
                </c:pt>
                <c:pt idx="91">
                  <c:v>-0.38738219596643142</c:v>
                </c:pt>
                <c:pt idx="92">
                  <c:v>-0.37708980113409546</c:v>
                </c:pt>
                <c:pt idx="93">
                  <c:v>-0.36683719935966907</c:v>
                </c:pt>
                <c:pt idx="94">
                  <c:v>-0.35662301455005585</c:v>
                </c:pt>
                <c:pt idx="95">
                  <c:v>-0.3464459020309138</c:v>
                </c:pt>
                <c:pt idx="96">
                  <c:v>-0.33630454705263418</c:v>
                </c:pt>
                <c:pt idx="97">
                  <c:v>-0.32619766336465211</c:v>
                </c:pt>
                <c:pt idx="98">
                  <c:v>-0.31612399185375722</c:v>
                </c:pt>
                <c:pt idx="99">
                  <c:v>-0.30608229924236263</c:v>
                </c:pt>
                <c:pt idx="100">
                  <c:v>-0.29607137684296159</c:v>
                </c:pt>
                <c:pt idx="101">
                  <c:v>-0.28609003936524313</c:v>
                </c:pt>
                <c:pt idx="102">
                  <c:v>-0.27613712377257005</c:v>
                </c:pt>
                <c:pt idx="103">
                  <c:v>-0.26621148818472556</c:v>
                </c:pt>
                <c:pt idx="104">
                  <c:v>-0.25631201082403188</c:v>
                </c:pt>
                <c:pt idx="105">
                  <c:v>-0.24643758900211962</c:v>
                </c:pt>
                <c:pt idx="106">
                  <c:v>-0.23658713814479079</c:v>
                </c:pt>
                <c:pt idx="107">
                  <c:v>-0.22675959085256958</c:v>
                </c:pt>
                <c:pt idx="108">
                  <c:v>-0.21695389599467269</c:v>
                </c:pt>
                <c:pt idx="109">
                  <c:v>-0.20716901783426186</c:v>
                </c:pt>
                <c:pt idx="110">
                  <c:v>-0.19740393518295835</c:v>
                </c:pt>
                <c:pt idx="111">
                  <c:v>-0.18765764058270834</c:v>
                </c:pt>
                <c:pt idx="112">
                  <c:v>-0.17792913951318964</c:v>
                </c:pt>
                <c:pt idx="113">
                  <c:v>-0.16821744962304311</c:v>
                </c:pt>
                <c:pt idx="114">
                  <c:v>-0.15852159998329721</c:v>
                </c:pt>
                <c:pt idx="115">
                  <c:v>-0.14884063036143219</c:v>
                </c:pt>
                <c:pt idx="116">
                  <c:v>-0.13917359051460709</c:v>
                </c:pt>
                <c:pt idx="117">
                  <c:v>-0.12951953950063169</c:v>
                </c:pt>
                <c:pt idx="118">
                  <c:v>-0.11987754500533411</c:v>
                </c:pt>
                <c:pt idx="119">
                  <c:v>-0.11024668268502609</c:v>
                </c:pt>
                <c:pt idx="120">
                  <c:v>-0.1006260355228201</c:v>
                </c:pt>
                <c:pt idx="121">
                  <c:v>-9.1014693197598751E-2</c:v>
                </c:pt>
                <c:pt idx="122">
                  <c:v>-8.1411751464479085E-2</c:v>
                </c:pt>
                <c:pt idx="123">
                  <c:v>-7.1816311545650782E-2</c:v>
                </c:pt>
                <c:pt idx="124">
                  <c:v>-6.2227479530504601E-2</c:v>
                </c:pt>
                <c:pt idx="125">
                  <c:v>-5.2644365783992259E-2</c:v>
                </c:pt>
                <c:pt idx="126">
                  <c:v>-4.3066084362190685E-2</c:v>
                </c:pt>
                <c:pt idx="127">
                  <c:v>-3.3491752434063431E-2</c:v>
                </c:pt>
                <c:pt idx="128">
                  <c:v>-2.3920489708433315E-2</c:v>
                </c:pt>
                <c:pt idx="129">
                  <c:v>-1.4351417865196142E-2</c:v>
                </c:pt>
                <c:pt idx="130">
                  <c:v>-4.7836599898194694E-3</c:v>
                </c:pt>
                <c:pt idx="131">
                  <c:v>4.7836599898194694E-3</c:v>
                </c:pt>
                <c:pt idx="132">
                  <c:v>1.4351417865196279E-2</c:v>
                </c:pt>
                <c:pt idx="133">
                  <c:v>2.3920489708433315E-2</c:v>
                </c:pt>
                <c:pt idx="134">
                  <c:v>3.3491752434063569E-2</c:v>
                </c:pt>
                <c:pt idx="135">
                  <c:v>4.3066084362190685E-2</c:v>
                </c:pt>
                <c:pt idx="136">
                  <c:v>5.2644365783992113E-2</c:v>
                </c:pt>
                <c:pt idx="137">
                  <c:v>6.2227479530504601E-2</c:v>
                </c:pt>
                <c:pt idx="138">
                  <c:v>7.1816311545650643E-2</c:v>
                </c:pt>
                <c:pt idx="139">
                  <c:v>8.1411751464479085E-2</c:v>
                </c:pt>
                <c:pt idx="140">
                  <c:v>9.1014693197598751E-2</c:v>
                </c:pt>
                <c:pt idx="141">
                  <c:v>0.10062603552282023</c:v>
                </c:pt>
                <c:pt idx="142">
                  <c:v>0.11024668268502609</c:v>
                </c:pt>
                <c:pt idx="143">
                  <c:v>0.11987754500533426</c:v>
                </c:pt>
                <c:pt idx="144">
                  <c:v>0.12951953950063169</c:v>
                </c:pt>
                <c:pt idx="145">
                  <c:v>0.13917359051460698</c:v>
                </c:pt>
                <c:pt idx="146">
                  <c:v>0.14884063036143219</c:v>
                </c:pt>
                <c:pt idx="147">
                  <c:v>0.15852159998329707</c:v>
                </c:pt>
                <c:pt idx="148">
                  <c:v>0.16821744962304327</c:v>
                </c:pt>
                <c:pt idx="149">
                  <c:v>0.17792913951318964</c:v>
                </c:pt>
                <c:pt idx="150">
                  <c:v>0.18765764058270851</c:v>
                </c:pt>
                <c:pt idx="151">
                  <c:v>0.19740393518295835</c:v>
                </c:pt>
                <c:pt idx="152">
                  <c:v>0.207169017834262</c:v>
                </c:pt>
                <c:pt idx="153">
                  <c:v>0.21695389599467269</c:v>
                </c:pt>
                <c:pt idx="154">
                  <c:v>0.22675959085256941</c:v>
                </c:pt>
                <c:pt idx="155">
                  <c:v>0.23658713814479079</c:v>
                </c:pt>
                <c:pt idx="156">
                  <c:v>0.24643758900211943</c:v>
                </c:pt>
                <c:pt idx="157">
                  <c:v>0.25631201082403193</c:v>
                </c:pt>
                <c:pt idx="158">
                  <c:v>0.26621148818472556</c:v>
                </c:pt>
                <c:pt idx="159">
                  <c:v>0.27613712377257016</c:v>
                </c:pt>
                <c:pt idx="160">
                  <c:v>0.28609003936524313</c:v>
                </c:pt>
                <c:pt idx="161">
                  <c:v>0.29607137684296164</c:v>
                </c:pt>
                <c:pt idx="162">
                  <c:v>0.30608229924236263</c:v>
                </c:pt>
                <c:pt idx="163">
                  <c:v>0.31612399185375711</c:v>
                </c:pt>
                <c:pt idx="164">
                  <c:v>0.32619766336465211</c:v>
                </c:pt>
                <c:pt idx="165">
                  <c:v>0.33630454705263402</c:v>
                </c:pt>
                <c:pt idx="166">
                  <c:v>0.34644590203091391</c:v>
                </c:pt>
                <c:pt idx="167">
                  <c:v>0.35662301455005585</c:v>
                </c:pt>
                <c:pt idx="168">
                  <c:v>0.36683719935966919</c:v>
                </c:pt>
                <c:pt idx="169">
                  <c:v>0.37708980113409546</c:v>
                </c:pt>
                <c:pt idx="170">
                  <c:v>0.38738219596643125</c:v>
                </c:pt>
                <c:pt idx="171">
                  <c:v>0.39771579293552733</c:v>
                </c:pt>
                <c:pt idx="172">
                  <c:v>0.40809203575095937</c:v>
                </c:pt>
                <c:pt idx="173">
                  <c:v>0.41851240448134458</c:v>
                </c:pt>
                <c:pt idx="174">
                  <c:v>0.4289784173717725</c:v>
                </c:pt>
                <c:pt idx="175">
                  <c:v>0.43949163275658892</c:v>
                </c:pt>
                <c:pt idx="176">
                  <c:v>0.45005365107423506</c:v>
                </c:pt>
                <c:pt idx="177">
                  <c:v>0.46066611699140436</c:v>
                </c:pt>
                <c:pt idx="178">
                  <c:v>0.47133072164434098</c:v>
                </c:pt>
                <c:pt idx="179">
                  <c:v>0.48204920500576165</c:v>
                </c:pt>
                <c:pt idx="180">
                  <c:v>0.49282335838657698</c:v>
                </c:pt>
                <c:pt idx="181">
                  <c:v>0.50365502708235799</c:v>
                </c:pt>
                <c:pt idx="182">
                  <c:v>0.51454611317535259</c:v>
                </c:pt>
                <c:pt idx="183">
                  <c:v>0.5254985785037698</c:v>
                </c:pt>
                <c:pt idx="184">
                  <c:v>0.53651444781109792</c:v>
                </c:pt>
                <c:pt idx="185">
                  <c:v>0.54759581208933283</c:v>
                </c:pt>
                <c:pt idx="186">
                  <c:v>0.55874483213126447</c:v>
                </c:pt>
                <c:pt idx="187">
                  <c:v>0.56996374230832691</c:v>
                </c:pt>
                <c:pt idx="188">
                  <c:v>0.58125485459206683</c:v>
                </c:pt>
                <c:pt idx="189">
                  <c:v>0.59262056283896225</c:v>
                </c:pt>
                <c:pt idx="190">
                  <c:v>0.60406334736020972</c:v>
                </c:pt>
                <c:pt idx="191">
                  <c:v>0.61558577980018625</c:v>
                </c:pt>
                <c:pt idx="192">
                  <c:v>0.62719052834960598</c:v>
                </c:pt>
                <c:pt idx="193">
                  <c:v>0.63888036332198828</c:v>
                </c:pt>
                <c:pt idx="194">
                  <c:v>0.65065816312493385</c:v>
                </c:pt>
                <c:pt idx="195">
                  <c:v>0.66252692066094021</c:v>
                </c:pt>
                <c:pt idx="196">
                  <c:v>0.67448975019608193</c:v>
                </c:pt>
                <c:pt idx="197">
                  <c:v>0.68654989473896011</c:v>
                </c:pt>
                <c:pt idx="198">
                  <c:v>0.69871073397684169</c:v>
                </c:pt>
                <c:pt idx="199">
                  <c:v>0.7109757928210424</c:v>
                </c:pt>
                <c:pt idx="200">
                  <c:v>0.72334875061938442</c:v>
                </c:pt>
                <c:pt idx="201">
                  <c:v>0.7358334511000415</c:v>
                </c:pt>
                <c:pt idx="202">
                  <c:v>0.74843391311848129</c:v>
                </c:pt>
                <c:pt idx="203">
                  <c:v>0.76115434228754864</c:v>
                </c:pt>
                <c:pt idx="204">
                  <c:v>0.77399914358022004</c:v>
                </c:pt>
                <c:pt idx="205">
                  <c:v>0.78697293500536358</c:v>
                </c:pt>
                <c:pt idx="206">
                  <c:v>0.80008056246913695</c:v>
                </c:pt>
                <c:pt idx="207">
                  <c:v>0.81332711594875995</c:v>
                </c:pt>
                <c:pt idx="208">
                  <c:v>0.82671794712148672</c:v>
                </c:pt>
                <c:pt idx="209">
                  <c:v>0.84025868861020625</c:v>
                </c:pt>
                <c:pt idx="210">
                  <c:v>0.85395527502834434</c:v>
                </c:pt>
                <c:pt idx="211">
                  <c:v>0.86781396603145955</c:v>
                </c:pt>
                <c:pt idx="212">
                  <c:v>0.88184137161139053</c:v>
                </c:pt>
                <c:pt idx="213">
                  <c:v>0.8960444799019468</c:v>
                </c:pt>
                <c:pt idx="214">
                  <c:v>0.91043068780363967</c:v>
                </c:pt>
                <c:pt idx="215">
                  <c:v>0.92500783477998383</c:v>
                </c:pt>
                <c:pt idx="216">
                  <c:v>0.93978424023057883</c:v>
                </c:pt>
                <c:pt idx="217">
                  <c:v>0.95476874490815455</c:v>
                </c:pt>
                <c:pt idx="218">
                  <c:v>0.96997075691972645</c:v>
                </c:pt>
                <c:pt idx="219">
                  <c:v>0.9854003029385211</c:v>
                </c:pt>
                <c:pt idx="220">
                  <c:v>1.0010680853558858</c:v>
                </c:pt>
                <c:pt idx="221">
                  <c:v>1.0169855462247854</c:v>
                </c:pt>
                <c:pt idx="222">
                  <c:v>1.0331649389930126</c:v>
                </c:pt>
                <c:pt idx="223">
                  <c:v>1.0496194092001805</c:v>
                </c:pt>
                <c:pt idx="224">
                  <c:v>1.0663630855254498</c:v>
                </c:pt>
                <c:pt idx="225">
                  <c:v>1.0834111828304476</c:v>
                </c:pt>
                <c:pt idx="226">
                  <c:v>1.1007801191566395</c:v>
                </c:pt>
                <c:pt idx="227">
                  <c:v>1.1184876490213236</c:v>
                </c:pt>
                <c:pt idx="228">
                  <c:v>1.136553015831067</c:v>
                </c:pt>
                <c:pt idx="229">
                  <c:v>1.1549971268193051</c:v>
                </c:pt>
                <c:pt idx="230">
                  <c:v>1.1738427546475656</c:v>
                </c:pt>
                <c:pt idx="231">
                  <c:v>1.1931147707289882</c:v>
                </c:pt>
                <c:pt idx="232">
                  <c:v>1.2128404164935702</c:v>
                </c:pt>
                <c:pt idx="233">
                  <c:v>1.2330496202910921</c:v>
                </c:pt>
                <c:pt idx="234">
                  <c:v>1.2537753695199951</c:v>
                </c:pt>
                <c:pt idx="235">
                  <c:v>1.2750541500157357</c:v>
                </c:pt>
                <c:pt idx="236">
                  <c:v>1.2969264679191927</c:v>
                </c:pt>
                <c:pt idx="237">
                  <c:v>1.3194374734384275</c:v>
                </c:pt>
                <c:pt idx="238">
                  <c:v>1.3426377114882446</c:v>
                </c:pt>
                <c:pt idx="239">
                  <c:v>1.3665840316741558</c:v>
                </c:pt>
                <c:pt idx="240">
                  <c:v>1.3913407002534657</c:v>
                </c:pt>
                <c:pt idx="241">
                  <c:v>1.4169807706927577</c:v>
                </c:pt>
                <c:pt idx="242">
                  <c:v>1.4435877889473323</c:v>
                </c:pt>
                <c:pt idx="243">
                  <c:v>1.4712579371990813</c:v>
                </c:pt>
                <c:pt idx="244">
                  <c:v>1.5001027595109515</c:v>
                </c:pt>
                <c:pt idx="245">
                  <c:v>1.5302526710293167</c:v>
                </c:pt>
                <c:pt idx="246">
                  <c:v>1.5618615392556825</c:v>
                </c:pt>
                <c:pt idx="247">
                  <c:v>1.5951127585631368</c:v>
                </c:pt>
                <c:pt idx="248">
                  <c:v>1.6302274466655646</c:v>
                </c:pt>
                <c:pt idx="249">
                  <c:v>1.6674757254802022</c:v>
                </c:pt>
                <c:pt idx="250">
                  <c:v>1.7071926025024666</c:v>
                </c:pt>
                <c:pt idx="251">
                  <c:v>1.7498009207740837</c:v>
                </c:pt>
                <c:pt idx="252">
                  <c:v>1.7958455512600477</c:v>
                </c:pt>
                <c:pt idx="253">
                  <c:v>1.8460462092017929</c:v>
                </c:pt>
                <c:pt idx="254">
                  <c:v>1.9013826653257473</c:v>
                </c:pt>
                <c:pt idx="255">
                  <c:v>1.9632397668732697</c:v>
                </c:pt>
                <c:pt idx="256">
                  <c:v>2.0336714474073081</c:v>
                </c:pt>
                <c:pt idx="257">
                  <c:v>2.1159254910219962</c:v>
                </c:pt>
                <c:pt idx="258">
                  <c:v>2.2156197184696933</c:v>
                </c:pt>
                <c:pt idx="259">
                  <c:v>2.3438866646343479</c:v>
                </c:pt>
                <c:pt idx="260">
                  <c:v>2.5286448811898179</c:v>
                </c:pt>
                <c:pt idx="261">
                  <c:v>2.8929192678734226</c:v>
                </c:pt>
              </c:numCache>
            </c:numRef>
          </c:xVal>
          <c:yVal>
            <c:numRef>
              <c:f>'Part 3'!$DL$2:$DL$263</c:f>
              <c:numCache>
                <c:formatCode>0.00</c:formatCode>
                <c:ptCount val="262"/>
                <c:pt idx="0">
                  <c:v>-2.9268568008797966</c:v>
                </c:pt>
                <c:pt idx="1">
                  <c:v>-2.4269952119102878</c:v>
                </c:pt>
                <c:pt idx="2">
                  <c:v>-2.3328436788366047</c:v>
                </c:pt>
                <c:pt idx="3">
                  <c:v>-2.2599360013576857</c:v>
                </c:pt>
                <c:pt idx="4">
                  <c:v>-1.904092585117739</c:v>
                </c:pt>
                <c:pt idx="5">
                  <c:v>-1.9029657355122525</c:v>
                </c:pt>
                <c:pt idx="6">
                  <c:v>-1.7572958757691755</c:v>
                </c:pt>
                <c:pt idx="7">
                  <c:v>-1.6625327788112159</c:v>
                </c:pt>
                <c:pt idx="8">
                  <c:v>-1.6612883445966715</c:v>
                </c:pt>
                <c:pt idx="9">
                  <c:v>-1.5891723954977801</c:v>
                </c:pt>
                <c:pt idx="10">
                  <c:v>-1.5713653051792458</c:v>
                </c:pt>
                <c:pt idx="11">
                  <c:v>-1.5041419319780238</c:v>
                </c:pt>
                <c:pt idx="12">
                  <c:v>-1.4531720554927692</c:v>
                </c:pt>
                <c:pt idx="13">
                  <c:v>-1.4492693394731353</c:v>
                </c:pt>
                <c:pt idx="14">
                  <c:v>-1.3343780595725594</c:v>
                </c:pt>
                <c:pt idx="15">
                  <c:v>-1.3222469700006489</c:v>
                </c:pt>
                <c:pt idx="16">
                  <c:v>-1.2952407203014025</c:v>
                </c:pt>
                <c:pt idx="17">
                  <c:v>-1.2774178737855149</c:v>
                </c:pt>
                <c:pt idx="18">
                  <c:v>-1.2699449734862136</c:v>
                </c:pt>
                <c:pt idx="19">
                  <c:v>-1.2568988721652499</c:v>
                </c:pt>
                <c:pt idx="20">
                  <c:v>-1.2255763986940766</c:v>
                </c:pt>
                <c:pt idx="21">
                  <c:v>-1.2224867898643603</c:v>
                </c:pt>
                <c:pt idx="22">
                  <c:v>-1.2209217788843134</c:v>
                </c:pt>
                <c:pt idx="23">
                  <c:v>-1.1987507935504826</c:v>
                </c:pt>
                <c:pt idx="24">
                  <c:v>-1.1965244818454623</c:v>
                </c:pt>
                <c:pt idx="25">
                  <c:v>-1.1869076910848602</c:v>
                </c:pt>
                <c:pt idx="26">
                  <c:v>-1.1718908468909386</c:v>
                </c:pt>
                <c:pt idx="27">
                  <c:v>-1.159644644269346</c:v>
                </c:pt>
                <c:pt idx="28">
                  <c:v>-1.1560633658052917</c:v>
                </c:pt>
                <c:pt idx="29">
                  <c:v>-1.1460598873975698</c:v>
                </c:pt>
                <c:pt idx="30">
                  <c:v>-1.1428780486663577</c:v>
                </c:pt>
                <c:pt idx="31">
                  <c:v>-1.1394218869358363</c:v>
                </c:pt>
                <c:pt idx="32">
                  <c:v>-1.1275358029940477</c:v>
                </c:pt>
                <c:pt idx="33">
                  <c:v>-1.0940732104806545</c:v>
                </c:pt>
                <c:pt idx="34">
                  <c:v>-1.0922129616842637</c:v>
                </c:pt>
                <c:pt idx="35">
                  <c:v>-1.0893788468003587</c:v>
                </c:pt>
                <c:pt idx="36">
                  <c:v>-1.0712243570888034</c:v>
                </c:pt>
                <c:pt idx="37">
                  <c:v>-1.0198524849725643</c:v>
                </c:pt>
                <c:pt idx="38">
                  <c:v>-1.0058762592534025</c:v>
                </c:pt>
                <c:pt idx="39">
                  <c:v>-1.0035424063522664</c:v>
                </c:pt>
                <c:pt idx="40">
                  <c:v>-0.99830514304510409</c:v>
                </c:pt>
                <c:pt idx="41">
                  <c:v>-0.99058853162204208</c:v>
                </c:pt>
                <c:pt idx="42">
                  <c:v>-0.98970539314031825</c:v>
                </c:pt>
                <c:pt idx="43">
                  <c:v>-0.98890893069206243</c:v>
                </c:pt>
                <c:pt idx="44">
                  <c:v>-0.96494076644071369</c:v>
                </c:pt>
                <c:pt idx="45">
                  <c:v>-0.95314464658080866</c:v>
                </c:pt>
                <c:pt idx="46">
                  <c:v>-0.90117704166390689</c:v>
                </c:pt>
                <c:pt idx="47">
                  <c:v>-0.89793769023261982</c:v>
                </c:pt>
                <c:pt idx="48">
                  <c:v>-0.8754529347289981</c:v>
                </c:pt>
                <c:pt idx="49">
                  <c:v>-0.83312979075424498</c:v>
                </c:pt>
                <c:pt idx="50">
                  <c:v>-0.82546846751755676</c:v>
                </c:pt>
                <c:pt idx="51">
                  <c:v>-0.81088946276627127</c:v>
                </c:pt>
                <c:pt idx="52">
                  <c:v>-0.79817804643212764</c:v>
                </c:pt>
                <c:pt idx="53">
                  <c:v>-0.79272642783830849</c:v>
                </c:pt>
                <c:pt idx="54">
                  <c:v>-0.78838408583490893</c:v>
                </c:pt>
                <c:pt idx="55">
                  <c:v>-0.78322446745179275</c:v>
                </c:pt>
                <c:pt idx="56">
                  <c:v>-0.77033564085687312</c:v>
                </c:pt>
                <c:pt idx="57">
                  <c:v>-0.75149558999685839</c:v>
                </c:pt>
                <c:pt idx="58">
                  <c:v>-0.72918859822369508</c:v>
                </c:pt>
                <c:pt idx="59">
                  <c:v>-0.7052483412672953</c:v>
                </c:pt>
                <c:pt idx="60">
                  <c:v>-0.68032243540133264</c:v>
                </c:pt>
                <c:pt idx="61">
                  <c:v>-0.67852974350637096</c:v>
                </c:pt>
                <c:pt idx="62">
                  <c:v>-0.66777654562035604</c:v>
                </c:pt>
                <c:pt idx="63">
                  <c:v>-0.66382741108503074</c:v>
                </c:pt>
                <c:pt idx="64">
                  <c:v>-0.6630877324973331</c:v>
                </c:pt>
                <c:pt idx="65">
                  <c:v>-0.66119132457887975</c:v>
                </c:pt>
                <c:pt idx="66">
                  <c:v>-0.65793516617878878</c:v>
                </c:pt>
                <c:pt idx="67">
                  <c:v>-0.64804671064886632</c:v>
                </c:pt>
                <c:pt idx="68">
                  <c:v>-0.6348669473779639</c:v>
                </c:pt>
                <c:pt idx="69">
                  <c:v>-0.63357451746577331</c:v>
                </c:pt>
                <c:pt idx="70">
                  <c:v>-0.62155226280792752</c:v>
                </c:pt>
                <c:pt idx="71">
                  <c:v>-0.61477031655916092</c:v>
                </c:pt>
                <c:pt idx="72">
                  <c:v>-0.61268997272587333</c:v>
                </c:pt>
                <c:pt idx="73">
                  <c:v>-0.61225581910237059</c:v>
                </c:pt>
                <c:pt idx="74">
                  <c:v>-0.60659917303136168</c:v>
                </c:pt>
                <c:pt idx="75">
                  <c:v>-0.59548492566978928</c:v>
                </c:pt>
                <c:pt idx="76">
                  <c:v>-0.58608017141109692</c:v>
                </c:pt>
                <c:pt idx="77">
                  <c:v>-0.58557242112512109</c:v>
                </c:pt>
                <c:pt idx="78">
                  <c:v>-0.56668902586673553</c:v>
                </c:pt>
                <c:pt idx="79">
                  <c:v>-0.56453359631830802</c:v>
                </c:pt>
                <c:pt idx="80">
                  <c:v>-0.55813326721929313</c:v>
                </c:pt>
                <c:pt idx="81">
                  <c:v>-0.556273021733661</c:v>
                </c:pt>
                <c:pt idx="82">
                  <c:v>-0.55522730091512273</c:v>
                </c:pt>
                <c:pt idx="83">
                  <c:v>-0.55168595882532501</c:v>
                </c:pt>
                <c:pt idx="84">
                  <c:v>-0.54994054292536731</c:v>
                </c:pt>
                <c:pt idx="85">
                  <c:v>-0.54399421621681066</c:v>
                </c:pt>
                <c:pt idx="86">
                  <c:v>-0.54244953327520651</c:v>
                </c:pt>
                <c:pt idx="87">
                  <c:v>-0.52482795274270833</c:v>
                </c:pt>
                <c:pt idx="88">
                  <c:v>-0.52335613100254508</c:v>
                </c:pt>
                <c:pt idx="89">
                  <c:v>-0.52177325361813531</c:v>
                </c:pt>
                <c:pt idx="90">
                  <c:v>-0.50947561573702249</c:v>
                </c:pt>
                <c:pt idx="91">
                  <c:v>-0.50936232895756139</c:v>
                </c:pt>
                <c:pt idx="92">
                  <c:v>-0.50139974390187725</c:v>
                </c:pt>
                <c:pt idx="93">
                  <c:v>-0.48498487327574197</c:v>
                </c:pt>
                <c:pt idx="94">
                  <c:v>-0.45559982007962263</c:v>
                </c:pt>
                <c:pt idx="95">
                  <c:v>-0.45286922871548702</c:v>
                </c:pt>
                <c:pt idx="96">
                  <c:v>-0.44523176120141411</c:v>
                </c:pt>
                <c:pt idx="97">
                  <c:v>-0.43587727759686051</c:v>
                </c:pt>
                <c:pt idx="98">
                  <c:v>-0.42602730328450794</c:v>
                </c:pt>
                <c:pt idx="99">
                  <c:v>-0.4221427276807258</c:v>
                </c:pt>
                <c:pt idx="100">
                  <c:v>-0.40323852180163616</c:v>
                </c:pt>
                <c:pt idx="101">
                  <c:v>-0.38341471830795626</c:v>
                </c:pt>
                <c:pt idx="102">
                  <c:v>-0.37423735157488836</c:v>
                </c:pt>
                <c:pt idx="103">
                  <c:v>-0.34283853635013273</c:v>
                </c:pt>
                <c:pt idx="104">
                  <c:v>-0.33339857899701253</c:v>
                </c:pt>
                <c:pt idx="105">
                  <c:v>-0.33243204921948871</c:v>
                </c:pt>
                <c:pt idx="106">
                  <c:v>-0.33127704606179015</c:v>
                </c:pt>
                <c:pt idx="107">
                  <c:v>-0.33105569498645659</c:v>
                </c:pt>
                <c:pt idx="108">
                  <c:v>-0.32408880304168586</c:v>
                </c:pt>
                <c:pt idx="109">
                  <c:v>-0.31666718648845388</c:v>
                </c:pt>
                <c:pt idx="110">
                  <c:v>-0.31376575764962589</c:v>
                </c:pt>
                <c:pt idx="111">
                  <c:v>-0.30137062025139749</c:v>
                </c:pt>
                <c:pt idx="112">
                  <c:v>-0.27835169953027838</c:v>
                </c:pt>
                <c:pt idx="113">
                  <c:v>-0.2571769469539123</c:v>
                </c:pt>
                <c:pt idx="114">
                  <c:v>-0.25476472028921532</c:v>
                </c:pt>
                <c:pt idx="115">
                  <c:v>-0.24811967028526213</c:v>
                </c:pt>
                <c:pt idx="116">
                  <c:v>-0.24505493027009728</c:v>
                </c:pt>
                <c:pt idx="117">
                  <c:v>-0.243139153651587</c:v>
                </c:pt>
                <c:pt idx="118">
                  <c:v>-0.24089448555003204</c:v>
                </c:pt>
                <c:pt idx="119">
                  <c:v>-0.23357862034103297</c:v>
                </c:pt>
                <c:pt idx="120">
                  <c:v>-0.23280678376081873</c:v>
                </c:pt>
                <c:pt idx="121">
                  <c:v>-0.21165665374174111</c:v>
                </c:pt>
                <c:pt idx="122">
                  <c:v>-0.21000192162630926</c:v>
                </c:pt>
                <c:pt idx="123">
                  <c:v>-0.18712420160111951</c:v>
                </c:pt>
                <c:pt idx="124">
                  <c:v>-0.1681041497336643</c:v>
                </c:pt>
                <c:pt idx="125">
                  <c:v>-0.15960416185484949</c:v>
                </c:pt>
                <c:pt idx="126">
                  <c:v>-7.1946159567700396E-2</c:v>
                </c:pt>
                <c:pt idx="127">
                  <c:v>-6.3561967234467109E-2</c:v>
                </c:pt>
                <c:pt idx="128">
                  <c:v>-5.1397505410280632E-2</c:v>
                </c:pt>
                <c:pt idx="129">
                  <c:v>-4.7220494145565312E-2</c:v>
                </c:pt>
                <c:pt idx="130">
                  <c:v>-4.5988625346126917E-2</c:v>
                </c:pt>
                <c:pt idx="131">
                  <c:v>-4.3888916123537312E-2</c:v>
                </c:pt>
                <c:pt idx="132">
                  <c:v>-4.2901764918278545E-2</c:v>
                </c:pt>
                <c:pt idx="133">
                  <c:v>-4.0943910653525178E-2</c:v>
                </c:pt>
                <c:pt idx="134">
                  <c:v>-3.1730490749637998E-2</c:v>
                </c:pt>
                <c:pt idx="135">
                  <c:v>-2.5290228587128896E-2</c:v>
                </c:pt>
                <c:pt idx="136">
                  <c:v>-1.2569973647291264E-2</c:v>
                </c:pt>
                <c:pt idx="137">
                  <c:v>-7.7507866227525812E-3</c:v>
                </c:pt>
                <c:pt idx="138">
                  <c:v>-4.4807728731331466E-3</c:v>
                </c:pt>
                <c:pt idx="139">
                  <c:v>2.6238678619410379E-2</c:v>
                </c:pt>
                <c:pt idx="140">
                  <c:v>2.97797777627038E-2</c:v>
                </c:pt>
                <c:pt idx="141">
                  <c:v>2.9832553872198596E-2</c:v>
                </c:pt>
                <c:pt idx="142">
                  <c:v>3.3340485241801651E-2</c:v>
                </c:pt>
                <c:pt idx="143">
                  <c:v>3.6534349741559086E-2</c:v>
                </c:pt>
                <c:pt idx="144">
                  <c:v>4.232716321786649E-2</c:v>
                </c:pt>
                <c:pt idx="145">
                  <c:v>4.3045977431321054E-2</c:v>
                </c:pt>
                <c:pt idx="146">
                  <c:v>4.8505128149613497E-2</c:v>
                </c:pt>
                <c:pt idx="147">
                  <c:v>5.3448946014672809E-2</c:v>
                </c:pt>
                <c:pt idx="148">
                  <c:v>6.4656918951931056E-2</c:v>
                </c:pt>
                <c:pt idx="149">
                  <c:v>7.3115471471544347E-2</c:v>
                </c:pt>
                <c:pt idx="150">
                  <c:v>8.8502961128877747E-2</c:v>
                </c:pt>
                <c:pt idx="151">
                  <c:v>9.1017704842931119E-2</c:v>
                </c:pt>
                <c:pt idx="152">
                  <c:v>9.3361598634658857E-2</c:v>
                </c:pt>
                <c:pt idx="153">
                  <c:v>0.10284149236203574</c:v>
                </c:pt>
                <c:pt idx="154">
                  <c:v>0.10634918078512885</c:v>
                </c:pt>
                <c:pt idx="155">
                  <c:v>0.1344983574307427</c:v>
                </c:pt>
                <c:pt idx="156">
                  <c:v>0.13511465790560148</c:v>
                </c:pt>
                <c:pt idx="157">
                  <c:v>0.16821320628430245</c:v>
                </c:pt>
                <c:pt idx="158">
                  <c:v>0.1757976514316138</c:v>
                </c:pt>
                <c:pt idx="159">
                  <c:v>0.23454140909350302</c:v>
                </c:pt>
                <c:pt idx="160">
                  <c:v>0.2680097951106753</c:v>
                </c:pt>
                <c:pt idx="161">
                  <c:v>0.28057350416398374</c:v>
                </c:pt>
                <c:pt idx="162">
                  <c:v>0.28361887878984848</c:v>
                </c:pt>
                <c:pt idx="163">
                  <c:v>0.28413971506832914</c:v>
                </c:pt>
                <c:pt idx="164">
                  <c:v>0.3183796947192114</c:v>
                </c:pt>
                <c:pt idx="165">
                  <c:v>0.32645431051591794</c:v>
                </c:pt>
                <c:pt idx="166">
                  <c:v>0.33903989372464693</c:v>
                </c:pt>
                <c:pt idx="167">
                  <c:v>0.35184253017911082</c:v>
                </c:pt>
                <c:pt idx="168">
                  <c:v>0.35553211588554012</c:v>
                </c:pt>
                <c:pt idx="169">
                  <c:v>0.3637371593373051</c:v>
                </c:pt>
                <c:pt idx="170">
                  <c:v>0.3679955737091064</c:v>
                </c:pt>
                <c:pt idx="171">
                  <c:v>0.3797334140342653</c:v>
                </c:pt>
                <c:pt idx="172">
                  <c:v>0.38989972103607207</c:v>
                </c:pt>
                <c:pt idx="173">
                  <c:v>0.39474078221602937</c:v>
                </c:pt>
                <c:pt idx="174">
                  <c:v>0.39969942469428588</c:v>
                </c:pt>
                <c:pt idx="175">
                  <c:v>0.42154905066954701</c:v>
                </c:pt>
                <c:pt idx="176">
                  <c:v>0.43059174567150432</c:v>
                </c:pt>
                <c:pt idx="177">
                  <c:v>0.4353227576776339</c:v>
                </c:pt>
                <c:pt idx="178">
                  <c:v>0.45227000114703347</c:v>
                </c:pt>
                <c:pt idx="179">
                  <c:v>0.45677941913132514</c:v>
                </c:pt>
                <c:pt idx="180">
                  <c:v>0.46143708073224837</c:v>
                </c:pt>
                <c:pt idx="181">
                  <c:v>0.47160662533969222</c:v>
                </c:pt>
                <c:pt idx="182">
                  <c:v>0.47214179702760467</c:v>
                </c:pt>
                <c:pt idx="183">
                  <c:v>0.49208468080452666</c:v>
                </c:pt>
                <c:pt idx="184">
                  <c:v>0.49954879294091409</c:v>
                </c:pt>
                <c:pt idx="185">
                  <c:v>0.50180499760724517</c:v>
                </c:pt>
                <c:pt idx="186">
                  <c:v>0.52240338939376207</c:v>
                </c:pt>
                <c:pt idx="187">
                  <c:v>0.53961746755926998</c:v>
                </c:pt>
                <c:pt idx="188">
                  <c:v>0.55564463083182181</c:v>
                </c:pt>
                <c:pt idx="189">
                  <c:v>0.56246303290269994</c:v>
                </c:pt>
                <c:pt idx="190">
                  <c:v>0.59621757518401208</c:v>
                </c:pt>
                <c:pt idx="191">
                  <c:v>0.59920317460094263</c:v>
                </c:pt>
                <c:pt idx="192">
                  <c:v>0.62022089208700837</c:v>
                </c:pt>
                <c:pt idx="193">
                  <c:v>0.62159096692324523</c:v>
                </c:pt>
                <c:pt idx="194">
                  <c:v>0.63564532677022068</c:v>
                </c:pt>
                <c:pt idx="195">
                  <c:v>0.64365489774237716</c:v>
                </c:pt>
                <c:pt idx="196">
                  <c:v>0.64962155248938247</c:v>
                </c:pt>
                <c:pt idx="197">
                  <c:v>0.66363872767472776</c:v>
                </c:pt>
                <c:pt idx="198">
                  <c:v>0.69344992892449542</c:v>
                </c:pt>
                <c:pt idx="199">
                  <c:v>0.70849872915470047</c:v>
                </c:pt>
                <c:pt idx="200">
                  <c:v>0.7201189848708015</c:v>
                </c:pt>
                <c:pt idx="201">
                  <c:v>0.72514774014863093</c:v>
                </c:pt>
                <c:pt idx="202">
                  <c:v>0.74609940302896915</c:v>
                </c:pt>
                <c:pt idx="203">
                  <c:v>0.77483122648273717</c:v>
                </c:pt>
                <c:pt idx="204">
                  <c:v>0.77539880242042925</c:v>
                </c:pt>
                <c:pt idx="205">
                  <c:v>0.77815951976710085</c:v>
                </c:pt>
                <c:pt idx="206">
                  <c:v>0.80395123404622271</c:v>
                </c:pt>
                <c:pt idx="207">
                  <c:v>0.83403955713995159</c:v>
                </c:pt>
                <c:pt idx="208">
                  <c:v>0.83550659515750947</c:v>
                </c:pt>
                <c:pt idx="209">
                  <c:v>0.84114411547496759</c:v>
                </c:pt>
                <c:pt idx="210">
                  <c:v>0.85384902191344292</c:v>
                </c:pt>
                <c:pt idx="211">
                  <c:v>0.86625670896838347</c:v>
                </c:pt>
                <c:pt idx="212">
                  <c:v>0.87170402642185096</c:v>
                </c:pt>
                <c:pt idx="213">
                  <c:v>0.87406878458782367</c:v>
                </c:pt>
                <c:pt idx="214">
                  <c:v>0.90836478126459463</c:v>
                </c:pt>
                <c:pt idx="215">
                  <c:v>0.92094756231791297</c:v>
                </c:pt>
                <c:pt idx="216">
                  <c:v>0.93046212280392504</c:v>
                </c:pt>
                <c:pt idx="217">
                  <c:v>0.94862414463995348</c:v>
                </c:pt>
                <c:pt idx="218">
                  <c:v>0.95054696748992651</c:v>
                </c:pt>
                <c:pt idx="219">
                  <c:v>0.97097074786032134</c:v>
                </c:pt>
                <c:pt idx="220">
                  <c:v>0.99428891083808135</c:v>
                </c:pt>
                <c:pt idx="221">
                  <c:v>0.99734761440295905</c:v>
                </c:pt>
                <c:pt idx="222">
                  <c:v>1.0406787673357005</c:v>
                </c:pt>
                <c:pt idx="223">
                  <c:v>1.0473145052885786</c:v>
                </c:pt>
                <c:pt idx="224">
                  <c:v>1.054897451450947</c:v>
                </c:pt>
                <c:pt idx="225">
                  <c:v>1.1189792475379001</c:v>
                </c:pt>
                <c:pt idx="226">
                  <c:v>1.1259770414367507</c:v>
                </c:pt>
                <c:pt idx="227">
                  <c:v>1.1338845845633221</c:v>
                </c:pt>
                <c:pt idx="228">
                  <c:v>1.1390949974887365</c:v>
                </c:pt>
                <c:pt idx="229">
                  <c:v>1.1612365732319165</c:v>
                </c:pt>
                <c:pt idx="230">
                  <c:v>1.1737238900888567</c:v>
                </c:pt>
                <c:pt idx="231">
                  <c:v>1.1960242395430294</c:v>
                </c:pt>
                <c:pt idx="232">
                  <c:v>1.2275708124914004</c:v>
                </c:pt>
                <c:pt idx="233">
                  <c:v>1.2542619855396313</c:v>
                </c:pt>
                <c:pt idx="234">
                  <c:v>1.2560353120452947</c:v>
                </c:pt>
                <c:pt idx="235">
                  <c:v>1.2923983236163405</c:v>
                </c:pt>
                <c:pt idx="236">
                  <c:v>1.3201218885440966</c:v>
                </c:pt>
                <c:pt idx="237">
                  <c:v>1.3431332738299819</c:v>
                </c:pt>
                <c:pt idx="238">
                  <c:v>1.3486904008215259</c:v>
                </c:pt>
                <c:pt idx="239">
                  <c:v>1.3522696944076213</c:v>
                </c:pt>
                <c:pt idx="240">
                  <c:v>1.355728897929299</c:v>
                </c:pt>
                <c:pt idx="241">
                  <c:v>1.3617995653998447</c:v>
                </c:pt>
                <c:pt idx="242">
                  <c:v>1.497799382305097</c:v>
                </c:pt>
                <c:pt idx="243">
                  <c:v>1.5286211045897302</c:v>
                </c:pt>
                <c:pt idx="244">
                  <c:v>1.542526974562811</c:v>
                </c:pt>
                <c:pt idx="245">
                  <c:v>1.5670581739757525</c:v>
                </c:pt>
                <c:pt idx="246">
                  <c:v>1.5754996393733152</c:v>
                </c:pt>
                <c:pt idx="247">
                  <c:v>1.5823826003757309</c:v>
                </c:pt>
                <c:pt idx="248">
                  <c:v>1.6066369242019762</c:v>
                </c:pt>
                <c:pt idx="249">
                  <c:v>1.6865376118571409</c:v>
                </c:pt>
                <c:pt idx="250">
                  <c:v>1.7447432031719849</c:v>
                </c:pt>
                <c:pt idx="251">
                  <c:v>1.7961087958914324</c:v>
                </c:pt>
                <c:pt idx="252">
                  <c:v>1.8217570469657713</c:v>
                </c:pt>
                <c:pt idx="253">
                  <c:v>1.9612743469274472</c:v>
                </c:pt>
                <c:pt idx="254">
                  <c:v>2.3730065887031588</c:v>
                </c:pt>
                <c:pt idx="255">
                  <c:v>2.4157638863014146</c:v>
                </c:pt>
                <c:pt idx="256">
                  <c:v>2.451999515319315</c:v>
                </c:pt>
                <c:pt idx="257">
                  <c:v>2.4647710035624377</c:v>
                </c:pt>
                <c:pt idx="258">
                  <c:v>2.4843822408329372</c:v>
                </c:pt>
                <c:pt idx="259">
                  <c:v>2.4978848624473522</c:v>
                </c:pt>
                <c:pt idx="260">
                  <c:v>2.6129576390295526</c:v>
                </c:pt>
                <c:pt idx="261">
                  <c:v>3.2923320984311442</c:v>
                </c:pt>
              </c:numCache>
            </c:numRef>
          </c:yVal>
          <c:smooth val="0"/>
          <c:extLst>
            <c:ext xmlns:c16="http://schemas.microsoft.com/office/drawing/2014/chart" uri="{C3380CC4-5D6E-409C-BE32-E72D297353CC}">
              <c16:uniqueId val="{00000000-1EFC-6B4A-9B2A-8A5957836582}"/>
            </c:ext>
          </c:extLst>
        </c:ser>
        <c:ser>
          <c:idx val="1"/>
          <c:order val="1"/>
          <c:tx>
            <c:v>Standard Z Value</c:v>
          </c:tx>
          <c:spPr>
            <a:ln w="25400" cap="rnd">
              <a:noFill/>
              <a:round/>
            </a:ln>
            <a:effectLst/>
          </c:spPr>
          <c:marker>
            <c:symbol val="circle"/>
            <c:size val="5"/>
            <c:spPr>
              <a:solidFill>
                <a:schemeClr val="accent2"/>
              </a:solidFill>
              <a:ln w="9525">
                <a:solidFill>
                  <a:schemeClr val="accent2"/>
                </a:solidFill>
              </a:ln>
              <a:effectLst/>
            </c:spPr>
          </c:marker>
          <c:xVal>
            <c:numRef>
              <c:f>'Part 3'!$DO$2:$DO$263</c:f>
              <c:numCache>
                <c:formatCode>0.00</c:formatCode>
                <c:ptCount val="262"/>
                <c:pt idx="0">
                  <c:v>-2.8929192678734181</c:v>
                </c:pt>
                <c:pt idx="1">
                  <c:v>-2.528644881189821</c:v>
                </c:pt>
                <c:pt idx="2">
                  <c:v>-2.3438866646343475</c:v>
                </c:pt>
                <c:pt idx="3">
                  <c:v>-2.2156197184696946</c:v>
                </c:pt>
                <c:pt idx="4">
                  <c:v>-2.1159254910219962</c:v>
                </c:pt>
                <c:pt idx="5">
                  <c:v>-2.0336714474073072</c:v>
                </c:pt>
                <c:pt idx="6">
                  <c:v>-1.9632397668732706</c:v>
                </c:pt>
                <c:pt idx="7">
                  <c:v>-1.9013826653257466</c:v>
                </c:pt>
                <c:pt idx="8">
                  <c:v>-1.8460462092017935</c:v>
                </c:pt>
                <c:pt idx="9">
                  <c:v>-1.7958455512600473</c:v>
                </c:pt>
                <c:pt idx="10">
                  <c:v>-1.7498009207740848</c:v>
                </c:pt>
                <c:pt idx="11">
                  <c:v>-1.7071926025024666</c:v>
                </c:pt>
                <c:pt idx="12">
                  <c:v>-1.6674757254802024</c:v>
                </c:pt>
                <c:pt idx="13">
                  <c:v>-1.6302274466655646</c:v>
                </c:pt>
                <c:pt idx="14">
                  <c:v>-1.5951127585631362</c:v>
                </c:pt>
                <c:pt idx="15">
                  <c:v>-1.5618615392556825</c:v>
                </c:pt>
                <c:pt idx="16">
                  <c:v>-1.5302526710293158</c:v>
                </c:pt>
                <c:pt idx="17">
                  <c:v>-1.5001027595109515</c:v>
                </c:pt>
                <c:pt idx="18">
                  <c:v>-1.4712579371990806</c:v>
                </c:pt>
                <c:pt idx="19">
                  <c:v>-1.4435877889473323</c:v>
                </c:pt>
                <c:pt idx="20">
                  <c:v>-1.4169807706927577</c:v>
                </c:pt>
                <c:pt idx="21">
                  <c:v>-1.3913407002534657</c:v>
                </c:pt>
                <c:pt idx="22">
                  <c:v>-1.3665840316741558</c:v>
                </c:pt>
                <c:pt idx="23">
                  <c:v>-1.3426377114882446</c:v>
                </c:pt>
                <c:pt idx="24">
                  <c:v>-1.3194374734384275</c:v>
                </c:pt>
                <c:pt idx="25">
                  <c:v>-1.2969264679191927</c:v>
                </c:pt>
                <c:pt idx="26">
                  <c:v>-1.2750541500157357</c:v>
                </c:pt>
                <c:pt idx="27">
                  <c:v>-1.2537753695199951</c:v>
                </c:pt>
                <c:pt idx="28">
                  <c:v>-1.2330496202910932</c:v>
                </c:pt>
                <c:pt idx="29">
                  <c:v>-1.2128404164935702</c:v>
                </c:pt>
                <c:pt idx="30">
                  <c:v>-1.1931147707289882</c:v>
                </c:pt>
                <c:pt idx="31">
                  <c:v>-1.1738427546475656</c:v>
                </c:pt>
                <c:pt idx="32">
                  <c:v>-1.1549971268193044</c:v>
                </c:pt>
                <c:pt idx="33">
                  <c:v>-1.136553015831067</c:v>
                </c:pt>
                <c:pt idx="34">
                  <c:v>-1.1184876490213236</c:v>
                </c:pt>
                <c:pt idx="35">
                  <c:v>-1.1007801191566395</c:v>
                </c:pt>
                <c:pt idx="36">
                  <c:v>-1.0834111828304476</c:v>
                </c:pt>
                <c:pt idx="37">
                  <c:v>-1.06636308552545</c:v>
                </c:pt>
                <c:pt idx="38">
                  <c:v>-1.0496194092001805</c:v>
                </c:pt>
                <c:pt idx="39">
                  <c:v>-1.0331649389930071</c:v>
                </c:pt>
                <c:pt idx="40">
                  <c:v>-1.0169855462247854</c:v>
                </c:pt>
                <c:pt idx="41">
                  <c:v>-1.0010680853558858</c:v>
                </c:pt>
                <c:pt idx="42">
                  <c:v>-0.9854003029385211</c:v>
                </c:pt>
                <c:pt idx="43">
                  <c:v>-0.96997075691972645</c:v>
                </c:pt>
                <c:pt idx="44">
                  <c:v>-0.95476874490815455</c:v>
                </c:pt>
                <c:pt idx="45">
                  <c:v>-0.93978424023057883</c:v>
                </c:pt>
                <c:pt idx="46">
                  <c:v>-0.92500783477998239</c:v>
                </c:pt>
                <c:pt idx="47">
                  <c:v>-0.91043068780363967</c:v>
                </c:pt>
                <c:pt idx="48">
                  <c:v>-0.89604447990194602</c:v>
                </c:pt>
                <c:pt idx="49">
                  <c:v>-0.88184137161139053</c:v>
                </c:pt>
                <c:pt idx="50">
                  <c:v>-0.86781396603145955</c:v>
                </c:pt>
                <c:pt idx="51">
                  <c:v>-0.85395527502834434</c:v>
                </c:pt>
                <c:pt idx="52">
                  <c:v>-0.84025868861020625</c:v>
                </c:pt>
                <c:pt idx="53">
                  <c:v>-0.82671794712148672</c:v>
                </c:pt>
                <c:pt idx="54">
                  <c:v>-0.81332711594875995</c:v>
                </c:pt>
                <c:pt idx="55">
                  <c:v>-0.80008056246913806</c:v>
                </c:pt>
                <c:pt idx="56">
                  <c:v>-0.78697293500536358</c:v>
                </c:pt>
                <c:pt idx="57">
                  <c:v>-0.7739991435802196</c:v>
                </c:pt>
                <c:pt idx="58">
                  <c:v>-0.76115434228754864</c:v>
                </c:pt>
                <c:pt idx="59">
                  <c:v>-0.74843391311848129</c:v>
                </c:pt>
                <c:pt idx="60">
                  <c:v>-0.7358334511000415</c:v>
                </c:pt>
                <c:pt idx="61">
                  <c:v>-0.72334875061938442</c:v>
                </c:pt>
                <c:pt idx="62">
                  <c:v>-0.7109757928210424</c:v>
                </c:pt>
                <c:pt idx="63">
                  <c:v>-0.69871073397684169</c:v>
                </c:pt>
                <c:pt idx="64">
                  <c:v>-0.68654989473896033</c:v>
                </c:pt>
                <c:pt idx="65">
                  <c:v>-0.67448975019608193</c:v>
                </c:pt>
                <c:pt idx="66">
                  <c:v>-0.66252692066093988</c:v>
                </c:pt>
                <c:pt idx="67">
                  <c:v>-0.65065816312493385</c:v>
                </c:pt>
                <c:pt idx="68">
                  <c:v>-0.63888036332198783</c:v>
                </c:pt>
                <c:pt idx="69">
                  <c:v>-0.62719052834960598</c:v>
                </c:pt>
                <c:pt idx="70">
                  <c:v>-0.61558577980018625</c:v>
                </c:pt>
                <c:pt idx="71">
                  <c:v>-0.60406334736020983</c:v>
                </c:pt>
                <c:pt idx="72">
                  <c:v>-0.59262056283896225</c:v>
                </c:pt>
                <c:pt idx="73">
                  <c:v>-0.58125485459206705</c:v>
                </c:pt>
                <c:pt idx="74">
                  <c:v>-0.56996374230832691</c:v>
                </c:pt>
                <c:pt idx="75">
                  <c:v>-0.55874483213126436</c:v>
                </c:pt>
                <c:pt idx="76">
                  <c:v>-0.54759581208933283</c:v>
                </c:pt>
                <c:pt idx="77">
                  <c:v>-0.53651444781109781</c:v>
                </c:pt>
                <c:pt idx="78">
                  <c:v>-0.5254985785037698</c:v>
                </c:pt>
                <c:pt idx="79">
                  <c:v>-0.51454611317535259</c:v>
                </c:pt>
                <c:pt idx="80">
                  <c:v>-0.50365502708235821</c:v>
                </c:pt>
                <c:pt idx="81">
                  <c:v>-0.49282335838657698</c:v>
                </c:pt>
                <c:pt idx="82">
                  <c:v>-0.48204920500576198</c:v>
                </c:pt>
                <c:pt idx="83">
                  <c:v>-0.47133072164434098</c:v>
                </c:pt>
                <c:pt idx="84">
                  <c:v>-0.46066611699140447</c:v>
                </c:pt>
                <c:pt idx="85">
                  <c:v>-0.45005365107423506</c:v>
                </c:pt>
                <c:pt idx="86">
                  <c:v>-0.43949163275658881</c:v>
                </c:pt>
                <c:pt idx="87">
                  <c:v>-0.42897841737177267</c:v>
                </c:pt>
                <c:pt idx="88">
                  <c:v>-0.41851240448134458</c:v>
                </c:pt>
                <c:pt idx="89">
                  <c:v>-0.40809203575095948</c:v>
                </c:pt>
                <c:pt idx="90">
                  <c:v>-0.39771579293552733</c:v>
                </c:pt>
                <c:pt idx="91">
                  <c:v>-0.38738219596643142</c:v>
                </c:pt>
                <c:pt idx="92">
                  <c:v>-0.37708980113409546</c:v>
                </c:pt>
                <c:pt idx="93">
                  <c:v>-0.36683719935966907</c:v>
                </c:pt>
                <c:pt idx="94">
                  <c:v>-0.35662301455005585</c:v>
                </c:pt>
                <c:pt idx="95">
                  <c:v>-0.3464459020309138</c:v>
                </c:pt>
                <c:pt idx="96">
                  <c:v>-0.33630454705263418</c:v>
                </c:pt>
                <c:pt idx="97">
                  <c:v>-0.32619766336465211</c:v>
                </c:pt>
                <c:pt idx="98">
                  <c:v>-0.31612399185375722</c:v>
                </c:pt>
                <c:pt idx="99">
                  <c:v>-0.30608229924236263</c:v>
                </c:pt>
                <c:pt idx="100">
                  <c:v>-0.29607137684296159</c:v>
                </c:pt>
                <c:pt idx="101">
                  <c:v>-0.28609003936524313</c:v>
                </c:pt>
                <c:pt idx="102">
                  <c:v>-0.27613712377257005</c:v>
                </c:pt>
                <c:pt idx="103">
                  <c:v>-0.26621148818472556</c:v>
                </c:pt>
                <c:pt idx="104">
                  <c:v>-0.25631201082403188</c:v>
                </c:pt>
                <c:pt idx="105">
                  <c:v>-0.24643758900211962</c:v>
                </c:pt>
                <c:pt idx="106">
                  <c:v>-0.23658713814479079</c:v>
                </c:pt>
                <c:pt idx="107">
                  <c:v>-0.22675959085256958</c:v>
                </c:pt>
                <c:pt idx="108">
                  <c:v>-0.21695389599467269</c:v>
                </c:pt>
                <c:pt idx="109">
                  <c:v>-0.20716901783426186</c:v>
                </c:pt>
                <c:pt idx="110">
                  <c:v>-0.19740393518295835</c:v>
                </c:pt>
                <c:pt idx="111">
                  <c:v>-0.18765764058270834</c:v>
                </c:pt>
                <c:pt idx="112">
                  <c:v>-0.17792913951318964</c:v>
                </c:pt>
                <c:pt idx="113">
                  <c:v>-0.16821744962304311</c:v>
                </c:pt>
                <c:pt idx="114">
                  <c:v>-0.15852159998329721</c:v>
                </c:pt>
                <c:pt idx="115">
                  <c:v>-0.14884063036143219</c:v>
                </c:pt>
                <c:pt idx="116">
                  <c:v>-0.13917359051460709</c:v>
                </c:pt>
                <c:pt idx="117">
                  <c:v>-0.12951953950063169</c:v>
                </c:pt>
                <c:pt idx="118">
                  <c:v>-0.11987754500533411</c:v>
                </c:pt>
                <c:pt idx="119">
                  <c:v>-0.11024668268502609</c:v>
                </c:pt>
                <c:pt idx="120">
                  <c:v>-0.1006260355228201</c:v>
                </c:pt>
                <c:pt idx="121">
                  <c:v>-9.1014693197598751E-2</c:v>
                </c:pt>
                <c:pt idx="122">
                  <c:v>-8.1411751464479085E-2</c:v>
                </c:pt>
                <c:pt idx="123">
                  <c:v>-7.1816311545650782E-2</c:v>
                </c:pt>
                <c:pt idx="124">
                  <c:v>-6.2227479530504601E-2</c:v>
                </c:pt>
                <c:pt idx="125">
                  <c:v>-5.2644365783992259E-2</c:v>
                </c:pt>
                <c:pt idx="126">
                  <c:v>-4.3066084362190685E-2</c:v>
                </c:pt>
                <c:pt idx="127">
                  <c:v>-3.3491752434063431E-2</c:v>
                </c:pt>
                <c:pt idx="128">
                  <c:v>-2.3920489708433315E-2</c:v>
                </c:pt>
                <c:pt idx="129">
                  <c:v>-1.4351417865196142E-2</c:v>
                </c:pt>
                <c:pt idx="130">
                  <c:v>-4.7836599898194694E-3</c:v>
                </c:pt>
                <c:pt idx="131">
                  <c:v>4.7836599898194694E-3</c:v>
                </c:pt>
                <c:pt idx="132">
                  <c:v>1.4351417865196279E-2</c:v>
                </c:pt>
                <c:pt idx="133">
                  <c:v>2.3920489708433315E-2</c:v>
                </c:pt>
                <c:pt idx="134">
                  <c:v>3.3491752434063569E-2</c:v>
                </c:pt>
                <c:pt idx="135">
                  <c:v>4.3066084362190685E-2</c:v>
                </c:pt>
                <c:pt idx="136">
                  <c:v>5.2644365783992113E-2</c:v>
                </c:pt>
                <c:pt idx="137">
                  <c:v>6.2227479530504601E-2</c:v>
                </c:pt>
                <c:pt idx="138">
                  <c:v>7.1816311545650643E-2</c:v>
                </c:pt>
                <c:pt idx="139">
                  <c:v>8.1411751464479085E-2</c:v>
                </c:pt>
                <c:pt idx="140">
                  <c:v>9.1014693197598751E-2</c:v>
                </c:pt>
                <c:pt idx="141">
                  <c:v>0.10062603552282023</c:v>
                </c:pt>
                <c:pt idx="142">
                  <c:v>0.11024668268502609</c:v>
                </c:pt>
                <c:pt idx="143">
                  <c:v>0.11987754500533426</c:v>
                </c:pt>
                <c:pt idx="144">
                  <c:v>0.12951953950063169</c:v>
                </c:pt>
                <c:pt idx="145">
                  <c:v>0.13917359051460698</c:v>
                </c:pt>
                <c:pt idx="146">
                  <c:v>0.14884063036143219</c:v>
                </c:pt>
                <c:pt idx="147">
                  <c:v>0.15852159998329707</c:v>
                </c:pt>
                <c:pt idx="148">
                  <c:v>0.16821744962304327</c:v>
                </c:pt>
                <c:pt idx="149">
                  <c:v>0.17792913951318964</c:v>
                </c:pt>
                <c:pt idx="150">
                  <c:v>0.18765764058270851</c:v>
                </c:pt>
                <c:pt idx="151">
                  <c:v>0.19740393518295835</c:v>
                </c:pt>
                <c:pt idx="152">
                  <c:v>0.207169017834262</c:v>
                </c:pt>
                <c:pt idx="153">
                  <c:v>0.21695389599467269</c:v>
                </c:pt>
                <c:pt idx="154">
                  <c:v>0.22675959085256941</c:v>
                </c:pt>
                <c:pt idx="155">
                  <c:v>0.23658713814479079</c:v>
                </c:pt>
                <c:pt idx="156">
                  <c:v>0.24643758900211943</c:v>
                </c:pt>
                <c:pt idx="157">
                  <c:v>0.25631201082403193</c:v>
                </c:pt>
                <c:pt idx="158">
                  <c:v>0.26621148818472556</c:v>
                </c:pt>
                <c:pt idx="159">
                  <c:v>0.27613712377257016</c:v>
                </c:pt>
                <c:pt idx="160">
                  <c:v>0.28609003936524313</c:v>
                </c:pt>
                <c:pt idx="161">
                  <c:v>0.29607137684296164</c:v>
                </c:pt>
                <c:pt idx="162">
                  <c:v>0.30608229924236263</c:v>
                </c:pt>
                <c:pt idx="163">
                  <c:v>0.31612399185375711</c:v>
                </c:pt>
                <c:pt idx="164">
                  <c:v>0.32619766336465211</c:v>
                </c:pt>
                <c:pt idx="165">
                  <c:v>0.33630454705263402</c:v>
                </c:pt>
                <c:pt idx="166">
                  <c:v>0.34644590203091391</c:v>
                </c:pt>
                <c:pt idx="167">
                  <c:v>0.35662301455005585</c:v>
                </c:pt>
                <c:pt idx="168">
                  <c:v>0.36683719935966919</c:v>
                </c:pt>
                <c:pt idx="169">
                  <c:v>0.37708980113409546</c:v>
                </c:pt>
                <c:pt idx="170">
                  <c:v>0.38738219596643125</c:v>
                </c:pt>
                <c:pt idx="171">
                  <c:v>0.39771579293552733</c:v>
                </c:pt>
                <c:pt idx="172">
                  <c:v>0.40809203575095937</c:v>
                </c:pt>
                <c:pt idx="173">
                  <c:v>0.41851240448134458</c:v>
                </c:pt>
                <c:pt idx="174">
                  <c:v>0.4289784173717725</c:v>
                </c:pt>
                <c:pt idx="175">
                  <c:v>0.43949163275658892</c:v>
                </c:pt>
                <c:pt idx="176">
                  <c:v>0.45005365107423506</c:v>
                </c:pt>
                <c:pt idx="177">
                  <c:v>0.46066611699140436</c:v>
                </c:pt>
                <c:pt idx="178">
                  <c:v>0.47133072164434098</c:v>
                </c:pt>
                <c:pt idx="179">
                  <c:v>0.48204920500576165</c:v>
                </c:pt>
                <c:pt idx="180">
                  <c:v>0.49282335838657698</c:v>
                </c:pt>
                <c:pt idx="181">
                  <c:v>0.50365502708235799</c:v>
                </c:pt>
                <c:pt idx="182">
                  <c:v>0.51454611317535259</c:v>
                </c:pt>
                <c:pt idx="183">
                  <c:v>0.5254985785037698</c:v>
                </c:pt>
                <c:pt idx="184">
                  <c:v>0.53651444781109792</c:v>
                </c:pt>
                <c:pt idx="185">
                  <c:v>0.54759581208933283</c:v>
                </c:pt>
                <c:pt idx="186">
                  <c:v>0.55874483213126447</c:v>
                </c:pt>
                <c:pt idx="187">
                  <c:v>0.56996374230832691</c:v>
                </c:pt>
                <c:pt idx="188">
                  <c:v>0.58125485459206683</c:v>
                </c:pt>
                <c:pt idx="189">
                  <c:v>0.59262056283896225</c:v>
                </c:pt>
                <c:pt idx="190">
                  <c:v>0.60406334736020972</c:v>
                </c:pt>
                <c:pt idx="191">
                  <c:v>0.61558577980018625</c:v>
                </c:pt>
                <c:pt idx="192">
                  <c:v>0.62719052834960598</c:v>
                </c:pt>
                <c:pt idx="193">
                  <c:v>0.63888036332198828</c:v>
                </c:pt>
                <c:pt idx="194">
                  <c:v>0.65065816312493385</c:v>
                </c:pt>
                <c:pt idx="195">
                  <c:v>0.66252692066094021</c:v>
                </c:pt>
                <c:pt idx="196">
                  <c:v>0.67448975019608193</c:v>
                </c:pt>
                <c:pt idx="197">
                  <c:v>0.68654989473896011</c:v>
                </c:pt>
                <c:pt idx="198">
                  <c:v>0.69871073397684169</c:v>
                </c:pt>
                <c:pt idx="199">
                  <c:v>0.7109757928210424</c:v>
                </c:pt>
                <c:pt idx="200">
                  <c:v>0.72334875061938442</c:v>
                </c:pt>
                <c:pt idx="201">
                  <c:v>0.7358334511000415</c:v>
                </c:pt>
                <c:pt idx="202">
                  <c:v>0.74843391311848129</c:v>
                </c:pt>
                <c:pt idx="203">
                  <c:v>0.76115434228754864</c:v>
                </c:pt>
                <c:pt idx="204">
                  <c:v>0.77399914358022004</c:v>
                </c:pt>
                <c:pt idx="205">
                  <c:v>0.78697293500536358</c:v>
                </c:pt>
                <c:pt idx="206">
                  <c:v>0.80008056246913695</c:v>
                </c:pt>
                <c:pt idx="207">
                  <c:v>0.81332711594875995</c:v>
                </c:pt>
                <c:pt idx="208">
                  <c:v>0.82671794712148672</c:v>
                </c:pt>
                <c:pt idx="209">
                  <c:v>0.84025868861020625</c:v>
                </c:pt>
                <c:pt idx="210">
                  <c:v>0.85395527502834434</c:v>
                </c:pt>
                <c:pt idx="211">
                  <c:v>0.86781396603145955</c:v>
                </c:pt>
                <c:pt idx="212">
                  <c:v>0.88184137161139053</c:v>
                </c:pt>
                <c:pt idx="213">
                  <c:v>0.8960444799019468</c:v>
                </c:pt>
                <c:pt idx="214">
                  <c:v>0.91043068780363967</c:v>
                </c:pt>
                <c:pt idx="215">
                  <c:v>0.92500783477998383</c:v>
                </c:pt>
                <c:pt idx="216">
                  <c:v>0.93978424023057883</c:v>
                </c:pt>
                <c:pt idx="217">
                  <c:v>0.95476874490815455</c:v>
                </c:pt>
                <c:pt idx="218">
                  <c:v>0.96997075691972645</c:v>
                </c:pt>
                <c:pt idx="219">
                  <c:v>0.9854003029385211</c:v>
                </c:pt>
                <c:pt idx="220">
                  <c:v>1.0010680853558858</c:v>
                </c:pt>
                <c:pt idx="221">
                  <c:v>1.0169855462247854</c:v>
                </c:pt>
                <c:pt idx="222">
                  <c:v>1.0331649389930126</c:v>
                </c:pt>
                <c:pt idx="223">
                  <c:v>1.0496194092001805</c:v>
                </c:pt>
                <c:pt idx="224">
                  <c:v>1.0663630855254498</c:v>
                </c:pt>
                <c:pt idx="225">
                  <c:v>1.0834111828304476</c:v>
                </c:pt>
                <c:pt idx="226">
                  <c:v>1.1007801191566395</c:v>
                </c:pt>
                <c:pt idx="227">
                  <c:v>1.1184876490213236</c:v>
                </c:pt>
                <c:pt idx="228">
                  <c:v>1.136553015831067</c:v>
                </c:pt>
                <c:pt idx="229">
                  <c:v>1.1549971268193051</c:v>
                </c:pt>
                <c:pt idx="230">
                  <c:v>1.1738427546475656</c:v>
                </c:pt>
                <c:pt idx="231">
                  <c:v>1.1931147707289882</c:v>
                </c:pt>
                <c:pt idx="232">
                  <c:v>1.2128404164935702</c:v>
                </c:pt>
                <c:pt idx="233">
                  <c:v>1.2330496202910921</c:v>
                </c:pt>
                <c:pt idx="234">
                  <c:v>1.2537753695199951</c:v>
                </c:pt>
                <c:pt idx="235">
                  <c:v>1.2750541500157357</c:v>
                </c:pt>
                <c:pt idx="236">
                  <c:v>1.2969264679191927</c:v>
                </c:pt>
                <c:pt idx="237">
                  <c:v>1.3194374734384275</c:v>
                </c:pt>
                <c:pt idx="238">
                  <c:v>1.3426377114882446</c:v>
                </c:pt>
                <c:pt idx="239">
                  <c:v>1.3665840316741558</c:v>
                </c:pt>
                <c:pt idx="240">
                  <c:v>1.3913407002534657</c:v>
                </c:pt>
                <c:pt idx="241">
                  <c:v>1.4169807706927577</c:v>
                </c:pt>
                <c:pt idx="242">
                  <c:v>1.4435877889473323</c:v>
                </c:pt>
                <c:pt idx="243">
                  <c:v>1.4712579371990813</c:v>
                </c:pt>
                <c:pt idx="244">
                  <c:v>1.5001027595109515</c:v>
                </c:pt>
                <c:pt idx="245">
                  <c:v>1.5302526710293167</c:v>
                </c:pt>
                <c:pt idx="246">
                  <c:v>1.5618615392556825</c:v>
                </c:pt>
                <c:pt idx="247">
                  <c:v>1.5951127585631368</c:v>
                </c:pt>
                <c:pt idx="248">
                  <c:v>1.6302274466655646</c:v>
                </c:pt>
                <c:pt idx="249">
                  <c:v>1.6674757254802022</c:v>
                </c:pt>
                <c:pt idx="250">
                  <c:v>1.7071926025024666</c:v>
                </c:pt>
                <c:pt idx="251">
                  <c:v>1.7498009207740837</c:v>
                </c:pt>
                <c:pt idx="252">
                  <c:v>1.7958455512600477</c:v>
                </c:pt>
                <c:pt idx="253">
                  <c:v>1.8460462092017929</c:v>
                </c:pt>
                <c:pt idx="254">
                  <c:v>1.9013826653257473</c:v>
                </c:pt>
                <c:pt idx="255">
                  <c:v>1.9632397668732697</c:v>
                </c:pt>
                <c:pt idx="256">
                  <c:v>2.0336714474073081</c:v>
                </c:pt>
                <c:pt idx="257">
                  <c:v>2.1159254910219962</c:v>
                </c:pt>
                <c:pt idx="258">
                  <c:v>2.2156197184696933</c:v>
                </c:pt>
                <c:pt idx="259">
                  <c:v>2.3438866646343479</c:v>
                </c:pt>
                <c:pt idx="260">
                  <c:v>2.5286448811898179</c:v>
                </c:pt>
                <c:pt idx="261">
                  <c:v>2.8929192678734226</c:v>
                </c:pt>
              </c:numCache>
            </c:numRef>
          </c:xVal>
          <c:yVal>
            <c:numRef>
              <c:f>'Part 3'!$DO$2:$DO$263</c:f>
              <c:numCache>
                <c:formatCode>0.00</c:formatCode>
                <c:ptCount val="262"/>
                <c:pt idx="0">
                  <c:v>-2.8929192678734181</c:v>
                </c:pt>
                <c:pt idx="1">
                  <c:v>-2.528644881189821</c:v>
                </c:pt>
                <c:pt idx="2">
                  <c:v>-2.3438866646343475</c:v>
                </c:pt>
                <c:pt idx="3">
                  <c:v>-2.2156197184696946</c:v>
                </c:pt>
                <c:pt idx="4">
                  <c:v>-2.1159254910219962</c:v>
                </c:pt>
                <c:pt idx="5">
                  <c:v>-2.0336714474073072</c:v>
                </c:pt>
                <c:pt idx="6">
                  <c:v>-1.9632397668732706</c:v>
                </c:pt>
                <c:pt idx="7">
                  <c:v>-1.9013826653257466</c:v>
                </c:pt>
                <c:pt idx="8">
                  <c:v>-1.8460462092017935</c:v>
                </c:pt>
                <c:pt idx="9">
                  <c:v>-1.7958455512600473</c:v>
                </c:pt>
                <c:pt idx="10">
                  <c:v>-1.7498009207740848</c:v>
                </c:pt>
                <c:pt idx="11">
                  <c:v>-1.7071926025024666</c:v>
                </c:pt>
                <c:pt idx="12">
                  <c:v>-1.6674757254802024</c:v>
                </c:pt>
                <c:pt idx="13">
                  <c:v>-1.6302274466655646</c:v>
                </c:pt>
                <c:pt idx="14">
                  <c:v>-1.5951127585631362</c:v>
                </c:pt>
                <c:pt idx="15">
                  <c:v>-1.5618615392556825</c:v>
                </c:pt>
                <c:pt idx="16">
                  <c:v>-1.5302526710293158</c:v>
                </c:pt>
                <c:pt idx="17">
                  <c:v>-1.5001027595109515</c:v>
                </c:pt>
                <c:pt idx="18">
                  <c:v>-1.4712579371990806</c:v>
                </c:pt>
                <c:pt idx="19">
                  <c:v>-1.4435877889473323</c:v>
                </c:pt>
                <c:pt idx="20">
                  <c:v>-1.4169807706927577</c:v>
                </c:pt>
                <c:pt idx="21">
                  <c:v>-1.3913407002534657</c:v>
                </c:pt>
                <c:pt idx="22">
                  <c:v>-1.3665840316741558</c:v>
                </c:pt>
                <c:pt idx="23">
                  <c:v>-1.3426377114882446</c:v>
                </c:pt>
                <c:pt idx="24">
                  <c:v>-1.3194374734384275</c:v>
                </c:pt>
                <c:pt idx="25">
                  <c:v>-1.2969264679191927</c:v>
                </c:pt>
                <c:pt idx="26">
                  <c:v>-1.2750541500157357</c:v>
                </c:pt>
                <c:pt idx="27">
                  <c:v>-1.2537753695199951</c:v>
                </c:pt>
                <c:pt idx="28">
                  <c:v>-1.2330496202910932</c:v>
                </c:pt>
                <c:pt idx="29">
                  <c:v>-1.2128404164935702</c:v>
                </c:pt>
                <c:pt idx="30">
                  <c:v>-1.1931147707289882</c:v>
                </c:pt>
                <c:pt idx="31">
                  <c:v>-1.1738427546475656</c:v>
                </c:pt>
                <c:pt idx="32">
                  <c:v>-1.1549971268193044</c:v>
                </c:pt>
                <c:pt idx="33">
                  <c:v>-1.136553015831067</c:v>
                </c:pt>
                <c:pt idx="34">
                  <c:v>-1.1184876490213236</c:v>
                </c:pt>
                <c:pt idx="35">
                  <c:v>-1.1007801191566395</c:v>
                </c:pt>
                <c:pt idx="36">
                  <c:v>-1.0834111828304476</c:v>
                </c:pt>
                <c:pt idx="37">
                  <c:v>-1.06636308552545</c:v>
                </c:pt>
                <c:pt idx="38">
                  <c:v>-1.0496194092001805</c:v>
                </c:pt>
                <c:pt idx="39">
                  <c:v>-1.0331649389930071</c:v>
                </c:pt>
                <c:pt idx="40">
                  <c:v>-1.0169855462247854</c:v>
                </c:pt>
                <c:pt idx="41">
                  <c:v>-1.0010680853558858</c:v>
                </c:pt>
                <c:pt idx="42">
                  <c:v>-0.9854003029385211</c:v>
                </c:pt>
                <c:pt idx="43">
                  <c:v>-0.96997075691972645</c:v>
                </c:pt>
                <c:pt idx="44">
                  <c:v>-0.95476874490815455</c:v>
                </c:pt>
                <c:pt idx="45">
                  <c:v>-0.93978424023057883</c:v>
                </c:pt>
                <c:pt idx="46">
                  <c:v>-0.92500783477998239</c:v>
                </c:pt>
                <c:pt idx="47">
                  <c:v>-0.91043068780363967</c:v>
                </c:pt>
                <c:pt idx="48">
                  <c:v>-0.89604447990194602</c:v>
                </c:pt>
                <c:pt idx="49">
                  <c:v>-0.88184137161139053</c:v>
                </c:pt>
                <c:pt idx="50">
                  <c:v>-0.86781396603145955</c:v>
                </c:pt>
                <c:pt idx="51">
                  <c:v>-0.85395527502834434</c:v>
                </c:pt>
                <c:pt idx="52">
                  <c:v>-0.84025868861020625</c:v>
                </c:pt>
                <c:pt idx="53">
                  <c:v>-0.82671794712148672</c:v>
                </c:pt>
                <c:pt idx="54">
                  <c:v>-0.81332711594875995</c:v>
                </c:pt>
                <c:pt idx="55">
                  <c:v>-0.80008056246913806</c:v>
                </c:pt>
                <c:pt idx="56">
                  <c:v>-0.78697293500536358</c:v>
                </c:pt>
                <c:pt idx="57">
                  <c:v>-0.7739991435802196</c:v>
                </c:pt>
                <c:pt idx="58">
                  <c:v>-0.76115434228754864</c:v>
                </c:pt>
                <c:pt idx="59">
                  <c:v>-0.74843391311848129</c:v>
                </c:pt>
                <c:pt idx="60">
                  <c:v>-0.7358334511000415</c:v>
                </c:pt>
                <c:pt idx="61">
                  <c:v>-0.72334875061938442</c:v>
                </c:pt>
                <c:pt idx="62">
                  <c:v>-0.7109757928210424</c:v>
                </c:pt>
                <c:pt idx="63">
                  <c:v>-0.69871073397684169</c:v>
                </c:pt>
                <c:pt idx="64">
                  <c:v>-0.68654989473896033</c:v>
                </c:pt>
                <c:pt idx="65">
                  <c:v>-0.67448975019608193</c:v>
                </c:pt>
                <c:pt idx="66">
                  <c:v>-0.66252692066093988</c:v>
                </c:pt>
                <c:pt idx="67">
                  <c:v>-0.65065816312493385</c:v>
                </c:pt>
                <c:pt idx="68">
                  <c:v>-0.63888036332198783</c:v>
                </c:pt>
                <c:pt idx="69">
                  <c:v>-0.62719052834960598</c:v>
                </c:pt>
                <c:pt idx="70">
                  <c:v>-0.61558577980018625</c:v>
                </c:pt>
                <c:pt idx="71">
                  <c:v>-0.60406334736020983</c:v>
                </c:pt>
                <c:pt idx="72">
                  <c:v>-0.59262056283896225</c:v>
                </c:pt>
                <c:pt idx="73">
                  <c:v>-0.58125485459206705</c:v>
                </c:pt>
                <c:pt idx="74">
                  <c:v>-0.56996374230832691</c:v>
                </c:pt>
                <c:pt idx="75">
                  <c:v>-0.55874483213126436</c:v>
                </c:pt>
                <c:pt idx="76">
                  <c:v>-0.54759581208933283</c:v>
                </c:pt>
                <c:pt idx="77">
                  <c:v>-0.53651444781109781</c:v>
                </c:pt>
                <c:pt idx="78">
                  <c:v>-0.5254985785037698</c:v>
                </c:pt>
                <c:pt idx="79">
                  <c:v>-0.51454611317535259</c:v>
                </c:pt>
                <c:pt idx="80">
                  <c:v>-0.50365502708235821</c:v>
                </c:pt>
                <c:pt idx="81">
                  <c:v>-0.49282335838657698</c:v>
                </c:pt>
                <c:pt idx="82">
                  <c:v>-0.48204920500576198</c:v>
                </c:pt>
                <c:pt idx="83">
                  <c:v>-0.47133072164434098</c:v>
                </c:pt>
                <c:pt idx="84">
                  <c:v>-0.46066611699140447</c:v>
                </c:pt>
                <c:pt idx="85">
                  <c:v>-0.45005365107423506</c:v>
                </c:pt>
                <c:pt idx="86">
                  <c:v>-0.43949163275658881</c:v>
                </c:pt>
                <c:pt idx="87">
                  <c:v>-0.42897841737177267</c:v>
                </c:pt>
                <c:pt idx="88">
                  <c:v>-0.41851240448134458</c:v>
                </c:pt>
                <c:pt idx="89">
                  <c:v>-0.40809203575095948</c:v>
                </c:pt>
                <c:pt idx="90">
                  <c:v>-0.39771579293552733</c:v>
                </c:pt>
                <c:pt idx="91">
                  <c:v>-0.38738219596643142</c:v>
                </c:pt>
                <c:pt idx="92">
                  <c:v>-0.37708980113409546</c:v>
                </c:pt>
                <c:pt idx="93">
                  <c:v>-0.36683719935966907</c:v>
                </c:pt>
                <c:pt idx="94">
                  <c:v>-0.35662301455005585</c:v>
                </c:pt>
                <c:pt idx="95">
                  <c:v>-0.3464459020309138</c:v>
                </c:pt>
                <c:pt idx="96">
                  <c:v>-0.33630454705263418</c:v>
                </c:pt>
                <c:pt idx="97">
                  <c:v>-0.32619766336465211</c:v>
                </c:pt>
                <c:pt idx="98">
                  <c:v>-0.31612399185375722</c:v>
                </c:pt>
                <c:pt idx="99">
                  <c:v>-0.30608229924236263</c:v>
                </c:pt>
                <c:pt idx="100">
                  <c:v>-0.29607137684296159</c:v>
                </c:pt>
                <c:pt idx="101">
                  <c:v>-0.28609003936524313</c:v>
                </c:pt>
                <c:pt idx="102">
                  <c:v>-0.27613712377257005</c:v>
                </c:pt>
                <c:pt idx="103">
                  <c:v>-0.26621148818472556</c:v>
                </c:pt>
                <c:pt idx="104">
                  <c:v>-0.25631201082403188</c:v>
                </c:pt>
                <c:pt idx="105">
                  <c:v>-0.24643758900211962</c:v>
                </c:pt>
                <c:pt idx="106">
                  <c:v>-0.23658713814479079</c:v>
                </c:pt>
                <c:pt idx="107">
                  <c:v>-0.22675959085256958</c:v>
                </c:pt>
                <c:pt idx="108">
                  <c:v>-0.21695389599467269</c:v>
                </c:pt>
                <c:pt idx="109">
                  <c:v>-0.20716901783426186</c:v>
                </c:pt>
                <c:pt idx="110">
                  <c:v>-0.19740393518295835</c:v>
                </c:pt>
                <c:pt idx="111">
                  <c:v>-0.18765764058270834</c:v>
                </c:pt>
                <c:pt idx="112">
                  <c:v>-0.17792913951318964</c:v>
                </c:pt>
                <c:pt idx="113">
                  <c:v>-0.16821744962304311</c:v>
                </c:pt>
                <c:pt idx="114">
                  <c:v>-0.15852159998329721</c:v>
                </c:pt>
                <c:pt idx="115">
                  <c:v>-0.14884063036143219</c:v>
                </c:pt>
                <c:pt idx="116">
                  <c:v>-0.13917359051460709</c:v>
                </c:pt>
                <c:pt idx="117">
                  <c:v>-0.12951953950063169</c:v>
                </c:pt>
                <c:pt idx="118">
                  <c:v>-0.11987754500533411</c:v>
                </c:pt>
                <c:pt idx="119">
                  <c:v>-0.11024668268502609</c:v>
                </c:pt>
                <c:pt idx="120">
                  <c:v>-0.1006260355228201</c:v>
                </c:pt>
                <c:pt idx="121">
                  <c:v>-9.1014693197598751E-2</c:v>
                </c:pt>
                <c:pt idx="122">
                  <c:v>-8.1411751464479085E-2</c:v>
                </c:pt>
                <c:pt idx="123">
                  <c:v>-7.1816311545650782E-2</c:v>
                </c:pt>
                <c:pt idx="124">
                  <c:v>-6.2227479530504601E-2</c:v>
                </c:pt>
                <c:pt idx="125">
                  <c:v>-5.2644365783992259E-2</c:v>
                </c:pt>
                <c:pt idx="126">
                  <c:v>-4.3066084362190685E-2</c:v>
                </c:pt>
                <c:pt idx="127">
                  <c:v>-3.3491752434063431E-2</c:v>
                </c:pt>
                <c:pt idx="128">
                  <c:v>-2.3920489708433315E-2</c:v>
                </c:pt>
                <c:pt idx="129">
                  <c:v>-1.4351417865196142E-2</c:v>
                </c:pt>
                <c:pt idx="130">
                  <c:v>-4.7836599898194694E-3</c:v>
                </c:pt>
                <c:pt idx="131">
                  <c:v>4.7836599898194694E-3</c:v>
                </c:pt>
                <c:pt idx="132">
                  <c:v>1.4351417865196279E-2</c:v>
                </c:pt>
                <c:pt idx="133">
                  <c:v>2.3920489708433315E-2</c:v>
                </c:pt>
                <c:pt idx="134">
                  <c:v>3.3491752434063569E-2</c:v>
                </c:pt>
                <c:pt idx="135">
                  <c:v>4.3066084362190685E-2</c:v>
                </c:pt>
                <c:pt idx="136">
                  <c:v>5.2644365783992113E-2</c:v>
                </c:pt>
                <c:pt idx="137">
                  <c:v>6.2227479530504601E-2</c:v>
                </c:pt>
                <c:pt idx="138">
                  <c:v>7.1816311545650643E-2</c:v>
                </c:pt>
                <c:pt idx="139">
                  <c:v>8.1411751464479085E-2</c:v>
                </c:pt>
                <c:pt idx="140">
                  <c:v>9.1014693197598751E-2</c:v>
                </c:pt>
                <c:pt idx="141">
                  <c:v>0.10062603552282023</c:v>
                </c:pt>
                <c:pt idx="142">
                  <c:v>0.11024668268502609</c:v>
                </c:pt>
                <c:pt idx="143">
                  <c:v>0.11987754500533426</c:v>
                </c:pt>
                <c:pt idx="144">
                  <c:v>0.12951953950063169</c:v>
                </c:pt>
                <c:pt idx="145">
                  <c:v>0.13917359051460698</c:v>
                </c:pt>
                <c:pt idx="146">
                  <c:v>0.14884063036143219</c:v>
                </c:pt>
                <c:pt idx="147">
                  <c:v>0.15852159998329707</c:v>
                </c:pt>
                <c:pt idx="148">
                  <c:v>0.16821744962304327</c:v>
                </c:pt>
                <c:pt idx="149">
                  <c:v>0.17792913951318964</c:v>
                </c:pt>
                <c:pt idx="150">
                  <c:v>0.18765764058270851</c:v>
                </c:pt>
                <c:pt idx="151">
                  <c:v>0.19740393518295835</c:v>
                </c:pt>
                <c:pt idx="152">
                  <c:v>0.207169017834262</c:v>
                </c:pt>
                <c:pt idx="153">
                  <c:v>0.21695389599467269</c:v>
                </c:pt>
                <c:pt idx="154">
                  <c:v>0.22675959085256941</c:v>
                </c:pt>
                <c:pt idx="155">
                  <c:v>0.23658713814479079</c:v>
                </c:pt>
                <c:pt idx="156">
                  <c:v>0.24643758900211943</c:v>
                </c:pt>
                <c:pt idx="157">
                  <c:v>0.25631201082403193</c:v>
                </c:pt>
                <c:pt idx="158">
                  <c:v>0.26621148818472556</c:v>
                </c:pt>
                <c:pt idx="159">
                  <c:v>0.27613712377257016</c:v>
                </c:pt>
                <c:pt idx="160">
                  <c:v>0.28609003936524313</c:v>
                </c:pt>
                <c:pt idx="161">
                  <c:v>0.29607137684296164</c:v>
                </c:pt>
                <c:pt idx="162">
                  <c:v>0.30608229924236263</c:v>
                </c:pt>
                <c:pt idx="163">
                  <c:v>0.31612399185375711</c:v>
                </c:pt>
                <c:pt idx="164">
                  <c:v>0.32619766336465211</c:v>
                </c:pt>
                <c:pt idx="165">
                  <c:v>0.33630454705263402</c:v>
                </c:pt>
                <c:pt idx="166">
                  <c:v>0.34644590203091391</c:v>
                </c:pt>
                <c:pt idx="167">
                  <c:v>0.35662301455005585</c:v>
                </c:pt>
                <c:pt idx="168">
                  <c:v>0.36683719935966919</c:v>
                </c:pt>
                <c:pt idx="169">
                  <c:v>0.37708980113409546</c:v>
                </c:pt>
                <c:pt idx="170">
                  <c:v>0.38738219596643125</c:v>
                </c:pt>
                <c:pt idx="171">
                  <c:v>0.39771579293552733</c:v>
                </c:pt>
                <c:pt idx="172">
                  <c:v>0.40809203575095937</c:v>
                </c:pt>
                <c:pt idx="173">
                  <c:v>0.41851240448134458</c:v>
                </c:pt>
                <c:pt idx="174">
                  <c:v>0.4289784173717725</c:v>
                </c:pt>
                <c:pt idx="175">
                  <c:v>0.43949163275658892</c:v>
                </c:pt>
                <c:pt idx="176">
                  <c:v>0.45005365107423506</c:v>
                </c:pt>
                <c:pt idx="177">
                  <c:v>0.46066611699140436</c:v>
                </c:pt>
                <c:pt idx="178">
                  <c:v>0.47133072164434098</c:v>
                </c:pt>
                <c:pt idx="179">
                  <c:v>0.48204920500576165</c:v>
                </c:pt>
                <c:pt idx="180">
                  <c:v>0.49282335838657698</c:v>
                </c:pt>
                <c:pt idx="181">
                  <c:v>0.50365502708235799</c:v>
                </c:pt>
                <c:pt idx="182">
                  <c:v>0.51454611317535259</c:v>
                </c:pt>
                <c:pt idx="183">
                  <c:v>0.5254985785037698</c:v>
                </c:pt>
                <c:pt idx="184">
                  <c:v>0.53651444781109792</c:v>
                </c:pt>
                <c:pt idx="185">
                  <c:v>0.54759581208933283</c:v>
                </c:pt>
                <c:pt idx="186">
                  <c:v>0.55874483213126447</c:v>
                </c:pt>
                <c:pt idx="187">
                  <c:v>0.56996374230832691</c:v>
                </c:pt>
                <c:pt idx="188">
                  <c:v>0.58125485459206683</c:v>
                </c:pt>
                <c:pt idx="189">
                  <c:v>0.59262056283896225</c:v>
                </c:pt>
                <c:pt idx="190">
                  <c:v>0.60406334736020972</c:v>
                </c:pt>
                <c:pt idx="191">
                  <c:v>0.61558577980018625</c:v>
                </c:pt>
                <c:pt idx="192">
                  <c:v>0.62719052834960598</c:v>
                </c:pt>
                <c:pt idx="193">
                  <c:v>0.63888036332198828</c:v>
                </c:pt>
                <c:pt idx="194">
                  <c:v>0.65065816312493385</c:v>
                </c:pt>
                <c:pt idx="195">
                  <c:v>0.66252692066094021</c:v>
                </c:pt>
                <c:pt idx="196">
                  <c:v>0.67448975019608193</c:v>
                </c:pt>
                <c:pt idx="197">
                  <c:v>0.68654989473896011</c:v>
                </c:pt>
                <c:pt idx="198">
                  <c:v>0.69871073397684169</c:v>
                </c:pt>
                <c:pt idx="199">
                  <c:v>0.7109757928210424</c:v>
                </c:pt>
                <c:pt idx="200">
                  <c:v>0.72334875061938442</c:v>
                </c:pt>
                <c:pt idx="201">
                  <c:v>0.7358334511000415</c:v>
                </c:pt>
                <c:pt idx="202">
                  <c:v>0.74843391311848129</c:v>
                </c:pt>
                <c:pt idx="203">
                  <c:v>0.76115434228754864</c:v>
                </c:pt>
                <c:pt idx="204">
                  <c:v>0.77399914358022004</c:v>
                </c:pt>
                <c:pt idx="205">
                  <c:v>0.78697293500536358</c:v>
                </c:pt>
                <c:pt idx="206">
                  <c:v>0.80008056246913695</c:v>
                </c:pt>
                <c:pt idx="207">
                  <c:v>0.81332711594875995</c:v>
                </c:pt>
                <c:pt idx="208">
                  <c:v>0.82671794712148672</c:v>
                </c:pt>
                <c:pt idx="209">
                  <c:v>0.84025868861020625</c:v>
                </c:pt>
                <c:pt idx="210">
                  <c:v>0.85395527502834434</c:v>
                </c:pt>
                <c:pt idx="211">
                  <c:v>0.86781396603145955</c:v>
                </c:pt>
                <c:pt idx="212">
                  <c:v>0.88184137161139053</c:v>
                </c:pt>
                <c:pt idx="213">
                  <c:v>0.8960444799019468</c:v>
                </c:pt>
                <c:pt idx="214">
                  <c:v>0.91043068780363967</c:v>
                </c:pt>
                <c:pt idx="215">
                  <c:v>0.92500783477998383</c:v>
                </c:pt>
                <c:pt idx="216">
                  <c:v>0.93978424023057883</c:v>
                </c:pt>
                <c:pt idx="217">
                  <c:v>0.95476874490815455</c:v>
                </c:pt>
                <c:pt idx="218">
                  <c:v>0.96997075691972645</c:v>
                </c:pt>
                <c:pt idx="219">
                  <c:v>0.9854003029385211</c:v>
                </c:pt>
                <c:pt idx="220">
                  <c:v>1.0010680853558858</c:v>
                </c:pt>
                <c:pt idx="221">
                  <c:v>1.0169855462247854</c:v>
                </c:pt>
                <c:pt idx="222">
                  <c:v>1.0331649389930126</c:v>
                </c:pt>
                <c:pt idx="223">
                  <c:v>1.0496194092001805</c:v>
                </c:pt>
                <c:pt idx="224">
                  <c:v>1.0663630855254498</c:v>
                </c:pt>
                <c:pt idx="225">
                  <c:v>1.0834111828304476</c:v>
                </c:pt>
                <c:pt idx="226">
                  <c:v>1.1007801191566395</c:v>
                </c:pt>
                <c:pt idx="227">
                  <c:v>1.1184876490213236</c:v>
                </c:pt>
                <c:pt idx="228">
                  <c:v>1.136553015831067</c:v>
                </c:pt>
                <c:pt idx="229">
                  <c:v>1.1549971268193051</c:v>
                </c:pt>
                <c:pt idx="230">
                  <c:v>1.1738427546475656</c:v>
                </c:pt>
                <c:pt idx="231">
                  <c:v>1.1931147707289882</c:v>
                </c:pt>
                <c:pt idx="232">
                  <c:v>1.2128404164935702</c:v>
                </c:pt>
                <c:pt idx="233">
                  <c:v>1.2330496202910921</c:v>
                </c:pt>
                <c:pt idx="234">
                  <c:v>1.2537753695199951</c:v>
                </c:pt>
                <c:pt idx="235">
                  <c:v>1.2750541500157357</c:v>
                </c:pt>
                <c:pt idx="236">
                  <c:v>1.2969264679191927</c:v>
                </c:pt>
                <c:pt idx="237">
                  <c:v>1.3194374734384275</c:v>
                </c:pt>
                <c:pt idx="238">
                  <c:v>1.3426377114882446</c:v>
                </c:pt>
                <c:pt idx="239">
                  <c:v>1.3665840316741558</c:v>
                </c:pt>
                <c:pt idx="240">
                  <c:v>1.3913407002534657</c:v>
                </c:pt>
                <c:pt idx="241">
                  <c:v>1.4169807706927577</c:v>
                </c:pt>
                <c:pt idx="242">
                  <c:v>1.4435877889473323</c:v>
                </c:pt>
                <c:pt idx="243">
                  <c:v>1.4712579371990813</c:v>
                </c:pt>
                <c:pt idx="244">
                  <c:v>1.5001027595109515</c:v>
                </c:pt>
                <c:pt idx="245">
                  <c:v>1.5302526710293167</c:v>
                </c:pt>
                <c:pt idx="246">
                  <c:v>1.5618615392556825</c:v>
                </c:pt>
                <c:pt idx="247">
                  <c:v>1.5951127585631368</c:v>
                </c:pt>
                <c:pt idx="248">
                  <c:v>1.6302274466655646</c:v>
                </c:pt>
                <c:pt idx="249">
                  <c:v>1.6674757254802022</c:v>
                </c:pt>
                <c:pt idx="250">
                  <c:v>1.7071926025024666</c:v>
                </c:pt>
                <c:pt idx="251">
                  <c:v>1.7498009207740837</c:v>
                </c:pt>
                <c:pt idx="252">
                  <c:v>1.7958455512600477</c:v>
                </c:pt>
                <c:pt idx="253">
                  <c:v>1.8460462092017929</c:v>
                </c:pt>
                <c:pt idx="254">
                  <c:v>1.9013826653257473</c:v>
                </c:pt>
                <c:pt idx="255">
                  <c:v>1.9632397668732697</c:v>
                </c:pt>
                <c:pt idx="256">
                  <c:v>2.0336714474073081</c:v>
                </c:pt>
                <c:pt idx="257">
                  <c:v>2.1159254910219962</c:v>
                </c:pt>
                <c:pt idx="258">
                  <c:v>2.2156197184696933</c:v>
                </c:pt>
                <c:pt idx="259">
                  <c:v>2.3438866646343479</c:v>
                </c:pt>
                <c:pt idx="260">
                  <c:v>2.5286448811898179</c:v>
                </c:pt>
                <c:pt idx="261">
                  <c:v>2.8929192678734226</c:v>
                </c:pt>
              </c:numCache>
            </c:numRef>
          </c:yVal>
          <c:smooth val="0"/>
          <c:extLst>
            <c:ext xmlns:c16="http://schemas.microsoft.com/office/drawing/2014/chart" uri="{C3380CC4-5D6E-409C-BE32-E72D297353CC}">
              <c16:uniqueId val="{00000001-1EFC-6B4A-9B2A-8A5957836582}"/>
            </c:ext>
          </c:extLst>
        </c:ser>
        <c:dLbls>
          <c:showLegendKey val="0"/>
          <c:showVal val="0"/>
          <c:showCatName val="0"/>
          <c:showSerName val="0"/>
          <c:showPercent val="0"/>
          <c:showBubbleSize val="0"/>
        </c:dLbls>
        <c:axId val="1958872031"/>
        <c:axId val="627632335"/>
      </c:scatterChart>
      <c:valAx>
        <c:axId val="19588720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32335"/>
        <c:crosses val="autoZero"/>
        <c:crossBetween val="midCat"/>
      </c:valAx>
      <c:valAx>
        <c:axId val="627632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720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Scatterplot of Actual vs. Predicted Values for Amazon</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4049467126217763"/>
          <c:y val="2.697568631623749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9.5386221883554875E-2"/>
          <c:y val="0.14925675675675676"/>
          <c:w val="0.75928127263661938"/>
          <c:h val="0.77237071717386674"/>
        </c:manualLayout>
      </c:layout>
      <c:scatterChart>
        <c:scatterStyle val="lineMarker"/>
        <c:varyColors val="0"/>
        <c:ser>
          <c:idx val="0"/>
          <c:order val="0"/>
          <c:tx>
            <c:v>Actual</c:v>
          </c:tx>
          <c:spPr>
            <a:ln w="19050" cap="rnd">
              <a:noFill/>
              <a:round/>
            </a:ln>
            <a:effectLst/>
          </c:spPr>
          <c:marker>
            <c:symbol val="circle"/>
            <c:size val="5"/>
            <c:spPr>
              <a:solidFill>
                <a:schemeClr val="accent1"/>
              </a:solidFill>
              <a:ln w="9525">
                <a:solidFill>
                  <a:schemeClr val="accent1"/>
                </a:solidFill>
              </a:ln>
              <a:effectLst/>
            </c:spPr>
          </c:marker>
          <c:xVal>
            <c:numRef>
              <c:f>'Part 4'!$D$2:$D$263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xVal>
          <c:yVal>
            <c:numRef>
              <c:f>'Part 4'!$E$2:$E$263</c:f>
              <c:numCache>
                <c:formatCode>0.00</c:formatCode>
                <c:ptCount val="262"/>
                <c:pt idx="0">
                  <c:v>94.900497439999995</c:v>
                </c:pt>
                <c:pt idx="1">
                  <c:v>93.748497009999994</c:v>
                </c:pt>
                <c:pt idx="2">
                  <c:v>95.143997189999993</c:v>
                </c:pt>
                <c:pt idx="3">
                  <c:v>95.343002319999997</c:v>
                </c:pt>
                <c:pt idx="4">
                  <c:v>94.598503109999996</c:v>
                </c:pt>
                <c:pt idx="5">
                  <c:v>95.052497860000003</c:v>
                </c:pt>
                <c:pt idx="6">
                  <c:v>94.157997129999998</c:v>
                </c:pt>
                <c:pt idx="7">
                  <c:v>94.565002440000001</c:v>
                </c:pt>
                <c:pt idx="8">
                  <c:v>93.472000120000004</c:v>
                </c:pt>
                <c:pt idx="9">
                  <c:v>93.100997919999998</c:v>
                </c:pt>
                <c:pt idx="10">
                  <c:v>93.897003170000005</c:v>
                </c:pt>
                <c:pt idx="11">
                  <c:v>93.236000059999995</c:v>
                </c:pt>
                <c:pt idx="12">
                  <c:v>94.599998470000003</c:v>
                </c:pt>
                <c:pt idx="13">
                  <c:v>94.373001099999996</c:v>
                </c:pt>
                <c:pt idx="14">
                  <c:v>94.228996280000004</c:v>
                </c:pt>
                <c:pt idx="15">
                  <c:v>93.082000730000004</c:v>
                </c:pt>
                <c:pt idx="16">
                  <c:v>91.416999820000001</c:v>
                </c:pt>
                <c:pt idx="17">
                  <c:v>92.662498470000003</c:v>
                </c:pt>
                <c:pt idx="18">
                  <c:v>92.900001529999997</c:v>
                </c:pt>
                <c:pt idx="19">
                  <c:v>93.533996579999993</c:v>
                </c:pt>
                <c:pt idx="20">
                  <c:v>100.435997</c:v>
                </c:pt>
                <c:pt idx="21">
                  <c:v>100.2099991</c:v>
                </c:pt>
                <c:pt idx="22">
                  <c:v>102.48349760000001</c:v>
                </c:pt>
                <c:pt idx="23">
                  <c:v>101.9934998</c:v>
                </c:pt>
                <c:pt idx="24">
                  <c:v>102.5114975</c:v>
                </c:pt>
                <c:pt idx="25">
                  <c:v>103.9639969</c:v>
                </c:pt>
                <c:pt idx="26">
                  <c:v>106.6955032</c:v>
                </c:pt>
                <c:pt idx="27">
                  <c:v>107.5400009</c:v>
                </c:pt>
                <c:pt idx="28">
                  <c:v>108</c:v>
                </c:pt>
                <c:pt idx="29">
                  <c:v>107.4934998</c:v>
                </c:pt>
                <c:pt idx="30">
                  <c:v>106.7434998</c:v>
                </c:pt>
                <c:pt idx="31">
                  <c:v>107.7835007</c:v>
                </c:pt>
                <c:pt idx="32">
                  <c:v>108.5110016</c:v>
                </c:pt>
                <c:pt idx="33">
                  <c:v>107.6549988</c:v>
                </c:pt>
                <c:pt idx="34">
                  <c:v>104.7985001</c:v>
                </c:pt>
                <c:pt idx="35">
                  <c:v>100.46450040000001</c:v>
                </c:pt>
                <c:pt idx="36">
                  <c:v>98.637001040000001</c:v>
                </c:pt>
                <c:pt idx="37">
                  <c:v>98.979499820000001</c:v>
                </c:pt>
                <c:pt idx="38">
                  <c:v>94.214996339999999</c:v>
                </c:pt>
                <c:pt idx="39">
                  <c:v>94.1875</c:v>
                </c:pt>
                <c:pt idx="40">
                  <c:v>97.697502139999997</c:v>
                </c:pt>
                <c:pt idx="41">
                  <c:v>95.449501040000001</c:v>
                </c:pt>
                <c:pt idx="42">
                  <c:v>98.791496280000004</c:v>
                </c:pt>
                <c:pt idx="43">
                  <c:v>96.201499940000005</c:v>
                </c:pt>
                <c:pt idx="44">
                  <c:v>95.05449677</c:v>
                </c:pt>
                <c:pt idx="45">
                  <c:v>90.030502319999997</c:v>
                </c:pt>
                <c:pt idx="46">
                  <c:v>94.591003420000007</c:v>
                </c:pt>
                <c:pt idx="47">
                  <c:v>91.042999269999996</c:v>
                </c:pt>
                <c:pt idx="48">
                  <c:v>83.830497739999998</c:v>
                </c:pt>
                <c:pt idx="49">
                  <c:v>89.25</c:v>
                </c:pt>
                <c:pt idx="50">
                  <c:v>84.457496640000002</c:v>
                </c:pt>
                <c:pt idx="51">
                  <c:v>90.391998290000004</c:v>
                </c:pt>
                <c:pt idx="52">
                  <c:v>91.5</c:v>
                </c:pt>
                <c:pt idx="53">
                  <c:v>94.046501160000005</c:v>
                </c:pt>
                <c:pt idx="54">
                  <c:v>92.30449677</c:v>
                </c:pt>
                <c:pt idx="55">
                  <c:v>95.141502380000006</c:v>
                </c:pt>
                <c:pt idx="56">
                  <c:v>97.004997250000002</c:v>
                </c:pt>
                <c:pt idx="57">
                  <c:v>94.291999820000001</c:v>
                </c:pt>
                <c:pt idx="58">
                  <c:v>97.77449799</c:v>
                </c:pt>
                <c:pt idx="59">
                  <c:v>95.004997250000002</c:v>
                </c:pt>
                <c:pt idx="60">
                  <c:v>98.197502139999997</c:v>
                </c:pt>
                <c:pt idx="61">
                  <c:v>97.486000059999995</c:v>
                </c:pt>
                <c:pt idx="62">
                  <c:v>95.385002139999997</c:v>
                </c:pt>
                <c:pt idx="63">
                  <c:v>95.941497799999993</c:v>
                </c:pt>
                <c:pt idx="64">
                  <c:v>95.329498290000004</c:v>
                </c:pt>
                <c:pt idx="65">
                  <c:v>99.879501340000004</c:v>
                </c:pt>
                <c:pt idx="66">
                  <c:v>100.58000180000001</c:v>
                </c:pt>
                <c:pt idx="67">
                  <c:v>102.1500015</c:v>
                </c:pt>
                <c:pt idx="68">
                  <c:v>102.1380005</c:v>
                </c:pt>
                <c:pt idx="69">
                  <c:v>108.4434967</c:v>
                </c:pt>
                <c:pt idx="70">
                  <c:v>114.1660004</c:v>
                </c:pt>
                <c:pt idx="71">
                  <c:v>115.3840027</c:v>
                </c:pt>
                <c:pt idx="72">
                  <c:v>120.4095001</c:v>
                </c:pt>
                <c:pt idx="73">
                  <c:v>118.75</c:v>
                </c:pt>
                <c:pt idx="74">
                  <c:v>119.68049619999999</c:v>
                </c:pt>
                <c:pt idx="75">
                  <c:v>116.4059982</c:v>
                </c:pt>
                <c:pt idx="76">
                  <c:v>118.1744995</c:v>
                </c:pt>
                <c:pt idx="77">
                  <c:v>119.9725037</c:v>
                </c:pt>
                <c:pt idx="78">
                  <c:v>120.5110016</c:v>
                </c:pt>
                <c:pt idx="79">
                  <c:v>118.8000031</c:v>
                </c:pt>
                <c:pt idx="80">
                  <c:v>115.70400239999999</c:v>
                </c:pt>
                <c:pt idx="81">
                  <c:v>118.635498</c:v>
                </c:pt>
                <c:pt idx="82">
                  <c:v>123.6999969</c:v>
                </c:pt>
                <c:pt idx="83">
                  <c:v>114.302002</c:v>
                </c:pt>
                <c:pt idx="84">
                  <c:v>115.7994995</c:v>
                </c:pt>
                <c:pt idx="85">
                  <c:v>115.88999939999999</c:v>
                </c:pt>
                <c:pt idx="86">
                  <c:v>117.56300349999999</c:v>
                </c:pt>
                <c:pt idx="87">
                  <c:v>118.38050079999999</c:v>
                </c:pt>
                <c:pt idx="88">
                  <c:v>118.98049930000001</c:v>
                </c:pt>
                <c:pt idx="89">
                  <c:v>120.4499969</c:v>
                </c:pt>
                <c:pt idx="90">
                  <c:v>117.8475037</c:v>
                </c:pt>
                <c:pt idx="91">
                  <c:v>118.39600369999999</c:v>
                </c:pt>
                <c:pt idx="92">
                  <c:v>119.4424973</c:v>
                </c:pt>
                <c:pt idx="93">
                  <c:v>120.4889984</c:v>
                </c:pt>
                <c:pt idx="94">
                  <c:v>121.31300349999999</c:v>
                </c:pt>
                <c:pt idx="95">
                  <c:v>122.4664993</c:v>
                </c:pt>
                <c:pt idx="96">
                  <c:v>124.8970032</c:v>
                </c:pt>
                <c:pt idx="97">
                  <c:v>122.33699799999999</c:v>
                </c:pt>
                <c:pt idx="98">
                  <c:v>121.8440018</c:v>
                </c:pt>
                <c:pt idx="99">
                  <c:v>121.09300229999999</c:v>
                </c:pt>
                <c:pt idx="100">
                  <c:v>120.51950069999999</c:v>
                </c:pt>
                <c:pt idx="101">
                  <c:v>120.0550003</c:v>
                </c:pt>
                <c:pt idx="102">
                  <c:v>122.1184998</c:v>
                </c:pt>
                <c:pt idx="103">
                  <c:v>123.552002</c:v>
                </c:pt>
                <c:pt idx="104">
                  <c:v>123.6204987</c:v>
                </c:pt>
                <c:pt idx="105">
                  <c:v>123.91999819999999</c:v>
                </c:pt>
                <c:pt idx="106">
                  <c:v>123.0299988</c:v>
                </c:pt>
                <c:pt idx="107">
                  <c:v>124.1500015</c:v>
                </c:pt>
                <c:pt idx="108">
                  <c:v>126.2030029</c:v>
                </c:pt>
                <c:pt idx="109">
                  <c:v>130.04299929999999</c:v>
                </c:pt>
                <c:pt idx="110">
                  <c:v>132.3724976</c:v>
                </c:pt>
                <c:pt idx="111">
                  <c:v>127.8980026</c:v>
                </c:pt>
                <c:pt idx="112">
                  <c:v>127.25099950000001</c:v>
                </c:pt>
                <c:pt idx="113">
                  <c:v>128.6340027</c:v>
                </c:pt>
                <c:pt idx="114">
                  <c:v>130.76350400000001</c:v>
                </c:pt>
                <c:pt idx="115">
                  <c:v>132.04899599999999</c:v>
                </c:pt>
                <c:pt idx="116">
                  <c:v>132.69900509999999</c:v>
                </c:pt>
                <c:pt idx="117">
                  <c:v>133.75050350000001</c:v>
                </c:pt>
                <c:pt idx="118">
                  <c:v>135.6909943</c:v>
                </c:pt>
                <c:pt idx="119">
                  <c:v>138.22050479999999</c:v>
                </c:pt>
                <c:pt idx="120">
                  <c:v>136.72000120000001</c:v>
                </c:pt>
                <c:pt idx="121">
                  <c:v>137.72900390000001</c:v>
                </c:pt>
                <c:pt idx="122">
                  <c:v>134.64349369999999</c:v>
                </c:pt>
                <c:pt idx="123">
                  <c:v>134.0189972</c:v>
                </c:pt>
                <c:pt idx="124">
                  <c:v>137.9409943</c:v>
                </c:pt>
                <c:pt idx="125">
                  <c:v>143.9349976</c:v>
                </c:pt>
                <c:pt idx="126">
                  <c:v>144.51499939999999</c:v>
                </c:pt>
                <c:pt idx="127">
                  <c:v>152.85200499999999</c:v>
                </c:pt>
                <c:pt idx="128">
                  <c:v>150.0059967</c:v>
                </c:pt>
                <c:pt idx="129">
                  <c:v>154.05549619999999</c:v>
                </c:pt>
                <c:pt idx="130">
                  <c:v>159.1315002</c:v>
                </c:pt>
                <c:pt idx="131">
                  <c:v>160</c:v>
                </c:pt>
                <c:pt idx="132">
                  <c:v>155.1999969</c:v>
                </c:pt>
                <c:pt idx="133">
                  <c:v>154.1999969</c:v>
                </c:pt>
                <c:pt idx="134">
                  <c:v>150.4434967</c:v>
                </c:pt>
                <c:pt idx="135">
                  <c:v>149.99499510000001</c:v>
                </c:pt>
                <c:pt idx="136">
                  <c:v>148.09849550000001</c:v>
                </c:pt>
                <c:pt idx="137">
                  <c:v>159.84199520000001</c:v>
                </c:pt>
                <c:pt idx="138">
                  <c:v>156.91450499999999</c:v>
                </c:pt>
                <c:pt idx="139">
                  <c:v>154.99549870000001</c:v>
                </c:pt>
                <c:pt idx="140">
                  <c:v>149.32749939999999</c:v>
                </c:pt>
                <c:pt idx="141">
                  <c:v>150.44549559999999</c:v>
                </c:pt>
                <c:pt idx="142">
                  <c:v>152.76049800000001</c:v>
                </c:pt>
                <c:pt idx="143">
                  <c:v>150.0164948</c:v>
                </c:pt>
                <c:pt idx="144">
                  <c:v>151.67649840000001</c:v>
                </c:pt>
                <c:pt idx="145">
                  <c:v>152.5939941</c:v>
                </c:pt>
                <c:pt idx="146">
                  <c:v>158.2339935</c:v>
                </c:pt>
                <c:pt idx="147">
                  <c:v>155.59449770000001</c:v>
                </c:pt>
                <c:pt idx="148">
                  <c:v>156.94149780000001</c:v>
                </c:pt>
                <c:pt idx="149">
                  <c:v>160.25149540000001</c:v>
                </c:pt>
                <c:pt idx="150">
                  <c:v>161.25</c:v>
                </c:pt>
                <c:pt idx="151">
                  <c:v>158.37300110000001</c:v>
                </c:pt>
                <c:pt idx="152">
                  <c:v>157.40800479999999</c:v>
                </c:pt>
                <c:pt idx="153">
                  <c:v>154.03349299999999</c:v>
                </c:pt>
                <c:pt idx="154">
                  <c:v>158.1119995</c:v>
                </c:pt>
                <c:pt idx="155">
                  <c:v>158.05099490000001</c:v>
                </c:pt>
                <c:pt idx="156">
                  <c:v>157.40100100000001</c:v>
                </c:pt>
                <c:pt idx="157">
                  <c:v>159.12049870000001</c:v>
                </c:pt>
                <c:pt idx="158">
                  <c:v>165.62449649999999</c:v>
                </c:pt>
                <c:pt idx="159">
                  <c:v>163.02400209999999</c:v>
                </c:pt>
                <c:pt idx="160">
                  <c:v>164.8684998</c:v>
                </c:pt>
                <c:pt idx="161">
                  <c:v>164.23599239999999</c:v>
                </c:pt>
                <c:pt idx="162">
                  <c:v>165.37300110000001</c:v>
                </c:pt>
                <c:pt idx="163">
                  <c:v>167.32449339999999</c:v>
                </c:pt>
                <c:pt idx="164">
                  <c:v>172.09249879999999</c:v>
                </c:pt>
                <c:pt idx="165">
                  <c:v>170</c:v>
                </c:pt>
                <c:pt idx="166">
                  <c:v>170.0899963</c:v>
                </c:pt>
                <c:pt idx="167">
                  <c:v>172.54800420000001</c:v>
                </c:pt>
                <c:pt idx="168">
                  <c:v>174.95599369999999</c:v>
                </c:pt>
                <c:pt idx="169">
                  <c:v>176.5724945</c:v>
                </c:pt>
                <c:pt idx="170">
                  <c:v>168.3999939</c:v>
                </c:pt>
                <c:pt idx="171">
                  <c:v>164.7310028</c:v>
                </c:pt>
                <c:pt idx="172">
                  <c:v>157.49200440000001</c:v>
                </c:pt>
                <c:pt idx="173">
                  <c:v>163.43049619999999</c:v>
                </c:pt>
                <c:pt idx="174">
                  <c:v>158.75549319999999</c:v>
                </c:pt>
                <c:pt idx="175">
                  <c:v>155.81100459999999</c:v>
                </c:pt>
                <c:pt idx="176">
                  <c:v>155.14849849999999</c:v>
                </c:pt>
                <c:pt idx="177">
                  <c:v>157.8065033</c:v>
                </c:pt>
                <c:pt idx="178">
                  <c:v>153.90499879999999</c:v>
                </c:pt>
                <c:pt idx="179">
                  <c:v>150.43649289999999</c:v>
                </c:pt>
                <c:pt idx="180">
                  <c:v>147.74549870000001</c:v>
                </c:pt>
                <c:pt idx="181">
                  <c:v>148.02349849999999</c:v>
                </c:pt>
                <c:pt idx="182">
                  <c:v>156.44949339999999</c:v>
                </c:pt>
                <c:pt idx="183">
                  <c:v>149.99299619999999</c:v>
                </c:pt>
                <c:pt idx="184">
                  <c:v>150.98950199999999</c:v>
                </c:pt>
                <c:pt idx="185">
                  <c:v>154.7565002</c:v>
                </c:pt>
                <c:pt idx="186">
                  <c:v>158.70249939999999</c:v>
                </c:pt>
                <c:pt idx="187">
                  <c:v>157.2440033</c:v>
                </c:pt>
                <c:pt idx="188">
                  <c:v>157.43649289999999</c:v>
                </c:pt>
                <c:pt idx="189">
                  <c:v>161.06300350000001</c:v>
                </c:pt>
                <c:pt idx="190">
                  <c:v>156.25</c:v>
                </c:pt>
                <c:pt idx="191">
                  <c:v>159.96000670000001</c:v>
                </c:pt>
                <c:pt idx="192">
                  <c:v>154.99800110000001</c:v>
                </c:pt>
                <c:pt idx="193">
                  <c:v>159.7845001</c:v>
                </c:pt>
                <c:pt idx="194">
                  <c:v>159.5274963</c:v>
                </c:pt>
                <c:pt idx="195">
                  <c:v>164.33250430000001</c:v>
                </c:pt>
                <c:pt idx="196">
                  <c:v>172.1464996</c:v>
                </c:pt>
                <c:pt idx="197">
                  <c:v>172.1815033</c:v>
                </c:pt>
                <c:pt idx="198">
                  <c:v>168.18550110000001</c:v>
                </c:pt>
                <c:pt idx="199">
                  <c:v>166.93249510000001</c:v>
                </c:pt>
                <c:pt idx="200">
                  <c:v>163.63549800000001</c:v>
                </c:pt>
                <c:pt idx="201">
                  <c:v>160.36050420000001</c:v>
                </c:pt>
                <c:pt idx="202">
                  <c:v>160.8504944</c:v>
                </c:pt>
                <c:pt idx="203">
                  <c:v>159.246994</c:v>
                </c:pt>
                <c:pt idx="204">
                  <c:v>158.82000729999999</c:v>
                </c:pt>
                <c:pt idx="205">
                  <c:v>160.22000120000001</c:v>
                </c:pt>
                <c:pt idx="206">
                  <c:v>160.35200499999999</c:v>
                </c:pt>
                <c:pt idx="207">
                  <c:v>164.31649780000001</c:v>
                </c:pt>
                <c:pt idx="208">
                  <c:v>158.13900760000001</c:v>
                </c:pt>
                <c:pt idx="209">
                  <c:v>160.55050660000001</c:v>
                </c:pt>
                <c:pt idx="210">
                  <c:v>151.80749510000001</c:v>
                </c:pt>
                <c:pt idx="211">
                  <c:v>150.22399899999999</c:v>
                </c:pt>
                <c:pt idx="212">
                  <c:v>152.42050169999999</c:v>
                </c:pt>
                <c:pt idx="213">
                  <c:v>162.05799870000001</c:v>
                </c:pt>
                <c:pt idx="214">
                  <c:v>166.1000061</c:v>
                </c:pt>
                <c:pt idx="215">
                  <c:v>165.5684967</c:v>
                </c:pt>
                <c:pt idx="216">
                  <c:v>157.18699649999999</c:v>
                </c:pt>
                <c:pt idx="217">
                  <c:v>151.75100710000001</c:v>
                </c:pt>
                <c:pt idx="218">
                  <c:v>156.86950680000001</c:v>
                </c:pt>
                <c:pt idx="219">
                  <c:v>155.51400760000001</c:v>
                </c:pt>
                <c:pt idx="220">
                  <c:v>156.440506</c:v>
                </c:pt>
                <c:pt idx="221">
                  <c:v>156.5529938</c:v>
                </c:pt>
                <c:pt idx="222">
                  <c:v>156.78300479999999</c:v>
                </c:pt>
                <c:pt idx="223">
                  <c:v>155.27299500000001</c:v>
                </c:pt>
                <c:pt idx="224">
                  <c:v>155.85099790000001</c:v>
                </c:pt>
                <c:pt idx="225">
                  <c:v>154.97000120000001</c:v>
                </c:pt>
                <c:pt idx="226">
                  <c:v>154.91949460000001</c:v>
                </c:pt>
                <c:pt idx="227">
                  <c:v>155.9029999</c:v>
                </c:pt>
                <c:pt idx="228">
                  <c:v>159.2534943</c:v>
                </c:pt>
                <c:pt idx="229">
                  <c:v>159.76699830000001</c:v>
                </c:pt>
                <c:pt idx="230">
                  <c:v>158.40199279999999</c:v>
                </c:pt>
                <c:pt idx="231">
                  <c:v>161.00399780000001</c:v>
                </c:pt>
                <c:pt idx="232">
                  <c:v>160.17649840000001</c:v>
                </c:pt>
                <c:pt idx="233">
                  <c:v>159.33650209999999</c:v>
                </c:pt>
                <c:pt idx="234">
                  <c:v>158.12899780000001</c:v>
                </c:pt>
                <c:pt idx="235">
                  <c:v>157.8999939</c:v>
                </c:pt>
                <c:pt idx="236">
                  <c:v>158.86450199999999</c:v>
                </c:pt>
                <c:pt idx="237">
                  <c:v>155.21000670000001</c:v>
                </c:pt>
                <c:pt idx="238">
                  <c:v>155.07449339999999</c:v>
                </c:pt>
                <c:pt idx="239">
                  <c:v>155.82099909999999</c:v>
                </c:pt>
                <c:pt idx="240">
                  <c:v>157.84849550000001</c:v>
                </c:pt>
                <c:pt idx="241">
                  <c:v>158.2559967</c:v>
                </c:pt>
                <c:pt idx="242">
                  <c:v>162.04800420000001</c:v>
                </c:pt>
                <c:pt idx="243">
                  <c:v>161.80400090000001</c:v>
                </c:pt>
                <c:pt idx="244">
                  <c:v>160.08250430000001</c:v>
                </c:pt>
                <c:pt idx="245">
                  <c:v>160.3090057</c:v>
                </c:pt>
                <c:pt idx="246">
                  <c:v>160.32600400000001</c:v>
                </c:pt>
                <c:pt idx="247">
                  <c:v>159.26350400000001</c:v>
                </c:pt>
                <c:pt idx="248">
                  <c:v>158.6345062</c:v>
                </c:pt>
                <c:pt idx="249">
                  <c:v>164.19799800000001</c:v>
                </c:pt>
                <c:pt idx="250">
                  <c:v>166.1000061</c:v>
                </c:pt>
                <c:pt idx="251">
                  <c:v>164.29249569999999</c:v>
                </c:pt>
                <c:pt idx="252" formatCode="General">
                  <c:v>162.85</c:v>
                </c:pt>
                <c:pt idx="253" formatCode="General">
                  <c:v>159.33000000000001</c:v>
                </c:pt>
                <c:pt idx="254" formatCode="General">
                  <c:v>160.93</c:v>
                </c:pt>
                <c:pt idx="255" formatCode="General">
                  <c:v>156.91999999999999</c:v>
                </c:pt>
                <c:pt idx="256" formatCode="General">
                  <c:v>158.11000000000001</c:v>
                </c:pt>
                <c:pt idx="257" formatCode="General">
                  <c:v>159.13</c:v>
                </c:pt>
                <c:pt idx="258" formatCode="General">
                  <c:v>155.71</c:v>
                </c:pt>
                <c:pt idx="259" formatCode="General">
                  <c:v>156.04</c:v>
                </c:pt>
                <c:pt idx="260" formatCode="General">
                  <c:v>158.29</c:v>
                </c:pt>
                <c:pt idx="261" formatCode="General">
                  <c:v>156.37</c:v>
                </c:pt>
              </c:numCache>
            </c:numRef>
          </c:yVal>
          <c:smooth val="0"/>
          <c:extLst>
            <c:ext xmlns:c16="http://schemas.microsoft.com/office/drawing/2014/chart" uri="{C3380CC4-5D6E-409C-BE32-E72D297353CC}">
              <c16:uniqueId val="{00000000-721A-CF48-A539-09A8E3CF8A9A}"/>
            </c:ext>
          </c:extLst>
        </c:ser>
        <c:ser>
          <c:idx val="1"/>
          <c:order val="1"/>
          <c:tx>
            <c:v>Predicted</c:v>
          </c:tx>
          <c:spPr>
            <a:ln w="25400" cap="rnd">
              <a:noFill/>
              <a:round/>
            </a:ln>
            <a:effectLst/>
          </c:spPr>
          <c:marker>
            <c:symbol val="circle"/>
            <c:size val="5"/>
            <c:spPr>
              <a:solidFill>
                <a:schemeClr val="accent2"/>
              </a:solidFill>
              <a:ln w="9525">
                <a:solidFill>
                  <a:schemeClr val="accent2"/>
                </a:solidFill>
              </a:ln>
              <a:effectLst/>
            </c:spPr>
          </c:marker>
          <c:yVal>
            <c:numRef>
              <c:f>'Part 4'!$F$3:$F$263</c:f>
              <c:numCache>
                <c:formatCode>0.00</c:formatCode>
                <c:ptCount val="261"/>
                <c:pt idx="0">
                  <c:v>94.900497439999995</c:v>
                </c:pt>
                <c:pt idx="1">
                  <c:v>93.748497009999994</c:v>
                </c:pt>
                <c:pt idx="2">
                  <c:v>95.143997189999993</c:v>
                </c:pt>
                <c:pt idx="3">
                  <c:v>95.343002319999997</c:v>
                </c:pt>
                <c:pt idx="4">
                  <c:v>94.598503109999996</c:v>
                </c:pt>
                <c:pt idx="5">
                  <c:v>95.052497860000003</c:v>
                </c:pt>
                <c:pt idx="6">
                  <c:v>94.157997129999998</c:v>
                </c:pt>
                <c:pt idx="7">
                  <c:v>94.565002440000001</c:v>
                </c:pt>
                <c:pt idx="8">
                  <c:v>93.472000120000004</c:v>
                </c:pt>
                <c:pt idx="9">
                  <c:v>93.100997919999998</c:v>
                </c:pt>
                <c:pt idx="10">
                  <c:v>93.897003170000005</c:v>
                </c:pt>
                <c:pt idx="11">
                  <c:v>93.236000059999995</c:v>
                </c:pt>
                <c:pt idx="12">
                  <c:v>94.599998470000003</c:v>
                </c:pt>
                <c:pt idx="13">
                  <c:v>94.373001099999996</c:v>
                </c:pt>
                <c:pt idx="14">
                  <c:v>94.228996280000004</c:v>
                </c:pt>
                <c:pt idx="15">
                  <c:v>93.082000730000004</c:v>
                </c:pt>
                <c:pt idx="16">
                  <c:v>91.416999820000001</c:v>
                </c:pt>
                <c:pt idx="17">
                  <c:v>92.662498470000003</c:v>
                </c:pt>
                <c:pt idx="18">
                  <c:v>92.900001529999997</c:v>
                </c:pt>
                <c:pt idx="19">
                  <c:v>93.533996579999993</c:v>
                </c:pt>
                <c:pt idx="20">
                  <c:v>100.435997</c:v>
                </c:pt>
                <c:pt idx="21">
                  <c:v>100.2099991</c:v>
                </c:pt>
                <c:pt idx="22">
                  <c:v>102.48349760000001</c:v>
                </c:pt>
                <c:pt idx="23">
                  <c:v>101.9934998</c:v>
                </c:pt>
                <c:pt idx="24">
                  <c:v>102.5114975</c:v>
                </c:pt>
                <c:pt idx="25">
                  <c:v>103.9639969</c:v>
                </c:pt>
                <c:pt idx="26">
                  <c:v>106.6955032</c:v>
                </c:pt>
                <c:pt idx="27">
                  <c:v>107.5400009</c:v>
                </c:pt>
                <c:pt idx="28">
                  <c:v>108</c:v>
                </c:pt>
                <c:pt idx="29">
                  <c:v>107.4934998</c:v>
                </c:pt>
                <c:pt idx="30">
                  <c:v>106.7434998</c:v>
                </c:pt>
                <c:pt idx="31">
                  <c:v>107.7835007</c:v>
                </c:pt>
                <c:pt idx="32">
                  <c:v>108.5110016</c:v>
                </c:pt>
                <c:pt idx="33">
                  <c:v>107.6549988</c:v>
                </c:pt>
                <c:pt idx="34">
                  <c:v>104.7985001</c:v>
                </c:pt>
                <c:pt idx="35">
                  <c:v>100.46450040000001</c:v>
                </c:pt>
                <c:pt idx="36">
                  <c:v>98.637001040000001</c:v>
                </c:pt>
                <c:pt idx="37">
                  <c:v>98.979499820000001</c:v>
                </c:pt>
                <c:pt idx="38">
                  <c:v>94.214996339999999</c:v>
                </c:pt>
                <c:pt idx="39">
                  <c:v>94.1875</c:v>
                </c:pt>
                <c:pt idx="40">
                  <c:v>97.697502139999997</c:v>
                </c:pt>
                <c:pt idx="41">
                  <c:v>95.449501040000001</c:v>
                </c:pt>
                <c:pt idx="42">
                  <c:v>98.791496280000004</c:v>
                </c:pt>
                <c:pt idx="43">
                  <c:v>96.201499940000005</c:v>
                </c:pt>
                <c:pt idx="44">
                  <c:v>95.05449677</c:v>
                </c:pt>
                <c:pt idx="45">
                  <c:v>90.030502319999997</c:v>
                </c:pt>
                <c:pt idx="46">
                  <c:v>94.591003420000007</c:v>
                </c:pt>
                <c:pt idx="47">
                  <c:v>91.042999269999996</c:v>
                </c:pt>
                <c:pt idx="48">
                  <c:v>83.830497739999998</c:v>
                </c:pt>
                <c:pt idx="49">
                  <c:v>89.25</c:v>
                </c:pt>
                <c:pt idx="50">
                  <c:v>84.457496640000002</c:v>
                </c:pt>
                <c:pt idx="51">
                  <c:v>90.391998290000004</c:v>
                </c:pt>
                <c:pt idx="52">
                  <c:v>91.5</c:v>
                </c:pt>
                <c:pt idx="53">
                  <c:v>94.046501160000005</c:v>
                </c:pt>
                <c:pt idx="54">
                  <c:v>92.30449677</c:v>
                </c:pt>
                <c:pt idx="55">
                  <c:v>95.141502380000006</c:v>
                </c:pt>
                <c:pt idx="56">
                  <c:v>97.004997250000002</c:v>
                </c:pt>
                <c:pt idx="57">
                  <c:v>94.291999820000001</c:v>
                </c:pt>
                <c:pt idx="58">
                  <c:v>97.77449799</c:v>
                </c:pt>
                <c:pt idx="59">
                  <c:v>95.004997250000002</c:v>
                </c:pt>
                <c:pt idx="60">
                  <c:v>98.197502139999997</c:v>
                </c:pt>
                <c:pt idx="61">
                  <c:v>97.486000059999995</c:v>
                </c:pt>
                <c:pt idx="62">
                  <c:v>95.385002139999997</c:v>
                </c:pt>
                <c:pt idx="63">
                  <c:v>95.941497799999993</c:v>
                </c:pt>
                <c:pt idx="64">
                  <c:v>95.329498290000004</c:v>
                </c:pt>
                <c:pt idx="65">
                  <c:v>99.879501340000004</c:v>
                </c:pt>
                <c:pt idx="66">
                  <c:v>100.58000180000001</c:v>
                </c:pt>
                <c:pt idx="67">
                  <c:v>102.1500015</c:v>
                </c:pt>
                <c:pt idx="68">
                  <c:v>102.1380005</c:v>
                </c:pt>
                <c:pt idx="69">
                  <c:v>108.4434967</c:v>
                </c:pt>
                <c:pt idx="70">
                  <c:v>114.1660004</c:v>
                </c:pt>
                <c:pt idx="71">
                  <c:v>115.3840027</c:v>
                </c:pt>
                <c:pt idx="72">
                  <c:v>120.4095001</c:v>
                </c:pt>
                <c:pt idx="73">
                  <c:v>118.75</c:v>
                </c:pt>
                <c:pt idx="74">
                  <c:v>119.68049619999999</c:v>
                </c:pt>
                <c:pt idx="75">
                  <c:v>116.4059982</c:v>
                </c:pt>
                <c:pt idx="76">
                  <c:v>118.1744995</c:v>
                </c:pt>
                <c:pt idx="77">
                  <c:v>119.9725037</c:v>
                </c:pt>
                <c:pt idx="78">
                  <c:v>120.5110016</c:v>
                </c:pt>
                <c:pt idx="79">
                  <c:v>118.8000031</c:v>
                </c:pt>
                <c:pt idx="80">
                  <c:v>115.70400239999999</c:v>
                </c:pt>
                <c:pt idx="81">
                  <c:v>118.635498</c:v>
                </c:pt>
                <c:pt idx="82">
                  <c:v>123.6999969</c:v>
                </c:pt>
                <c:pt idx="83">
                  <c:v>114.302002</c:v>
                </c:pt>
                <c:pt idx="84">
                  <c:v>115.7994995</c:v>
                </c:pt>
                <c:pt idx="85">
                  <c:v>115.88999939999999</c:v>
                </c:pt>
                <c:pt idx="86">
                  <c:v>117.56300349999999</c:v>
                </c:pt>
                <c:pt idx="87">
                  <c:v>118.38050079999999</c:v>
                </c:pt>
                <c:pt idx="88">
                  <c:v>118.98049930000001</c:v>
                </c:pt>
                <c:pt idx="89">
                  <c:v>120.4499969</c:v>
                </c:pt>
                <c:pt idx="90">
                  <c:v>117.8475037</c:v>
                </c:pt>
                <c:pt idx="91">
                  <c:v>118.39600369999999</c:v>
                </c:pt>
                <c:pt idx="92">
                  <c:v>119.4424973</c:v>
                </c:pt>
                <c:pt idx="93">
                  <c:v>120.4889984</c:v>
                </c:pt>
                <c:pt idx="94">
                  <c:v>121.31300349999999</c:v>
                </c:pt>
                <c:pt idx="95">
                  <c:v>122.4664993</c:v>
                </c:pt>
                <c:pt idx="96">
                  <c:v>124.8970032</c:v>
                </c:pt>
                <c:pt idx="97">
                  <c:v>122.33699799999999</c:v>
                </c:pt>
                <c:pt idx="98">
                  <c:v>121.8440018</c:v>
                </c:pt>
                <c:pt idx="99">
                  <c:v>121.09300229999999</c:v>
                </c:pt>
                <c:pt idx="100">
                  <c:v>120.51950069999999</c:v>
                </c:pt>
                <c:pt idx="101">
                  <c:v>120.0550003</c:v>
                </c:pt>
                <c:pt idx="102">
                  <c:v>122.1184998</c:v>
                </c:pt>
                <c:pt idx="103">
                  <c:v>123.552002</c:v>
                </c:pt>
                <c:pt idx="104">
                  <c:v>123.6204987</c:v>
                </c:pt>
                <c:pt idx="105">
                  <c:v>123.91999819999999</c:v>
                </c:pt>
                <c:pt idx="106">
                  <c:v>123.0299988</c:v>
                </c:pt>
                <c:pt idx="107">
                  <c:v>124.1500015</c:v>
                </c:pt>
                <c:pt idx="108">
                  <c:v>126.2030029</c:v>
                </c:pt>
                <c:pt idx="109">
                  <c:v>130.04299929999999</c:v>
                </c:pt>
                <c:pt idx="110">
                  <c:v>132.3724976</c:v>
                </c:pt>
                <c:pt idx="111">
                  <c:v>127.8980026</c:v>
                </c:pt>
                <c:pt idx="112">
                  <c:v>127.25099950000001</c:v>
                </c:pt>
                <c:pt idx="113">
                  <c:v>128.6340027</c:v>
                </c:pt>
                <c:pt idx="114">
                  <c:v>130.76350400000001</c:v>
                </c:pt>
                <c:pt idx="115">
                  <c:v>132.04899599999999</c:v>
                </c:pt>
                <c:pt idx="116">
                  <c:v>132.69900509999999</c:v>
                </c:pt>
                <c:pt idx="117">
                  <c:v>133.75050350000001</c:v>
                </c:pt>
                <c:pt idx="118">
                  <c:v>135.6909943</c:v>
                </c:pt>
                <c:pt idx="119">
                  <c:v>138.22050479999999</c:v>
                </c:pt>
                <c:pt idx="120">
                  <c:v>136.72000120000001</c:v>
                </c:pt>
                <c:pt idx="121">
                  <c:v>137.72900390000001</c:v>
                </c:pt>
                <c:pt idx="122">
                  <c:v>134.64349369999999</c:v>
                </c:pt>
                <c:pt idx="123">
                  <c:v>134.0189972</c:v>
                </c:pt>
                <c:pt idx="124">
                  <c:v>137.9409943</c:v>
                </c:pt>
                <c:pt idx="125">
                  <c:v>143.9349976</c:v>
                </c:pt>
                <c:pt idx="126">
                  <c:v>144.51499939999999</c:v>
                </c:pt>
                <c:pt idx="127">
                  <c:v>152.85200499999999</c:v>
                </c:pt>
                <c:pt idx="128">
                  <c:v>150.0059967</c:v>
                </c:pt>
                <c:pt idx="129">
                  <c:v>154.05549619999999</c:v>
                </c:pt>
                <c:pt idx="130">
                  <c:v>159.1315002</c:v>
                </c:pt>
                <c:pt idx="131">
                  <c:v>160</c:v>
                </c:pt>
                <c:pt idx="132">
                  <c:v>155.1999969</c:v>
                </c:pt>
                <c:pt idx="133">
                  <c:v>154.1999969</c:v>
                </c:pt>
                <c:pt idx="134">
                  <c:v>150.4434967</c:v>
                </c:pt>
                <c:pt idx="135">
                  <c:v>149.99499510000001</c:v>
                </c:pt>
                <c:pt idx="136">
                  <c:v>148.09849550000001</c:v>
                </c:pt>
                <c:pt idx="137">
                  <c:v>159.84199520000001</c:v>
                </c:pt>
                <c:pt idx="138">
                  <c:v>156.91450499999999</c:v>
                </c:pt>
                <c:pt idx="139">
                  <c:v>154.99549870000001</c:v>
                </c:pt>
                <c:pt idx="140">
                  <c:v>149.32749939999999</c:v>
                </c:pt>
                <c:pt idx="141">
                  <c:v>150.44549559999999</c:v>
                </c:pt>
                <c:pt idx="142">
                  <c:v>152.76049800000001</c:v>
                </c:pt>
                <c:pt idx="143">
                  <c:v>150.0164948</c:v>
                </c:pt>
                <c:pt idx="144">
                  <c:v>151.67649840000001</c:v>
                </c:pt>
                <c:pt idx="145">
                  <c:v>152.5939941</c:v>
                </c:pt>
                <c:pt idx="146">
                  <c:v>158.2339935</c:v>
                </c:pt>
                <c:pt idx="147">
                  <c:v>155.59449770000001</c:v>
                </c:pt>
                <c:pt idx="148">
                  <c:v>156.94149780000001</c:v>
                </c:pt>
                <c:pt idx="149">
                  <c:v>160.25149540000001</c:v>
                </c:pt>
                <c:pt idx="150">
                  <c:v>161.25</c:v>
                </c:pt>
                <c:pt idx="151">
                  <c:v>158.37300110000001</c:v>
                </c:pt>
                <c:pt idx="152">
                  <c:v>157.40800479999999</c:v>
                </c:pt>
                <c:pt idx="153">
                  <c:v>154.03349299999999</c:v>
                </c:pt>
                <c:pt idx="154">
                  <c:v>158.1119995</c:v>
                </c:pt>
                <c:pt idx="155">
                  <c:v>158.05099490000001</c:v>
                </c:pt>
                <c:pt idx="156">
                  <c:v>157.40100100000001</c:v>
                </c:pt>
                <c:pt idx="157">
                  <c:v>159.12049870000001</c:v>
                </c:pt>
                <c:pt idx="158">
                  <c:v>165.62449649999999</c:v>
                </c:pt>
                <c:pt idx="159">
                  <c:v>163.02400209999999</c:v>
                </c:pt>
                <c:pt idx="160">
                  <c:v>164.8684998</c:v>
                </c:pt>
                <c:pt idx="161">
                  <c:v>164.23599239999999</c:v>
                </c:pt>
                <c:pt idx="162">
                  <c:v>165.37300110000001</c:v>
                </c:pt>
                <c:pt idx="163">
                  <c:v>167.32449339999999</c:v>
                </c:pt>
                <c:pt idx="164">
                  <c:v>172.09249879999999</c:v>
                </c:pt>
                <c:pt idx="165">
                  <c:v>170</c:v>
                </c:pt>
                <c:pt idx="166">
                  <c:v>170.0899963</c:v>
                </c:pt>
                <c:pt idx="167">
                  <c:v>172.54800420000001</c:v>
                </c:pt>
                <c:pt idx="168">
                  <c:v>174.95599369999999</c:v>
                </c:pt>
                <c:pt idx="169">
                  <c:v>176.5724945</c:v>
                </c:pt>
                <c:pt idx="170">
                  <c:v>168.3999939</c:v>
                </c:pt>
                <c:pt idx="171">
                  <c:v>164.7310028</c:v>
                </c:pt>
                <c:pt idx="172">
                  <c:v>157.49200440000001</c:v>
                </c:pt>
                <c:pt idx="173">
                  <c:v>163.43049619999999</c:v>
                </c:pt>
                <c:pt idx="174">
                  <c:v>158.75549319999999</c:v>
                </c:pt>
                <c:pt idx="175">
                  <c:v>155.81100459999999</c:v>
                </c:pt>
                <c:pt idx="176">
                  <c:v>155.14849849999999</c:v>
                </c:pt>
                <c:pt idx="177">
                  <c:v>157.8065033</c:v>
                </c:pt>
                <c:pt idx="178">
                  <c:v>153.90499879999999</c:v>
                </c:pt>
                <c:pt idx="179">
                  <c:v>150.43649289999999</c:v>
                </c:pt>
                <c:pt idx="180">
                  <c:v>147.74549870000001</c:v>
                </c:pt>
                <c:pt idx="181">
                  <c:v>148.02349849999999</c:v>
                </c:pt>
                <c:pt idx="182">
                  <c:v>156.44949339999999</c:v>
                </c:pt>
                <c:pt idx="183">
                  <c:v>149.99299619999999</c:v>
                </c:pt>
                <c:pt idx="184">
                  <c:v>150.98950199999999</c:v>
                </c:pt>
                <c:pt idx="185">
                  <c:v>154.7565002</c:v>
                </c:pt>
                <c:pt idx="186">
                  <c:v>158.70249939999999</c:v>
                </c:pt>
                <c:pt idx="187">
                  <c:v>157.2440033</c:v>
                </c:pt>
                <c:pt idx="188">
                  <c:v>157.43649289999999</c:v>
                </c:pt>
                <c:pt idx="189">
                  <c:v>161.06300350000001</c:v>
                </c:pt>
                <c:pt idx="190">
                  <c:v>156.25</c:v>
                </c:pt>
                <c:pt idx="191">
                  <c:v>159.96000670000001</c:v>
                </c:pt>
                <c:pt idx="192">
                  <c:v>154.99800110000001</c:v>
                </c:pt>
                <c:pt idx="193">
                  <c:v>159.7845001</c:v>
                </c:pt>
                <c:pt idx="194">
                  <c:v>159.5274963</c:v>
                </c:pt>
                <c:pt idx="195">
                  <c:v>164.33250430000001</c:v>
                </c:pt>
                <c:pt idx="196">
                  <c:v>172.1464996</c:v>
                </c:pt>
                <c:pt idx="197">
                  <c:v>172.1815033</c:v>
                </c:pt>
                <c:pt idx="198">
                  <c:v>168.18550110000001</c:v>
                </c:pt>
                <c:pt idx="199">
                  <c:v>166.93249510000001</c:v>
                </c:pt>
                <c:pt idx="200">
                  <c:v>163.63549800000001</c:v>
                </c:pt>
                <c:pt idx="201">
                  <c:v>160.36050420000001</c:v>
                </c:pt>
                <c:pt idx="202">
                  <c:v>160.8504944</c:v>
                </c:pt>
                <c:pt idx="203">
                  <c:v>159.246994</c:v>
                </c:pt>
                <c:pt idx="204">
                  <c:v>158.82000729999999</c:v>
                </c:pt>
                <c:pt idx="205">
                  <c:v>160.22000120000001</c:v>
                </c:pt>
                <c:pt idx="206">
                  <c:v>160.35200499999999</c:v>
                </c:pt>
                <c:pt idx="207">
                  <c:v>164.31649780000001</c:v>
                </c:pt>
                <c:pt idx="208">
                  <c:v>158.13900760000001</c:v>
                </c:pt>
                <c:pt idx="209">
                  <c:v>160.55050660000001</c:v>
                </c:pt>
                <c:pt idx="210">
                  <c:v>151.80749510000001</c:v>
                </c:pt>
                <c:pt idx="211">
                  <c:v>150.22399899999999</c:v>
                </c:pt>
                <c:pt idx="212">
                  <c:v>152.42050169999999</c:v>
                </c:pt>
                <c:pt idx="213">
                  <c:v>162.05799870000001</c:v>
                </c:pt>
                <c:pt idx="214">
                  <c:v>166.1000061</c:v>
                </c:pt>
                <c:pt idx="215">
                  <c:v>165.5684967</c:v>
                </c:pt>
                <c:pt idx="216">
                  <c:v>157.18699649999999</c:v>
                </c:pt>
                <c:pt idx="217">
                  <c:v>151.75100710000001</c:v>
                </c:pt>
                <c:pt idx="218">
                  <c:v>156.86950680000001</c:v>
                </c:pt>
                <c:pt idx="219">
                  <c:v>155.51400760000001</c:v>
                </c:pt>
                <c:pt idx="220">
                  <c:v>156.440506</c:v>
                </c:pt>
                <c:pt idx="221">
                  <c:v>156.5529938</c:v>
                </c:pt>
                <c:pt idx="222">
                  <c:v>156.78300479999999</c:v>
                </c:pt>
                <c:pt idx="223">
                  <c:v>155.27299500000001</c:v>
                </c:pt>
                <c:pt idx="224">
                  <c:v>155.85099790000001</c:v>
                </c:pt>
                <c:pt idx="225">
                  <c:v>154.97000120000001</c:v>
                </c:pt>
                <c:pt idx="226">
                  <c:v>154.91949460000001</c:v>
                </c:pt>
                <c:pt idx="227">
                  <c:v>155.9029999</c:v>
                </c:pt>
                <c:pt idx="228">
                  <c:v>159.2534943</c:v>
                </c:pt>
                <c:pt idx="229">
                  <c:v>159.76699830000001</c:v>
                </c:pt>
                <c:pt idx="230">
                  <c:v>158.40199279999999</c:v>
                </c:pt>
                <c:pt idx="231">
                  <c:v>161.00399780000001</c:v>
                </c:pt>
                <c:pt idx="232">
                  <c:v>160.17649840000001</c:v>
                </c:pt>
                <c:pt idx="233">
                  <c:v>159.33650209999999</c:v>
                </c:pt>
                <c:pt idx="234">
                  <c:v>158.12899780000001</c:v>
                </c:pt>
                <c:pt idx="235">
                  <c:v>157.8999939</c:v>
                </c:pt>
                <c:pt idx="236">
                  <c:v>158.86450199999999</c:v>
                </c:pt>
                <c:pt idx="237">
                  <c:v>155.21000670000001</c:v>
                </c:pt>
                <c:pt idx="238">
                  <c:v>155.07449339999999</c:v>
                </c:pt>
                <c:pt idx="239">
                  <c:v>155.82099909999999</c:v>
                </c:pt>
                <c:pt idx="240">
                  <c:v>157.84849550000001</c:v>
                </c:pt>
                <c:pt idx="241">
                  <c:v>158.2559967</c:v>
                </c:pt>
                <c:pt idx="242">
                  <c:v>162.04800420000001</c:v>
                </c:pt>
                <c:pt idx="243">
                  <c:v>161.80400090000001</c:v>
                </c:pt>
                <c:pt idx="244">
                  <c:v>160.08250430000001</c:v>
                </c:pt>
                <c:pt idx="245">
                  <c:v>160.3090057</c:v>
                </c:pt>
                <c:pt idx="246">
                  <c:v>160.32600400000001</c:v>
                </c:pt>
                <c:pt idx="247">
                  <c:v>159.26350400000001</c:v>
                </c:pt>
                <c:pt idx="248">
                  <c:v>158.6345062</c:v>
                </c:pt>
                <c:pt idx="249">
                  <c:v>164.19799800000001</c:v>
                </c:pt>
                <c:pt idx="250">
                  <c:v>166.1000061</c:v>
                </c:pt>
                <c:pt idx="251">
                  <c:v>164.29249569999999</c:v>
                </c:pt>
                <c:pt idx="252">
                  <c:v>162.85</c:v>
                </c:pt>
                <c:pt idx="253">
                  <c:v>159.33000000000001</c:v>
                </c:pt>
                <c:pt idx="254">
                  <c:v>160.93</c:v>
                </c:pt>
                <c:pt idx="255">
                  <c:v>156.91999999999999</c:v>
                </c:pt>
                <c:pt idx="256">
                  <c:v>158.11000000000001</c:v>
                </c:pt>
                <c:pt idx="257">
                  <c:v>159.13</c:v>
                </c:pt>
                <c:pt idx="258">
                  <c:v>155.71</c:v>
                </c:pt>
                <c:pt idx="259">
                  <c:v>156.04</c:v>
                </c:pt>
                <c:pt idx="260">
                  <c:v>158.29</c:v>
                </c:pt>
              </c:numCache>
            </c:numRef>
          </c:yVal>
          <c:smooth val="0"/>
          <c:extLst>
            <c:ext xmlns:c16="http://schemas.microsoft.com/office/drawing/2014/chart" uri="{C3380CC4-5D6E-409C-BE32-E72D297353CC}">
              <c16:uniqueId val="{00000001-721A-CF48-A539-09A8E3CF8A9A}"/>
            </c:ext>
          </c:extLst>
        </c:ser>
        <c:dLbls>
          <c:showLegendKey val="0"/>
          <c:showVal val="0"/>
          <c:showCatName val="0"/>
          <c:showSerName val="0"/>
          <c:showPercent val="0"/>
          <c:showBubbleSize val="0"/>
        </c:dLbls>
        <c:axId val="666080560"/>
        <c:axId val="666082992"/>
      </c:scatterChart>
      <c:valAx>
        <c:axId val="66608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82992"/>
        <c:crosses val="autoZero"/>
        <c:crossBetween val="midCat"/>
      </c:valAx>
      <c:valAx>
        <c:axId val="66608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80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a:t>
            </a:r>
            <a:r>
              <a:rPr lang="en-US" baseline="0"/>
              <a:t> Stock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9.8277868399680949E-3"/>
                  <c:y val="-0.112819706967705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'Part 1'!$AK$2:$AK$263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cat>
          <c:val>
            <c:numRef>
              <c:f>'Part 1'!$AL$2:$AL$263</c:f>
              <c:numCache>
                <c:formatCode>0.00</c:formatCode>
                <c:ptCount val="262"/>
                <c:pt idx="0">
                  <c:v>329.80999759999997</c:v>
                </c:pt>
                <c:pt idx="1">
                  <c:v>325.89999390000003</c:v>
                </c:pt>
                <c:pt idx="2">
                  <c:v>335.82998659999998</c:v>
                </c:pt>
                <c:pt idx="3">
                  <c:v>330.75</c:v>
                </c:pt>
                <c:pt idx="4">
                  <c:v>339.26000979999998</c:v>
                </c:pt>
                <c:pt idx="5">
                  <c:v>335.6600037</c:v>
                </c:pt>
                <c:pt idx="6">
                  <c:v>329.0499878</c:v>
                </c:pt>
                <c:pt idx="7">
                  <c:v>338.92001340000002</c:v>
                </c:pt>
                <c:pt idx="8">
                  <c:v>338.69000240000003</c:v>
                </c:pt>
                <c:pt idx="9">
                  <c:v>339.07000729999999</c:v>
                </c:pt>
                <c:pt idx="10">
                  <c:v>338.61999509999998</c:v>
                </c:pt>
                <c:pt idx="11">
                  <c:v>339.67001340000002</c:v>
                </c:pt>
                <c:pt idx="12">
                  <c:v>338.10998540000003</c:v>
                </c:pt>
                <c:pt idx="13">
                  <c:v>326</c:v>
                </c:pt>
                <c:pt idx="14">
                  <c:v>349.60000609999997</c:v>
                </c:pt>
                <c:pt idx="15">
                  <c:v>353.1600037</c:v>
                </c:pt>
                <c:pt idx="16">
                  <c:v>342.88000490000002</c:v>
                </c:pt>
                <c:pt idx="17">
                  <c:v>348.51998900000001</c:v>
                </c:pt>
                <c:pt idx="18">
                  <c:v>343.1600037</c:v>
                </c:pt>
                <c:pt idx="19">
                  <c:v>347.73999020000002</c:v>
                </c:pt>
                <c:pt idx="20">
                  <c:v>345.0899963</c:v>
                </c:pt>
                <c:pt idx="21">
                  <c:v>358</c:v>
                </c:pt>
                <c:pt idx="22">
                  <c:v>369.01000979999998</c:v>
                </c:pt>
                <c:pt idx="23">
                  <c:v>369.67001340000002</c:v>
                </c:pt>
                <c:pt idx="24">
                  <c:v>366.9500122</c:v>
                </c:pt>
                <c:pt idx="25">
                  <c:v>366.76998900000001</c:v>
                </c:pt>
                <c:pt idx="26">
                  <c:v>371.07000729999999</c:v>
                </c:pt>
                <c:pt idx="27">
                  <c:v>373.69000240000003</c:v>
                </c:pt>
                <c:pt idx="28">
                  <c:v>380.01000979999998</c:v>
                </c:pt>
                <c:pt idx="29">
                  <c:v>381.39999390000003</c:v>
                </c:pt>
                <c:pt idx="30">
                  <c:v>380.39999390000003</c:v>
                </c:pt>
                <c:pt idx="31">
                  <c:v>387.77999879999999</c:v>
                </c:pt>
                <c:pt idx="32">
                  <c:v>386.19000240000003</c:v>
                </c:pt>
                <c:pt idx="33">
                  <c:v>386</c:v>
                </c:pt>
                <c:pt idx="34">
                  <c:v>380.07000729999999</c:v>
                </c:pt>
                <c:pt idx="35">
                  <c:v>368.7000122</c:v>
                </c:pt>
                <c:pt idx="36">
                  <c:v>360.0899963</c:v>
                </c:pt>
                <c:pt idx="37">
                  <c:v>379.23999020000002</c:v>
                </c:pt>
                <c:pt idx="38">
                  <c:v>371.7099915</c:v>
                </c:pt>
                <c:pt idx="39">
                  <c:v>369.02999879999999</c:v>
                </c:pt>
                <c:pt idx="40">
                  <c:v>381.0499878</c:v>
                </c:pt>
                <c:pt idx="41">
                  <c:v>368.76998900000001</c:v>
                </c:pt>
                <c:pt idx="42">
                  <c:v>383.7900085</c:v>
                </c:pt>
                <c:pt idx="43">
                  <c:v>372.77999879999999</c:v>
                </c:pt>
                <c:pt idx="44">
                  <c:v>368.97000120000001</c:v>
                </c:pt>
                <c:pt idx="45">
                  <c:v>346.48999020000002</c:v>
                </c:pt>
                <c:pt idx="46">
                  <c:v>364.13000490000002</c:v>
                </c:pt>
                <c:pt idx="47">
                  <c:v>349.92001340000002</c:v>
                </c:pt>
                <c:pt idx="48">
                  <c:v>315.25</c:v>
                </c:pt>
                <c:pt idx="49">
                  <c:v>336.2999878</c:v>
                </c:pt>
                <c:pt idx="50">
                  <c:v>298.8399963</c:v>
                </c:pt>
                <c:pt idx="51">
                  <c:v>319.75</c:v>
                </c:pt>
                <c:pt idx="52">
                  <c:v>315.47000120000001</c:v>
                </c:pt>
                <c:pt idx="53">
                  <c:v>332.02999879999999</c:v>
                </c:pt>
                <c:pt idx="54">
                  <c:v>332.82998659999998</c:v>
                </c:pt>
                <c:pt idx="55">
                  <c:v>360.26998900000001</c:v>
                </c:pt>
                <c:pt idx="56">
                  <c:v>357.32000729999999</c:v>
                </c:pt>
                <c:pt idx="57">
                  <c:v>342.39001459999997</c:v>
                </c:pt>
                <c:pt idx="58">
                  <c:v>362.98999020000002</c:v>
                </c:pt>
                <c:pt idx="59">
                  <c:v>357.11999509999998</c:v>
                </c:pt>
                <c:pt idx="60">
                  <c:v>370.9599915</c:v>
                </c:pt>
                <c:pt idx="61">
                  <c:v>375.5</c:v>
                </c:pt>
                <c:pt idx="62">
                  <c:v>364.07998659999998</c:v>
                </c:pt>
                <c:pt idx="63">
                  <c:v>370.07998659999998</c:v>
                </c:pt>
                <c:pt idx="64">
                  <c:v>361.76000979999998</c:v>
                </c:pt>
                <c:pt idx="65">
                  <c:v>379.9599915</c:v>
                </c:pt>
                <c:pt idx="66">
                  <c:v>372.27999879999999</c:v>
                </c:pt>
                <c:pt idx="67">
                  <c:v>371.11999509999998</c:v>
                </c:pt>
                <c:pt idx="68">
                  <c:v>370.72000120000001</c:v>
                </c:pt>
                <c:pt idx="69">
                  <c:v>396.72000120000001</c:v>
                </c:pt>
                <c:pt idx="70">
                  <c:v>413.5499878</c:v>
                </c:pt>
                <c:pt idx="71">
                  <c:v>426.75</c:v>
                </c:pt>
                <c:pt idx="72">
                  <c:v>439.17001340000002</c:v>
                </c:pt>
                <c:pt idx="73">
                  <c:v>422.9599915</c:v>
                </c:pt>
                <c:pt idx="74">
                  <c:v>437.48999020000002</c:v>
                </c:pt>
                <c:pt idx="75">
                  <c:v>433.82998659999998</c:v>
                </c:pt>
                <c:pt idx="76">
                  <c:v>421.42001340000002</c:v>
                </c:pt>
                <c:pt idx="77">
                  <c:v>426.7000122</c:v>
                </c:pt>
                <c:pt idx="78">
                  <c:v>424.98999020000002</c:v>
                </c:pt>
                <c:pt idx="79">
                  <c:v>421.38000490000002</c:v>
                </c:pt>
                <c:pt idx="80">
                  <c:v>403.82998659999998</c:v>
                </c:pt>
                <c:pt idx="81">
                  <c:v>411.89001459999997</c:v>
                </c:pt>
                <c:pt idx="82">
                  <c:v>419.85000609999997</c:v>
                </c:pt>
                <c:pt idx="83">
                  <c:v>415.26998900000001</c:v>
                </c:pt>
                <c:pt idx="84">
                  <c:v>428.14999390000003</c:v>
                </c:pt>
                <c:pt idx="85">
                  <c:v>424.67999270000001</c:v>
                </c:pt>
                <c:pt idx="86">
                  <c:v>434.26000979999998</c:v>
                </c:pt>
                <c:pt idx="87">
                  <c:v>436.52999879999999</c:v>
                </c:pt>
                <c:pt idx="88">
                  <c:v>435.5499878</c:v>
                </c:pt>
                <c:pt idx="89">
                  <c:v>440.51998900000001</c:v>
                </c:pt>
                <c:pt idx="90">
                  <c:v>431.82000729999999</c:v>
                </c:pt>
                <c:pt idx="91">
                  <c:v>438.26998900000001</c:v>
                </c:pt>
                <c:pt idx="92">
                  <c:v>441.9500122</c:v>
                </c:pt>
                <c:pt idx="93">
                  <c:v>454.19000240000003</c:v>
                </c:pt>
                <c:pt idx="94">
                  <c:v>452.57998659999998</c:v>
                </c:pt>
                <c:pt idx="95">
                  <c:v>451.0400085</c:v>
                </c:pt>
                <c:pt idx="96">
                  <c:v>447.67001340000002</c:v>
                </c:pt>
                <c:pt idx="97">
                  <c:v>436.25</c:v>
                </c:pt>
                <c:pt idx="98">
                  <c:v>429.32000729999999</c:v>
                </c:pt>
                <c:pt idx="99">
                  <c:v>414.76998900000001</c:v>
                </c:pt>
                <c:pt idx="100">
                  <c:v>419.89001459999997</c:v>
                </c:pt>
                <c:pt idx="101">
                  <c:v>413.44000240000003</c:v>
                </c:pt>
                <c:pt idx="102">
                  <c:v>419.73001099999999</c:v>
                </c:pt>
                <c:pt idx="103">
                  <c:v>425.92001340000002</c:v>
                </c:pt>
                <c:pt idx="104">
                  <c:v>427.30999759999997</c:v>
                </c:pt>
                <c:pt idx="105">
                  <c:v>421.97000120000001</c:v>
                </c:pt>
                <c:pt idx="106">
                  <c:v>414.32998659999998</c:v>
                </c:pt>
                <c:pt idx="107">
                  <c:v>419.60000609999997</c:v>
                </c:pt>
                <c:pt idx="108">
                  <c:v>419.48999020000002</c:v>
                </c:pt>
                <c:pt idx="109">
                  <c:v>434.0499878</c:v>
                </c:pt>
                <c:pt idx="110">
                  <c:v>434.48001099999999</c:v>
                </c:pt>
                <c:pt idx="111">
                  <c:v>425.55999759999997</c:v>
                </c:pt>
                <c:pt idx="112">
                  <c:v>418.07000729999999</c:v>
                </c:pt>
                <c:pt idx="113">
                  <c:v>425.5</c:v>
                </c:pt>
                <c:pt idx="114">
                  <c:v>436.13000490000002</c:v>
                </c:pt>
                <c:pt idx="115">
                  <c:v>447.76998900000001</c:v>
                </c:pt>
                <c:pt idx="116">
                  <c:v>449.86999509999998</c:v>
                </c:pt>
                <c:pt idx="117">
                  <c:v>453.72000120000001</c:v>
                </c:pt>
                <c:pt idx="118">
                  <c:v>468.0400085</c:v>
                </c:pt>
                <c:pt idx="119">
                  <c:v>466.26000979999998</c:v>
                </c:pt>
                <c:pt idx="120">
                  <c:v>457.85000609999997</c:v>
                </c:pt>
                <c:pt idx="121">
                  <c:v>465.9100037</c:v>
                </c:pt>
                <c:pt idx="122">
                  <c:v>443.39999390000003</c:v>
                </c:pt>
                <c:pt idx="123">
                  <c:v>447.23999020000002</c:v>
                </c:pt>
                <c:pt idx="124">
                  <c:v>455.0400085</c:v>
                </c:pt>
                <c:pt idx="125">
                  <c:v>485.64001459999997</c:v>
                </c:pt>
                <c:pt idx="126">
                  <c:v>476.89001459999997</c:v>
                </c:pt>
                <c:pt idx="127">
                  <c:v>493.80999759999997</c:v>
                </c:pt>
                <c:pt idx="128">
                  <c:v>493.1600037</c:v>
                </c:pt>
                <c:pt idx="129">
                  <c:v>502.77999879999999</c:v>
                </c:pt>
                <c:pt idx="130">
                  <c:v>507.76000979999998</c:v>
                </c:pt>
                <c:pt idx="131">
                  <c:v>548.72998050000001</c:v>
                </c:pt>
                <c:pt idx="132">
                  <c:v>525.5</c:v>
                </c:pt>
                <c:pt idx="133">
                  <c:v>524.88000490000002</c:v>
                </c:pt>
                <c:pt idx="134">
                  <c:v>523.26000980000003</c:v>
                </c:pt>
                <c:pt idx="135">
                  <c:v>527.39001459999997</c:v>
                </c:pt>
                <c:pt idx="136">
                  <c:v>492.98999020000002</c:v>
                </c:pt>
                <c:pt idx="137">
                  <c:v>502.4100037</c:v>
                </c:pt>
                <c:pt idx="138">
                  <c:v>490.10000609999997</c:v>
                </c:pt>
                <c:pt idx="139">
                  <c:v>489.82000729999999</c:v>
                </c:pt>
                <c:pt idx="140">
                  <c:v>477.57998659999998</c:v>
                </c:pt>
                <c:pt idx="141">
                  <c:v>480.4500122</c:v>
                </c:pt>
                <c:pt idx="142">
                  <c:v>495.64999390000003</c:v>
                </c:pt>
                <c:pt idx="143">
                  <c:v>488.51000979999998</c:v>
                </c:pt>
                <c:pt idx="144">
                  <c:v>484.48001099999999</c:v>
                </c:pt>
                <c:pt idx="145">
                  <c:v>485.7999878</c:v>
                </c:pt>
                <c:pt idx="146">
                  <c:v>488.88000490000002</c:v>
                </c:pt>
                <c:pt idx="147">
                  <c:v>498.61999509999998</c:v>
                </c:pt>
                <c:pt idx="148">
                  <c:v>509.64001459999997</c:v>
                </c:pt>
                <c:pt idx="149">
                  <c:v>502.10998540000003</c:v>
                </c:pt>
                <c:pt idx="150">
                  <c:v>509.07998659999998</c:v>
                </c:pt>
                <c:pt idx="151">
                  <c:v>494.73001099999999</c:v>
                </c:pt>
                <c:pt idx="152">
                  <c:v>483.38000490000002</c:v>
                </c:pt>
                <c:pt idx="153">
                  <c:v>466.92999270000001</c:v>
                </c:pt>
                <c:pt idx="154">
                  <c:v>475.47000120000001</c:v>
                </c:pt>
                <c:pt idx="155">
                  <c:v>481.32998659999998</c:v>
                </c:pt>
                <c:pt idx="156">
                  <c:v>482.67999270000001</c:v>
                </c:pt>
                <c:pt idx="157">
                  <c:v>482.35000609999997</c:v>
                </c:pt>
                <c:pt idx="158">
                  <c:v>491.86999509999998</c:v>
                </c:pt>
                <c:pt idx="159">
                  <c:v>484.52999879999999</c:v>
                </c:pt>
                <c:pt idx="160">
                  <c:v>497.89999390000003</c:v>
                </c:pt>
                <c:pt idx="161">
                  <c:v>492.30999759999997</c:v>
                </c:pt>
                <c:pt idx="162">
                  <c:v>488.80999759999997</c:v>
                </c:pt>
                <c:pt idx="163">
                  <c:v>490.57998659999998</c:v>
                </c:pt>
                <c:pt idx="164">
                  <c:v>547.53002930000002</c:v>
                </c:pt>
                <c:pt idx="165">
                  <c:v>526.27001949999999</c:v>
                </c:pt>
                <c:pt idx="166">
                  <c:v>523.89001459999997</c:v>
                </c:pt>
                <c:pt idx="167">
                  <c:v>529.55999759999997</c:v>
                </c:pt>
                <c:pt idx="168">
                  <c:v>556.54998780000005</c:v>
                </c:pt>
                <c:pt idx="169">
                  <c:v>552.8400269</c:v>
                </c:pt>
                <c:pt idx="170">
                  <c:v>525.75</c:v>
                </c:pt>
                <c:pt idx="171">
                  <c:v>516.04998780000005</c:v>
                </c:pt>
                <c:pt idx="172">
                  <c:v>507.01998900000001</c:v>
                </c:pt>
                <c:pt idx="173">
                  <c:v>500.19000240000003</c:v>
                </c:pt>
                <c:pt idx="174">
                  <c:v>480.67001340000002</c:v>
                </c:pt>
                <c:pt idx="175">
                  <c:v>482.02999879999999</c:v>
                </c:pt>
                <c:pt idx="176">
                  <c:v>476.26000979999998</c:v>
                </c:pt>
                <c:pt idx="177">
                  <c:v>495.98999020000002</c:v>
                </c:pt>
                <c:pt idx="178">
                  <c:v>483.85998540000003</c:v>
                </c:pt>
                <c:pt idx="179">
                  <c:v>470.2000122</c:v>
                </c:pt>
                <c:pt idx="180">
                  <c:v>469.9599915</c:v>
                </c:pt>
                <c:pt idx="181">
                  <c:v>487.35000609999997</c:v>
                </c:pt>
                <c:pt idx="182">
                  <c:v>491.17001340000002</c:v>
                </c:pt>
                <c:pt idx="183">
                  <c:v>470.60998540000003</c:v>
                </c:pt>
                <c:pt idx="184">
                  <c:v>473.07998659999998</c:v>
                </c:pt>
                <c:pt idx="185">
                  <c:v>482.88000490000002</c:v>
                </c:pt>
                <c:pt idx="186">
                  <c:v>490.64999390000003</c:v>
                </c:pt>
                <c:pt idx="187">
                  <c:v>493.48001099999999</c:v>
                </c:pt>
                <c:pt idx="188">
                  <c:v>500.02999879999999</c:v>
                </c:pt>
                <c:pt idx="189">
                  <c:v>527.51000980000003</c:v>
                </c:pt>
                <c:pt idx="190">
                  <c:v>503.05999759999997</c:v>
                </c:pt>
                <c:pt idx="191">
                  <c:v>520.65002440000001</c:v>
                </c:pt>
                <c:pt idx="192">
                  <c:v>505.86999509999998</c:v>
                </c:pt>
                <c:pt idx="193">
                  <c:v>534.6599731</c:v>
                </c:pt>
                <c:pt idx="194">
                  <c:v>531.78997800000002</c:v>
                </c:pt>
                <c:pt idx="195">
                  <c:v>539.44000240000003</c:v>
                </c:pt>
                <c:pt idx="196">
                  <c:v>539.80999759999997</c:v>
                </c:pt>
                <c:pt idx="197">
                  <c:v>554.0900269</c:v>
                </c:pt>
                <c:pt idx="198">
                  <c:v>541.45001219999995</c:v>
                </c:pt>
                <c:pt idx="199">
                  <c:v>541.94000240000003</c:v>
                </c:pt>
                <c:pt idx="200">
                  <c:v>530.78997800000002</c:v>
                </c:pt>
                <c:pt idx="201">
                  <c:v>530.71997069999998</c:v>
                </c:pt>
                <c:pt idx="202">
                  <c:v>525.41998290000004</c:v>
                </c:pt>
                <c:pt idx="203">
                  <c:v>489.0499878</c:v>
                </c:pt>
                <c:pt idx="204">
                  <c:v>485.23001099999999</c:v>
                </c:pt>
                <c:pt idx="205">
                  <c:v>488.27999879999999</c:v>
                </c:pt>
                <c:pt idx="206">
                  <c:v>488.23999020000002</c:v>
                </c:pt>
                <c:pt idx="207">
                  <c:v>488.92999270000001</c:v>
                </c:pt>
                <c:pt idx="208">
                  <c:v>486.23999020000002</c:v>
                </c:pt>
                <c:pt idx="209">
                  <c:v>504.2099915</c:v>
                </c:pt>
                <c:pt idx="210">
                  <c:v>475.73999020000002</c:v>
                </c:pt>
                <c:pt idx="211">
                  <c:v>484.11999509999998</c:v>
                </c:pt>
                <c:pt idx="212">
                  <c:v>487.22000120000001</c:v>
                </c:pt>
                <c:pt idx="213">
                  <c:v>496.9500122</c:v>
                </c:pt>
                <c:pt idx="214">
                  <c:v>513.76000980000003</c:v>
                </c:pt>
                <c:pt idx="215">
                  <c:v>514.72998050000001</c:v>
                </c:pt>
                <c:pt idx="216">
                  <c:v>470.5</c:v>
                </c:pt>
                <c:pt idx="217">
                  <c:v>480.23999020000002</c:v>
                </c:pt>
                <c:pt idx="218">
                  <c:v>490.76000979999998</c:v>
                </c:pt>
                <c:pt idx="219">
                  <c:v>486.76998900000001</c:v>
                </c:pt>
                <c:pt idx="220">
                  <c:v>482.8399963</c:v>
                </c:pt>
                <c:pt idx="221">
                  <c:v>479.10000609999997</c:v>
                </c:pt>
                <c:pt idx="222">
                  <c:v>480.63000490000002</c:v>
                </c:pt>
                <c:pt idx="223">
                  <c:v>481.7900085</c:v>
                </c:pt>
                <c:pt idx="224">
                  <c:v>484.67001340000002</c:v>
                </c:pt>
                <c:pt idx="225">
                  <c:v>488.23999020000002</c:v>
                </c:pt>
                <c:pt idx="226">
                  <c:v>476.61999509999998</c:v>
                </c:pt>
                <c:pt idx="227">
                  <c:v>482.88000490000002</c:v>
                </c:pt>
                <c:pt idx="228">
                  <c:v>485</c:v>
                </c:pt>
                <c:pt idx="229">
                  <c:v>491.35998540000003</c:v>
                </c:pt>
                <c:pt idx="230">
                  <c:v>490.7000122</c:v>
                </c:pt>
                <c:pt idx="231">
                  <c:v>504.57998659999998</c:v>
                </c:pt>
                <c:pt idx="232">
                  <c:v>503.38000490000002</c:v>
                </c:pt>
                <c:pt idx="233">
                  <c:v>497.51998900000001</c:v>
                </c:pt>
                <c:pt idx="234">
                  <c:v>498.30999759999997</c:v>
                </c:pt>
                <c:pt idx="235">
                  <c:v>515.78002930000002</c:v>
                </c:pt>
                <c:pt idx="236">
                  <c:v>512.6599731</c:v>
                </c:pt>
                <c:pt idx="237">
                  <c:v>493.60000609999997</c:v>
                </c:pt>
                <c:pt idx="238">
                  <c:v>501.0899963</c:v>
                </c:pt>
                <c:pt idx="239">
                  <c:v>503.22000120000001</c:v>
                </c:pt>
                <c:pt idx="240">
                  <c:v>522.41998290000004</c:v>
                </c:pt>
                <c:pt idx="241">
                  <c:v>519.78002930000002</c:v>
                </c:pt>
                <c:pt idx="242">
                  <c:v>524.83001709999996</c:v>
                </c:pt>
                <c:pt idx="243">
                  <c:v>532.90002440000001</c:v>
                </c:pt>
                <c:pt idx="244">
                  <c:v>534.45001219999995</c:v>
                </c:pt>
                <c:pt idx="245">
                  <c:v>528.9099731</c:v>
                </c:pt>
                <c:pt idx="246">
                  <c:v>527.33001709999996</c:v>
                </c:pt>
                <c:pt idx="247">
                  <c:v>514.47998050000001</c:v>
                </c:pt>
                <c:pt idx="248">
                  <c:v>513.96997069999998</c:v>
                </c:pt>
                <c:pt idx="249">
                  <c:v>519.11999509999998</c:v>
                </c:pt>
                <c:pt idx="250">
                  <c:v>530.86999509999998</c:v>
                </c:pt>
                <c:pt idx="251">
                  <c:v>524.5900269</c:v>
                </c:pt>
              </c:numCache>
            </c:numRef>
          </c:val>
          <c:smooth val="0"/>
          <c:extLst>
            <c:ext xmlns:c16="http://schemas.microsoft.com/office/drawing/2014/chart" uri="{C3380CC4-5D6E-409C-BE32-E72D297353CC}">
              <c16:uniqueId val="{00000000-EC9A-924C-BE39-5C2950B03B9A}"/>
            </c:ext>
          </c:extLst>
        </c:ser>
        <c:dLbls>
          <c:showLegendKey val="0"/>
          <c:showVal val="0"/>
          <c:showCatName val="0"/>
          <c:showSerName val="0"/>
          <c:showPercent val="0"/>
          <c:showBubbleSize val="0"/>
        </c:dLbls>
        <c:smooth val="0"/>
        <c:axId val="1397982991"/>
        <c:axId val="1398145903"/>
      </c:lineChart>
      <c:catAx>
        <c:axId val="1397982991"/>
        <c:scaling>
          <c:orientation val="minMax"/>
        </c:scaling>
        <c:delete val="0"/>
        <c:axPos val="b"/>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kern="1200" baseline="0">
                    <a:solidFill>
                      <a:srgbClr val="595959"/>
                    </a:solidFill>
                    <a:effectLst/>
                    <a:latin typeface="Calibri" panose="020F0502020204030204" pitchFamily="34" charset="0"/>
                  </a:rPr>
                  <a:t>Time Period in Market Days</a:t>
                </a:r>
                <a:endParaRPr lang="en-US">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45903"/>
        <c:crosses val="autoZero"/>
        <c:auto val="1"/>
        <c:lblAlgn val="ctr"/>
        <c:lblOffset val="100"/>
        <c:noMultiLvlLbl val="0"/>
      </c:catAx>
      <c:valAx>
        <c:axId val="139814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82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Scatterplot of Actual vs. Predicted Values for Netflix</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306716183999316E-2"/>
          <c:y val="0.12594227504244482"/>
          <c:w val="0.76178338383214761"/>
          <c:h val="0.79528601794045695"/>
        </c:manualLayout>
      </c:layout>
      <c:scatterChart>
        <c:scatterStyle val="lineMarker"/>
        <c:varyColors val="0"/>
        <c:ser>
          <c:idx val="0"/>
          <c:order val="0"/>
          <c:tx>
            <c:v>Actual</c:v>
          </c:tx>
          <c:spPr>
            <a:ln w="19050" cap="rnd">
              <a:noFill/>
              <a:round/>
            </a:ln>
            <a:effectLst/>
          </c:spPr>
          <c:marker>
            <c:symbol val="circle"/>
            <c:size val="5"/>
            <c:spPr>
              <a:solidFill>
                <a:schemeClr val="accent1"/>
              </a:solidFill>
              <a:ln w="9525">
                <a:solidFill>
                  <a:schemeClr val="accent1"/>
                </a:solidFill>
              </a:ln>
              <a:effectLst/>
            </c:spPr>
          </c:marker>
          <c:xVal>
            <c:numRef>
              <c:f>'Part 4'!$P$2:$P$263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xVal>
          <c:yVal>
            <c:numRef>
              <c:f>'Part 4'!$Q$2:$Q$263</c:f>
              <c:numCache>
                <c:formatCode>0.00</c:formatCode>
                <c:ptCount val="262"/>
                <c:pt idx="0">
                  <c:v>329.80999800000001</c:v>
                </c:pt>
                <c:pt idx="1">
                  <c:v>325.89999399999999</c:v>
                </c:pt>
                <c:pt idx="2">
                  <c:v>335.82998700000002</c:v>
                </c:pt>
                <c:pt idx="3">
                  <c:v>330.75</c:v>
                </c:pt>
                <c:pt idx="4">
                  <c:v>339.26001000000002</c:v>
                </c:pt>
                <c:pt idx="5">
                  <c:v>335.66000400000001</c:v>
                </c:pt>
                <c:pt idx="6">
                  <c:v>329.04998799999998</c:v>
                </c:pt>
                <c:pt idx="7">
                  <c:v>338.92001299999998</c:v>
                </c:pt>
                <c:pt idx="8">
                  <c:v>338.69000199999999</c:v>
                </c:pt>
                <c:pt idx="9">
                  <c:v>339.07000699999998</c:v>
                </c:pt>
                <c:pt idx="10">
                  <c:v>338.61999500000002</c:v>
                </c:pt>
                <c:pt idx="11">
                  <c:v>339.67001299999998</c:v>
                </c:pt>
                <c:pt idx="12">
                  <c:v>338.10998499999999</c:v>
                </c:pt>
                <c:pt idx="13">
                  <c:v>326</c:v>
                </c:pt>
                <c:pt idx="14">
                  <c:v>349.60000600000001</c:v>
                </c:pt>
                <c:pt idx="15">
                  <c:v>353.16000400000001</c:v>
                </c:pt>
                <c:pt idx="16">
                  <c:v>342.88000499999998</c:v>
                </c:pt>
                <c:pt idx="17">
                  <c:v>348.51998900000001</c:v>
                </c:pt>
                <c:pt idx="18">
                  <c:v>343.16000400000001</c:v>
                </c:pt>
                <c:pt idx="19">
                  <c:v>347.73998999999998</c:v>
                </c:pt>
                <c:pt idx="20">
                  <c:v>345.08999599999999</c:v>
                </c:pt>
                <c:pt idx="21">
                  <c:v>358</c:v>
                </c:pt>
                <c:pt idx="22">
                  <c:v>369.01001000000002</c:v>
                </c:pt>
                <c:pt idx="23">
                  <c:v>369.67001299999998</c:v>
                </c:pt>
                <c:pt idx="24">
                  <c:v>366.95001200000002</c:v>
                </c:pt>
                <c:pt idx="25">
                  <c:v>366.76998900000001</c:v>
                </c:pt>
                <c:pt idx="26">
                  <c:v>371.07000699999998</c:v>
                </c:pt>
                <c:pt idx="27">
                  <c:v>373.69000199999999</c:v>
                </c:pt>
                <c:pt idx="28">
                  <c:v>380.01001000000002</c:v>
                </c:pt>
                <c:pt idx="29">
                  <c:v>381.39999399999999</c:v>
                </c:pt>
                <c:pt idx="30">
                  <c:v>380.39999399999999</c:v>
                </c:pt>
                <c:pt idx="31">
                  <c:v>387.77999899999998</c:v>
                </c:pt>
                <c:pt idx="32">
                  <c:v>386.19000199999999</c:v>
                </c:pt>
                <c:pt idx="33">
                  <c:v>386</c:v>
                </c:pt>
                <c:pt idx="34">
                  <c:v>380.07000699999998</c:v>
                </c:pt>
                <c:pt idx="35">
                  <c:v>368.70001200000002</c:v>
                </c:pt>
                <c:pt idx="36">
                  <c:v>360.08999599999999</c:v>
                </c:pt>
                <c:pt idx="37">
                  <c:v>379.23998999999998</c:v>
                </c:pt>
                <c:pt idx="38">
                  <c:v>371.709992</c:v>
                </c:pt>
                <c:pt idx="39">
                  <c:v>369.02999899999998</c:v>
                </c:pt>
                <c:pt idx="40">
                  <c:v>381.04998799999998</c:v>
                </c:pt>
                <c:pt idx="41">
                  <c:v>368.76998900000001</c:v>
                </c:pt>
                <c:pt idx="42">
                  <c:v>383.790009</c:v>
                </c:pt>
                <c:pt idx="43">
                  <c:v>372.77999899999998</c:v>
                </c:pt>
                <c:pt idx="44">
                  <c:v>368.97000100000002</c:v>
                </c:pt>
                <c:pt idx="45">
                  <c:v>346.48998999999998</c:v>
                </c:pt>
                <c:pt idx="46">
                  <c:v>364.13000499999998</c:v>
                </c:pt>
                <c:pt idx="47">
                  <c:v>349.92001299999998</c:v>
                </c:pt>
                <c:pt idx="48">
                  <c:v>315.25</c:v>
                </c:pt>
                <c:pt idx="49">
                  <c:v>336.29998799999998</c:v>
                </c:pt>
                <c:pt idx="50">
                  <c:v>298.83999599999999</c:v>
                </c:pt>
                <c:pt idx="51">
                  <c:v>319.75</c:v>
                </c:pt>
                <c:pt idx="52">
                  <c:v>315.47000100000002</c:v>
                </c:pt>
                <c:pt idx="53">
                  <c:v>332.02999899999998</c:v>
                </c:pt>
                <c:pt idx="54">
                  <c:v>332.82998700000002</c:v>
                </c:pt>
                <c:pt idx="55">
                  <c:v>360.26998900000001</c:v>
                </c:pt>
                <c:pt idx="56">
                  <c:v>357.32000699999998</c:v>
                </c:pt>
                <c:pt idx="57">
                  <c:v>342.39001500000001</c:v>
                </c:pt>
                <c:pt idx="58">
                  <c:v>362.98998999999998</c:v>
                </c:pt>
                <c:pt idx="59">
                  <c:v>357.11999500000002</c:v>
                </c:pt>
                <c:pt idx="60">
                  <c:v>370.959992</c:v>
                </c:pt>
                <c:pt idx="61">
                  <c:v>375.5</c:v>
                </c:pt>
                <c:pt idx="62">
                  <c:v>364.07998700000002</c:v>
                </c:pt>
                <c:pt idx="63">
                  <c:v>370.07998700000002</c:v>
                </c:pt>
                <c:pt idx="64">
                  <c:v>361.76001000000002</c:v>
                </c:pt>
                <c:pt idx="65">
                  <c:v>379.959992</c:v>
                </c:pt>
                <c:pt idx="66">
                  <c:v>372.27999899999998</c:v>
                </c:pt>
                <c:pt idx="67">
                  <c:v>371.11999500000002</c:v>
                </c:pt>
                <c:pt idx="68">
                  <c:v>370.72000100000002</c:v>
                </c:pt>
                <c:pt idx="69">
                  <c:v>396.72000100000002</c:v>
                </c:pt>
                <c:pt idx="70">
                  <c:v>413.54998799999998</c:v>
                </c:pt>
                <c:pt idx="71">
                  <c:v>426.75</c:v>
                </c:pt>
                <c:pt idx="72">
                  <c:v>439.17001299999998</c:v>
                </c:pt>
                <c:pt idx="73">
                  <c:v>422.959992</c:v>
                </c:pt>
                <c:pt idx="74">
                  <c:v>437.48998999999998</c:v>
                </c:pt>
                <c:pt idx="75">
                  <c:v>433.82998700000002</c:v>
                </c:pt>
                <c:pt idx="76">
                  <c:v>421.42001299999998</c:v>
                </c:pt>
                <c:pt idx="77">
                  <c:v>426.70001200000002</c:v>
                </c:pt>
                <c:pt idx="78">
                  <c:v>424.98998999999998</c:v>
                </c:pt>
                <c:pt idx="79">
                  <c:v>421.38000499999998</c:v>
                </c:pt>
                <c:pt idx="80">
                  <c:v>403.82998700000002</c:v>
                </c:pt>
                <c:pt idx="81">
                  <c:v>411.89001500000001</c:v>
                </c:pt>
                <c:pt idx="82">
                  <c:v>419.85000600000001</c:v>
                </c:pt>
                <c:pt idx="83">
                  <c:v>415.26998900000001</c:v>
                </c:pt>
                <c:pt idx="84">
                  <c:v>428.14999399999999</c:v>
                </c:pt>
                <c:pt idx="85">
                  <c:v>424.67999300000002</c:v>
                </c:pt>
                <c:pt idx="86">
                  <c:v>434.26001000000002</c:v>
                </c:pt>
                <c:pt idx="87">
                  <c:v>436.52999899999998</c:v>
                </c:pt>
                <c:pt idx="88">
                  <c:v>435.54998799999998</c:v>
                </c:pt>
                <c:pt idx="89">
                  <c:v>440.51998900000001</c:v>
                </c:pt>
                <c:pt idx="90">
                  <c:v>431.82000699999998</c:v>
                </c:pt>
                <c:pt idx="91">
                  <c:v>438.26998900000001</c:v>
                </c:pt>
                <c:pt idx="92">
                  <c:v>441.95001200000002</c:v>
                </c:pt>
                <c:pt idx="93">
                  <c:v>454.19000199999999</c:v>
                </c:pt>
                <c:pt idx="94">
                  <c:v>452.57998700000002</c:v>
                </c:pt>
                <c:pt idx="95">
                  <c:v>451.040009</c:v>
                </c:pt>
                <c:pt idx="96">
                  <c:v>447.67001299999998</c:v>
                </c:pt>
                <c:pt idx="97">
                  <c:v>436.25</c:v>
                </c:pt>
                <c:pt idx="98">
                  <c:v>429.32000699999998</c:v>
                </c:pt>
                <c:pt idx="99">
                  <c:v>414.76998900000001</c:v>
                </c:pt>
                <c:pt idx="100">
                  <c:v>419.89001500000001</c:v>
                </c:pt>
                <c:pt idx="101">
                  <c:v>413.44000199999999</c:v>
                </c:pt>
                <c:pt idx="102">
                  <c:v>419.73001099999999</c:v>
                </c:pt>
                <c:pt idx="103">
                  <c:v>425.92001299999998</c:v>
                </c:pt>
                <c:pt idx="104">
                  <c:v>427.30999800000001</c:v>
                </c:pt>
                <c:pt idx="105">
                  <c:v>421.97000100000002</c:v>
                </c:pt>
                <c:pt idx="106">
                  <c:v>414.32998700000002</c:v>
                </c:pt>
                <c:pt idx="107">
                  <c:v>419.60000600000001</c:v>
                </c:pt>
                <c:pt idx="108">
                  <c:v>419.48998999999998</c:v>
                </c:pt>
                <c:pt idx="109">
                  <c:v>434.04998799999998</c:v>
                </c:pt>
                <c:pt idx="110">
                  <c:v>434.48001099999999</c:v>
                </c:pt>
                <c:pt idx="111">
                  <c:v>425.55999800000001</c:v>
                </c:pt>
                <c:pt idx="112">
                  <c:v>418.07000699999998</c:v>
                </c:pt>
                <c:pt idx="113">
                  <c:v>425.5</c:v>
                </c:pt>
                <c:pt idx="114">
                  <c:v>436.13000499999998</c:v>
                </c:pt>
                <c:pt idx="115">
                  <c:v>447.76998900000001</c:v>
                </c:pt>
                <c:pt idx="116">
                  <c:v>449.86999500000002</c:v>
                </c:pt>
                <c:pt idx="117">
                  <c:v>453.72000100000002</c:v>
                </c:pt>
                <c:pt idx="118">
                  <c:v>468.040009</c:v>
                </c:pt>
                <c:pt idx="119">
                  <c:v>466.26001000000002</c:v>
                </c:pt>
                <c:pt idx="120">
                  <c:v>457.85000600000001</c:v>
                </c:pt>
                <c:pt idx="121">
                  <c:v>465.91000400000001</c:v>
                </c:pt>
                <c:pt idx="122">
                  <c:v>443.39999399999999</c:v>
                </c:pt>
                <c:pt idx="123">
                  <c:v>447.23998999999998</c:v>
                </c:pt>
                <c:pt idx="124">
                  <c:v>455.040009</c:v>
                </c:pt>
                <c:pt idx="125">
                  <c:v>485.64001500000001</c:v>
                </c:pt>
                <c:pt idx="126">
                  <c:v>476.89001500000001</c:v>
                </c:pt>
                <c:pt idx="127">
                  <c:v>493.80999800000001</c:v>
                </c:pt>
                <c:pt idx="128">
                  <c:v>493.16000400000001</c:v>
                </c:pt>
                <c:pt idx="129">
                  <c:v>502.77999899999998</c:v>
                </c:pt>
                <c:pt idx="130">
                  <c:v>507.76001000000002</c:v>
                </c:pt>
                <c:pt idx="131">
                  <c:v>548.72998099999995</c:v>
                </c:pt>
                <c:pt idx="132">
                  <c:v>525.5</c:v>
                </c:pt>
                <c:pt idx="133">
                  <c:v>524.88000499999998</c:v>
                </c:pt>
                <c:pt idx="134">
                  <c:v>523.26000999999997</c:v>
                </c:pt>
                <c:pt idx="135">
                  <c:v>527.39001499999995</c:v>
                </c:pt>
                <c:pt idx="136">
                  <c:v>492.98998999999998</c:v>
                </c:pt>
                <c:pt idx="137">
                  <c:v>502.41000400000001</c:v>
                </c:pt>
                <c:pt idx="138">
                  <c:v>490.10000600000001</c:v>
                </c:pt>
                <c:pt idx="139">
                  <c:v>489.82000699999998</c:v>
                </c:pt>
                <c:pt idx="140">
                  <c:v>477.57998700000002</c:v>
                </c:pt>
                <c:pt idx="141">
                  <c:v>480.45001200000002</c:v>
                </c:pt>
                <c:pt idx="142">
                  <c:v>495.64999399999999</c:v>
                </c:pt>
                <c:pt idx="143">
                  <c:v>488.51001000000002</c:v>
                </c:pt>
                <c:pt idx="144">
                  <c:v>484.48001099999999</c:v>
                </c:pt>
                <c:pt idx="145">
                  <c:v>485.79998799999998</c:v>
                </c:pt>
                <c:pt idx="146">
                  <c:v>488.88000499999998</c:v>
                </c:pt>
                <c:pt idx="147">
                  <c:v>498.61999500000002</c:v>
                </c:pt>
                <c:pt idx="148">
                  <c:v>509.64001500000001</c:v>
                </c:pt>
                <c:pt idx="149">
                  <c:v>502.10998499999999</c:v>
                </c:pt>
                <c:pt idx="150">
                  <c:v>509.07998700000002</c:v>
                </c:pt>
                <c:pt idx="151">
                  <c:v>494.73001099999999</c:v>
                </c:pt>
                <c:pt idx="152">
                  <c:v>483.38000499999998</c:v>
                </c:pt>
                <c:pt idx="153">
                  <c:v>466.92999300000002</c:v>
                </c:pt>
                <c:pt idx="154">
                  <c:v>475.47000100000002</c:v>
                </c:pt>
                <c:pt idx="155">
                  <c:v>481.32998700000002</c:v>
                </c:pt>
                <c:pt idx="156">
                  <c:v>482.67999300000002</c:v>
                </c:pt>
                <c:pt idx="157">
                  <c:v>482.35000600000001</c:v>
                </c:pt>
                <c:pt idx="158">
                  <c:v>491.86999500000002</c:v>
                </c:pt>
                <c:pt idx="159">
                  <c:v>484.52999899999998</c:v>
                </c:pt>
                <c:pt idx="160">
                  <c:v>497.89999399999999</c:v>
                </c:pt>
                <c:pt idx="161">
                  <c:v>492.30999800000001</c:v>
                </c:pt>
                <c:pt idx="162">
                  <c:v>488.80999800000001</c:v>
                </c:pt>
                <c:pt idx="163">
                  <c:v>490.57998700000002</c:v>
                </c:pt>
                <c:pt idx="164">
                  <c:v>547.53002900000001</c:v>
                </c:pt>
                <c:pt idx="165">
                  <c:v>526.27002000000005</c:v>
                </c:pt>
                <c:pt idx="166">
                  <c:v>523.89001499999995</c:v>
                </c:pt>
                <c:pt idx="167">
                  <c:v>529.55999799999995</c:v>
                </c:pt>
                <c:pt idx="168">
                  <c:v>556.54998799999998</c:v>
                </c:pt>
                <c:pt idx="169">
                  <c:v>552.84002699999996</c:v>
                </c:pt>
                <c:pt idx="170">
                  <c:v>525.75</c:v>
                </c:pt>
                <c:pt idx="171">
                  <c:v>516.04998799999998</c:v>
                </c:pt>
                <c:pt idx="172">
                  <c:v>507.01998900000001</c:v>
                </c:pt>
                <c:pt idx="173">
                  <c:v>500.19000199999999</c:v>
                </c:pt>
                <c:pt idx="174">
                  <c:v>480.67001299999998</c:v>
                </c:pt>
                <c:pt idx="175">
                  <c:v>482.02999899999998</c:v>
                </c:pt>
                <c:pt idx="176">
                  <c:v>476.26001000000002</c:v>
                </c:pt>
                <c:pt idx="177">
                  <c:v>495.98998999999998</c:v>
                </c:pt>
                <c:pt idx="178">
                  <c:v>483.85998499999999</c:v>
                </c:pt>
                <c:pt idx="179">
                  <c:v>470.20001200000002</c:v>
                </c:pt>
                <c:pt idx="180">
                  <c:v>469.959992</c:v>
                </c:pt>
                <c:pt idx="181">
                  <c:v>487.35000600000001</c:v>
                </c:pt>
                <c:pt idx="182">
                  <c:v>491.17001299999998</c:v>
                </c:pt>
                <c:pt idx="183">
                  <c:v>470.60998499999999</c:v>
                </c:pt>
                <c:pt idx="184">
                  <c:v>473.07998700000002</c:v>
                </c:pt>
                <c:pt idx="185">
                  <c:v>482.88000499999998</c:v>
                </c:pt>
                <c:pt idx="186">
                  <c:v>490.64999399999999</c:v>
                </c:pt>
                <c:pt idx="187">
                  <c:v>493.48001099999999</c:v>
                </c:pt>
                <c:pt idx="188">
                  <c:v>500.02999899999998</c:v>
                </c:pt>
                <c:pt idx="189">
                  <c:v>527.51000999999997</c:v>
                </c:pt>
                <c:pt idx="190">
                  <c:v>503.05999800000001</c:v>
                </c:pt>
                <c:pt idx="191">
                  <c:v>520.65002400000003</c:v>
                </c:pt>
                <c:pt idx="192">
                  <c:v>505.86999500000002</c:v>
                </c:pt>
                <c:pt idx="193">
                  <c:v>534.65997300000004</c:v>
                </c:pt>
                <c:pt idx="194">
                  <c:v>531.78997800000002</c:v>
                </c:pt>
                <c:pt idx="195">
                  <c:v>539.44000200000005</c:v>
                </c:pt>
                <c:pt idx="196">
                  <c:v>539.80999799999995</c:v>
                </c:pt>
                <c:pt idx="197">
                  <c:v>554.09002699999996</c:v>
                </c:pt>
                <c:pt idx="198">
                  <c:v>541.45001200000002</c:v>
                </c:pt>
                <c:pt idx="199">
                  <c:v>541.94000200000005</c:v>
                </c:pt>
                <c:pt idx="200">
                  <c:v>530.78997800000002</c:v>
                </c:pt>
                <c:pt idx="201">
                  <c:v>530.71997099999999</c:v>
                </c:pt>
                <c:pt idx="202">
                  <c:v>525.419983</c:v>
                </c:pt>
                <c:pt idx="203">
                  <c:v>489.04998799999998</c:v>
                </c:pt>
                <c:pt idx="204">
                  <c:v>485.23001099999999</c:v>
                </c:pt>
                <c:pt idx="205">
                  <c:v>488.27999899999998</c:v>
                </c:pt>
                <c:pt idx="206">
                  <c:v>488.23998999999998</c:v>
                </c:pt>
                <c:pt idx="207">
                  <c:v>488.92999300000002</c:v>
                </c:pt>
                <c:pt idx="208">
                  <c:v>486.23998999999998</c:v>
                </c:pt>
                <c:pt idx="209">
                  <c:v>504.209992</c:v>
                </c:pt>
                <c:pt idx="210">
                  <c:v>475.73998999999998</c:v>
                </c:pt>
                <c:pt idx="211">
                  <c:v>484.11999500000002</c:v>
                </c:pt>
                <c:pt idx="212">
                  <c:v>487.22000100000002</c:v>
                </c:pt>
                <c:pt idx="213">
                  <c:v>496.95001200000002</c:v>
                </c:pt>
                <c:pt idx="214">
                  <c:v>513.76000999999997</c:v>
                </c:pt>
                <c:pt idx="215">
                  <c:v>514.72998099999995</c:v>
                </c:pt>
                <c:pt idx="216">
                  <c:v>470.5</c:v>
                </c:pt>
                <c:pt idx="217">
                  <c:v>480.23998999999998</c:v>
                </c:pt>
                <c:pt idx="218">
                  <c:v>490.76001000000002</c:v>
                </c:pt>
                <c:pt idx="219">
                  <c:v>486.76998900000001</c:v>
                </c:pt>
                <c:pt idx="220">
                  <c:v>482.83999599999999</c:v>
                </c:pt>
                <c:pt idx="221">
                  <c:v>479.10000600000001</c:v>
                </c:pt>
                <c:pt idx="222">
                  <c:v>480.63000499999998</c:v>
                </c:pt>
                <c:pt idx="223">
                  <c:v>481.790009</c:v>
                </c:pt>
                <c:pt idx="224">
                  <c:v>484.67001299999998</c:v>
                </c:pt>
                <c:pt idx="225">
                  <c:v>488.23998999999998</c:v>
                </c:pt>
                <c:pt idx="226">
                  <c:v>476.61999500000002</c:v>
                </c:pt>
                <c:pt idx="227">
                  <c:v>482.88000499999998</c:v>
                </c:pt>
                <c:pt idx="228">
                  <c:v>485</c:v>
                </c:pt>
                <c:pt idx="229">
                  <c:v>491.35998499999999</c:v>
                </c:pt>
                <c:pt idx="230">
                  <c:v>490.70001200000002</c:v>
                </c:pt>
                <c:pt idx="231">
                  <c:v>504.57998700000002</c:v>
                </c:pt>
                <c:pt idx="232">
                  <c:v>503.38000499999998</c:v>
                </c:pt>
                <c:pt idx="233">
                  <c:v>497.51998900000001</c:v>
                </c:pt>
                <c:pt idx="234">
                  <c:v>498.30999800000001</c:v>
                </c:pt>
                <c:pt idx="235">
                  <c:v>515.78002900000001</c:v>
                </c:pt>
                <c:pt idx="236">
                  <c:v>512.65997300000004</c:v>
                </c:pt>
                <c:pt idx="237">
                  <c:v>493.60000600000001</c:v>
                </c:pt>
                <c:pt idx="238">
                  <c:v>501.08999599999999</c:v>
                </c:pt>
                <c:pt idx="239">
                  <c:v>503.22000100000002</c:v>
                </c:pt>
                <c:pt idx="240">
                  <c:v>522.419983</c:v>
                </c:pt>
                <c:pt idx="241">
                  <c:v>519.78002900000001</c:v>
                </c:pt>
                <c:pt idx="242">
                  <c:v>524.830017</c:v>
                </c:pt>
                <c:pt idx="243">
                  <c:v>532.90002400000003</c:v>
                </c:pt>
                <c:pt idx="244">
                  <c:v>534.45001200000002</c:v>
                </c:pt>
                <c:pt idx="245">
                  <c:v>528.90997300000004</c:v>
                </c:pt>
                <c:pt idx="246">
                  <c:v>527.330017</c:v>
                </c:pt>
                <c:pt idx="247">
                  <c:v>514.47998099999995</c:v>
                </c:pt>
                <c:pt idx="248">
                  <c:v>513.96997099999999</c:v>
                </c:pt>
                <c:pt idx="249">
                  <c:v>519.11999500000002</c:v>
                </c:pt>
                <c:pt idx="250">
                  <c:v>530.86999500000002</c:v>
                </c:pt>
                <c:pt idx="251">
                  <c:v>524.59002699999996</c:v>
                </c:pt>
                <c:pt idx="252">
                  <c:v>540.73</c:v>
                </c:pt>
                <c:pt idx="253">
                  <c:v>522.86</c:v>
                </c:pt>
                <c:pt idx="254">
                  <c:v>520.79999999999995</c:v>
                </c:pt>
                <c:pt idx="255">
                  <c:v>500.49</c:v>
                </c:pt>
                <c:pt idx="256">
                  <c:v>508.89</c:v>
                </c:pt>
                <c:pt idx="257">
                  <c:v>510.4</c:v>
                </c:pt>
                <c:pt idx="258">
                  <c:v>499.1</c:v>
                </c:pt>
                <c:pt idx="259">
                  <c:v>494.25</c:v>
                </c:pt>
                <c:pt idx="260">
                  <c:v>507.79</c:v>
                </c:pt>
                <c:pt idx="261">
                  <c:v>500.86</c:v>
                </c:pt>
              </c:numCache>
            </c:numRef>
          </c:yVal>
          <c:smooth val="0"/>
          <c:extLst>
            <c:ext xmlns:c16="http://schemas.microsoft.com/office/drawing/2014/chart" uri="{C3380CC4-5D6E-409C-BE32-E72D297353CC}">
              <c16:uniqueId val="{00000000-26AF-8C43-9A1B-351994F40254}"/>
            </c:ext>
          </c:extLst>
        </c:ser>
        <c:ser>
          <c:idx val="1"/>
          <c:order val="1"/>
          <c:tx>
            <c:v>Predicted</c:v>
          </c:tx>
          <c:spPr>
            <a:ln w="25400" cap="rnd">
              <a:noFill/>
              <a:round/>
            </a:ln>
            <a:effectLst/>
          </c:spPr>
          <c:marker>
            <c:symbol val="circle"/>
            <c:size val="5"/>
            <c:spPr>
              <a:solidFill>
                <a:schemeClr val="accent2"/>
              </a:solidFill>
              <a:ln w="9525">
                <a:solidFill>
                  <a:schemeClr val="accent2"/>
                </a:solidFill>
              </a:ln>
              <a:effectLst/>
            </c:spPr>
          </c:marker>
          <c:yVal>
            <c:numRef>
              <c:f>'Part 4'!$R$3:$R$263</c:f>
              <c:numCache>
                <c:formatCode>0.00</c:formatCode>
                <c:ptCount val="261"/>
                <c:pt idx="0">
                  <c:v>329.80999800000001</c:v>
                </c:pt>
                <c:pt idx="1">
                  <c:v>325.89999399999999</c:v>
                </c:pt>
                <c:pt idx="2">
                  <c:v>335.82998700000002</c:v>
                </c:pt>
                <c:pt idx="3">
                  <c:v>330.75</c:v>
                </c:pt>
                <c:pt idx="4">
                  <c:v>339.26001000000002</c:v>
                </c:pt>
                <c:pt idx="5">
                  <c:v>335.66000400000001</c:v>
                </c:pt>
                <c:pt idx="6">
                  <c:v>329.04998799999998</c:v>
                </c:pt>
                <c:pt idx="7">
                  <c:v>338.92001299999998</c:v>
                </c:pt>
                <c:pt idx="8">
                  <c:v>338.69000199999999</c:v>
                </c:pt>
                <c:pt idx="9">
                  <c:v>339.07000699999998</c:v>
                </c:pt>
                <c:pt idx="10">
                  <c:v>338.61999500000002</c:v>
                </c:pt>
                <c:pt idx="11">
                  <c:v>339.67001299999998</c:v>
                </c:pt>
                <c:pt idx="12">
                  <c:v>338.10998499999999</c:v>
                </c:pt>
                <c:pt idx="13">
                  <c:v>326</c:v>
                </c:pt>
                <c:pt idx="14">
                  <c:v>349.60000600000001</c:v>
                </c:pt>
                <c:pt idx="15">
                  <c:v>353.16000400000001</c:v>
                </c:pt>
                <c:pt idx="16">
                  <c:v>342.88000499999998</c:v>
                </c:pt>
                <c:pt idx="17">
                  <c:v>348.51998900000001</c:v>
                </c:pt>
                <c:pt idx="18">
                  <c:v>343.16000400000001</c:v>
                </c:pt>
                <c:pt idx="19">
                  <c:v>347.73998999999998</c:v>
                </c:pt>
                <c:pt idx="20">
                  <c:v>345.08999599999999</c:v>
                </c:pt>
                <c:pt idx="21">
                  <c:v>358</c:v>
                </c:pt>
                <c:pt idx="22">
                  <c:v>369.01001000000002</c:v>
                </c:pt>
                <c:pt idx="23">
                  <c:v>369.67001299999998</c:v>
                </c:pt>
                <c:pt idx="24">
                  <c:v>366.95001200000002</c:v>
                </c:pt>
                <c:pt idx="25">
                  <c:v>366.76998900000001</c:v>
                </c:pt>
                <c:pt idx="26">
                  <c:v>371.07000699999998</c:v>
                </c:pt>
                <c:pt idx="27">
                  <c:v>373.69000199999999</c:v>
                </c:pt>
                <c:pt idx="28">
                  <c:v>380.01001000000002</c:v>
                </c:pt>
                <c:pt idx="29">
                  <c:v>381.39999399999999</c:v>
                </c:pt>
                <c:pt idx="30">
                  <c:v>380.39999399999999</c:v>
                </c:pt>
                <c:pt idx="31">
                  <c:v>387.77999899999998</c:v>
                </c:pt>
                <c:pt idx="32">
                  <c:v>386.19000199999999</c:v>
                </c:pt>
                <c:pt idx="33">
                  <c:v>386</c:v>
                </c:pt>
                <c:pt idx="34">
                  <c:v>380.07000699999998</c:v>
                </c:pt>
                <c:pt idx="35">
                  <c:v>368.70001200000002</c:v>
                </c:pt>
                <c:pt idx="36">
                  <c:v>360.08999599999999</c:v>
                </c:pt>
                <c:pt idx="37">
                  <c:v>379.23998999999998</c:v>
                </c:pt>
                <c:pt idx="38">
                  <c:v>371.709992</c:v>
                </c:pt>
                <c:pt idx="39">
                  <c:v>369.02999899999998</c:v>
                </c:pt>
                <c:pt idx="40">
                  <c:v>381.04998799999998</c:v>
                </c:pt>
                <c:pt idx="41">
                  <c:v>368.76998900000001</c:v>
                </c:pt>
                <c:pt idx="42">
                  <c:v>383.790009</c:v>
                </c:pt>
                <c:pt idx="43">
                  <c:v>372.77999899999998</c:v>
                </c:pt>
                <c:pt idx="44">
                  <c:v>368.97000100000002</c:v>
                </c:pt>
                <c:pt idx="45">
                  <c:v>346.48998999999998</c:v>
                </c:pt>
                <c:pt idx="46">
                  <c:v>364.13000499999998</c:v>
                </c:pt>
                <c:pt idx="47">
                  <c:v>349.92001299999998</c:v>
                </c:pt>
                <c:pt idx="48">
                  <c:v>315.25</c:v>
                </c:pt>
                <c:pt idx="49">
                  <c:v>336.29998799999998</c:v>
                </c:pt>
                <c:pt idx="50">
                  <c:v>298.83999599999999</c:v>
                </c:pt>
                <c:pt idx="51">
                  <c:v>319.75</c:v>
                </c:pt>
                <c:pt idx="52">
                  <c:v>315.47000100000002</c:v>
                </c:pt>
                <c:pt idx="53">
                  <c:v>332.02999899999998</c:v>
                </c:pt>
                <c:pt idx="54">
                  <c:v>332.82998700000002</c:v>
                </c:pt>
                <c:pt idx="55">
                  <c:v>360.26998900000001</c:v>
                </c:pt>
                <c:pt idx="56">
                  <c:v>357.32000699999998</c:v>
                </c:pt>
                <c:pt idx="57">
                  <c:v>342.39001500000001</c:v>
                </c:pt>
                <c:pt idx="58">
                  <c:v>362.98998999999998</c:v>
                </c:pt>
                <c:pt idx="59">
                  <c:v>357.11999500000002</c:v>
                </c:pt>
                <c:pt idx="60">
                  <c:v>370.959992</c:v>
                </c:pt>
                <c:pt idx="61">
                  <c:v>375.5</c:v>
                </c:pt>
                <c:pt idx="62">
                  <c:v>364.07998700000002</c:v>
                </c:pt>
                <c:pt idx="63">
                  <c:v>370.07998700000002</c:v>
                </c:pt>
                <c:pt idx="64">
                  <c:v>361.76001000000002</c:v>
                </c:pt>
                <c:pt idx="65">
                  <c:v>379.959992</c:v>
                </c:pt>
                <c:pt idx="66">
                  <c:v>372.27999899999998</c:v>
                </c:pt>
                <c:pt idx="67">
                  <c:v>371.11999500000002</c:v>
                </c:pt>
                <c:pt idx="68">
                  <c:v>370.72000100000002</c:v>
                </c:pt>
                <c:pt idx="69">
                  <c:v>396.72000100000002</c:v>
                </c:pt>
                <c:pt idx="70">
                  <c:v>413.54998799999998</c:v>
                </c:pt>
                <c:pt idx="71">
                  <c:v>426.75</c:v>
                </c:pt>
                <c:pt idx="72">
                  <c:v>439.17001299999998</c:v>
                </c:pt>
                <c:pt idx="73">
                  <c:v>422.959992</c:v>
                </c:pt>
                <c:pt idx="74">
                  <c:v>437.48998999999998</c:v>
                </c:pt>
                <c:pt idx="75">
                  <c:v>433.82998700000002</c:v>
                </c:pt>
                <c:pt idx="76">
                  <c:v>421.42001299999998</c:v>
                </c:pt>
                <c:pt idx="77">
                  <c:v>426.70001200000002</c:v>
                </c:pt>
                <c:pt idx="78">
                  <c:v>424.98998999999998</c:v>
                </c:pt>
                <c:pt idx="79">
                  <c:v>421.38000499999998</c:v>
                </c:pt>
                <c:pt idx="80">
                  <c:v>403.82998700000002</c:v>
                </c:pt>
                <c:pt idx="81">
                  <c:v>411.89001500000001</c:v>
                </c:pt>
                <c:pt idx="82">
                  <c:v>419.85000600000001</c:v>
                </c:pt>
                <c:pt idx="83">
                  <c:v>415.26998900000001</c:v>
                </c:pt>
                <c:pt idx="84">
                  <c:v>428.14999399999999</c:v>
                </c:pt>
                <c:pt idx="85">
                  <c:v>424.67999300000002</c:v>
                </c:pt>
                <c:pt idx="86">
                  <c:v>434.26001000000002</c:v>
                </c:pt>
                <c:pt idx="87">
                  <c:v>436.52999899999998</c:v>
                </c:pt>
                <c:pt idx="88">
                  <c:v>435.54998799999998</c:v>
                </c:pt>
                <c:pt idx="89">
                  <c:v>440.51998900000001</c:v>
                </c:pt>
                <c:pt idx="90">
                  <c:v>431.82000699999998</c:v>
                </c:pt>
                <c:pt idx="91">
                  <c:v>438.26998900000001</c:v>
                </c:pt>
                <c:pt idx="92">
                  <c:v>441.95001200000002</c:v>
                </c:pt>
                <c:pt idx="93">
                  <c:v>454.19000199999999</c:v>
                </c:pt>
                <c:pt idx="94">
                  <c:v>452.57998700000002</c:v>
                </c:pt>
                <c:pt idx="95">
                  <c:v>451.040009</c:v>
                </c:pt>
                <c:pt idx="96">
                  <c:v>447.67001299999998</c:v>
                </c:pt>
                <c:pt idx="97">
                  <c:v>436.25</c:v>
                </c:pt>
                <c:pt idx="98">
                  <c:v>429.32000699999998</c:v>
                </c:pt>
                <c:pt idx="99">
                  <c:v>414.76998900000001</c:v>
                </c:pt>
                <c:pt idx="100">
                  <c:v>419.89001500000001</c:v>
                </c:pt>
                <c:pt idx="101">
                  <c:v>413.44000199999999</c:v>
                </c:pt>
                <c:pt idx="102">
                  <c:v>419.73001099999999</c:v>
                </c:pt>
                <c:pt idx="103">
                  <c:v>425.92001299999998</c:v>
                </c:pt>
                <c:pt idx="104">
                  <c:v>427.30999800000001</c:v>
                </c:pt>
                <c:pt idx="105">
                  <c:v>421.97000100000002</c:v>
                </c:pt>
                <c:pt idx="106">
                  <c:v>414.32998700000002</c:v>
                </c:pt>
                <c:pt idx="107">
                  <c:v>419.60000600000001</c:v>
                </c:pt>
                <c:pt idx="108">
                  <c:v>419.48998999999998</c:v>
                </c:pt>
                <c:pt idx="109">
                  <c:v>434.04998799999998</c:v>
                </c:pt>
                <c:pt idx="110">
                  <c:v>434.48001099999999</c:v>
                </c:pt>
                <c:pt idx="111">
                  <c:v>425.55999800000001</c:v>
                </c:pt>
                <c:pt idx="112">
                  <c:v>418.07000699999998</c:v>
                </c:pt>
                <c:pt idx="113">
                  <c:v>425.5</c:v>
                </c:pt>
                <c:pt idx="114">
                  <c:v>436.13000499999998</c:v>
                </c:pt>
                <c:pt idx="115">
                  <c:v>447.76998900000001</c:v>
                </c:pt>
                <c:pt idx="116">
                  <c:v>449.86999500000002</c:v>
                </c:pt>
                <c:pt idx="117">
                  <c:v>453.72000100000002</c:v>
                </c:pt>
                <c:pt idx="118">
                  <c:v>468.040009</c:v>
                </c:pt>
                <c:pt idx="119">
                  <c:v>466.26001000000002</c:v>
                </c:pt>
                <c:pt idx="120">
                  <c:v>457.85000600000001</c:v>
                </c:pt>
                <c:pt idx="121">
                  <c:v>465.91000400000001</c:v>
                </c:pt>
                <c:pt idx="122">
                  <c:v>443.39999399999999</c:v>
                </c:pt>
                <c:pt idx="123">
                  <c:v>447.23998999999998</c:v>
                </c:pt>
                <c:pt idx="124">
                  <c:v>455.040009</c:v>
                </c:pt>
                <c:pt idx="125">
                  <c:v>485.64001500000001</c:v>
                </c:pt>
                <c:pt idx="126">
                  <c:v>476.89001500000001</c:v>
                </c:pt>
                <c:pt idx="127">
                  <c:v>493.80999800000001</c:v>
                </c:pt>
                <c:pt idx="128">
                  <c:v>493.16000400000001</c:v>
                </c:pt>
                <c:pt idx="129">
                  <c:v>502.77999899999998</c:v>
                </c:pt>
                <c:pt idx="130">
                  <c:v>507.76001000000002</c:v>
                </c:pt>
                <c:pt idx="131">
                  <c:v>548.72998099999995</c:v>
                </c:pt>
                <c:pt idx="132">
                  <c:v>525.5</c:v>
                </c:pt>
                <c:pt idx="133">
                  <c:v>524.88000499999998</c:v>
                </c:pt>
                <c:pt idx="134">
                  <c:v>523.26000999999997</c:v>
                </c:pt>
                <c:pt idx="135">
                  <c:v>527.39001499999995</c:v>
                </c:pt>
                <c:pt idx="136">
                  <c:v>492.98998999999998</c:v>
                </c:pt>
                <c:pt idx="137">
                  <c:v>502.41000400000001</c:v>
                </c:pt>
                <c:pt idx="138">
                  <c:v>490.10000600000001</c:v>
                </c:pt>
                <c:pt idx="139">
                  <c:v>489.82000699999998</c:v>
                </c:pt>
                <c:pt idx="140">
                  <c:v>477.57998700000002</c:v>
                </c:pt>
                <c:pt idx="141">
                  <c:v>480.45001200000002</c:v>
                </c:pt>
                <c:pt idx="142">
                  <c:v>495.64999399999999</c:v>
                </c:pt>
                <c:pt idx="143">
                  <c:v>488.51001000000002</c:v>
                </c:pt>
                <c:pt idx="144">
                  <c:v>484.48001099999999</c:v>
                </c:pt>
                <c:pt idx="145">
                  <c:v>485.79998799999998</c:v>
                </c:pt>
                <c:pt idx="146">
                  <c:v>488.88000499999998</c:v>
                </c:pt>
                <c:pt idx="147">
                  <c:v>498.61999500000002</c:v>
                </c:pt>
                <c:pt idx="148">
                  <c:v>509.64001500000001</c:v>
                </c:pt>
                <c:pt idx="149">
                  <c:v>502.10998499999999</c:v>
                </c:pt>
                <c:pt idx="150">
                  <c:v>509.07998700000002</c:v>
                </c:pt>
                <c:pt idx="151">
                  <c:v>494.73001099999999</c:v>
                </c:pt>
                <c:pt idx="152">
                  <c:v>483.38000499999998</c:v>
                </c:pt>
                <c:pt idx="153">
                  <c:v>466.92999300000002</c:v>
                </c:pt>
                <c:pt idx="154">
                  <c:v>475.47000100000002</c:v>
                </c:pt>
                <c:pt idx="155">
                  <c:v>481.32998700000002</c:v>
                </c:pt>
                <c:pt idx="156">
                  <c:v>482.67999300000002</c:v>
                </c:pt>
                <c:pt idx="157">
                  <c:v>482.35000600000001</c:v>
                </c:pt>
                <c:pt idx="158">
                  <c:v>491.86999500000002</c:v>
                </c:pt>
                <c:pt idx="159">
                  <c:v>484.52999899999998</c:v>
                </c:pt>
                <c:pt idx="160">
                  <c:v>497.89999399999999</c:v>
                </c:pt>
                <c:pt idx="161">
                  <c:v>492.30999800000001</c:v>
                </c:pt>
                <c:pt idx="162">
                  <c:v>488.80999800000001</c:v>
                </c:pt>
                <c:pt idx="163">
                  <c:v>490.57998700000002</c:v>
                </c:pt>
                <c:pt idx="164">
                  <c:v>547.53002900000001</c:v>
                </c:pt>
                <c:pt idx="165">
                  <c:v>526.27002000000005</c:v>
                </c:pt>
                <c:pt idx="166">
                  <c:v>523.89001499999995</c:v>
                </c:pt>
                <c:pt idx="167">
                  <c:v>529.55999799999995</c:v>
                </c:pt>
                <c:pt idx="168">
                  <c:v>556.54998799999998</c:v>
                </c:pt>
                <c:pt idx="169">
                  <c:v>552.84002699999996</c:v>
                </c:pt>
                <c:pt idx="170">
                  <c:v>525.75</c:v>
                </c:pt>
                <c:pt idx="171">
                  <c:v>516.04998799999998</c:v>
                </c:pt>
                <c:pt idx="172">
                  <c:v>507.01998900000001</c:v>
                </c:pt>
                <c:pt idx="173">
                  <c:v>500.19000199999999</c:v>
                </c:pt>
                <c:pt idx="174">
                  <c:v>480.67001299999998</c:v>
                </c:pt>
                <c:pt idx="175">
                  <c:v>482.02999899999998</c:v>
                </c:pt>
                <c:pt idx="176">
                  <c:v>476.26001000000002</c:v>
                </c:pt>
                <c:pt idx="177">
                  <c:v>495.98998999999998</c:v>
                </c:pt>
                <c:pt idx="178">
                  <c:v>483.85998499999999</c:v>
                </c:pt>
                <c:pt idx="179">
                  <c:v>470.20001200000002</c:v>
                </c:pt>
                <c:pt idx="180">
                  <c:v>469.959992</c:v>
                </c:pt>
                <c:pt idx="181">
                  <c:v>487.35000600000001</c:v>
                </c:pt>
                <c:pt idx="182">
                  <c:v>491.17001299999998</c:v>
                </c:pt>
                <c:pt idx="183">
                  <c:v>470.60998499999999</c:v>
                </c:pt>
                <c:pt idx="184">
                  <c:v>473.07998700000002</c:v>
                </c:pt>
                <c:pt idx="185">
                  <c:v>482.88000499999998</c:v>
                </c:pt>
                <c:pt idx="186">
                  <c:v>490.64999399999999</c:v>
                </c:pt>
                <c:pt idx="187">
                  <c:v>493.48001099999999</c:v>
                </c:pt>
                <c:pt idx="188">
                  <c:v>500.02999899999998</c:v>
                </c:pt>
                <c:pt idx="189">
                  <c:v>527.51000999999997</c:v>
                </c:pt>
                <c:pt idx="190">
                  <c:v>503.05999800000001</c:v>
                </c:pt>
                <c:pt idx="191">
                  <c:v>520.65002400000003</c:v>
                </c:pt>
                <c:pt idx="192">
                  <c:v>505.86999500000002</c:v>
                </c:pt>
                <c:pt idx="193">
                  <c:v>534.65997300000004</c:v>
                </c:pt>
                <c:pt idx="194">
                  <c:v>531.78997800000002</c:v>
                </c:pt>
                <c:pt idx="195">
                  <c:v>539.44000200000005</c:v>
                </c:pt>
                <c:pt idx="196">
                  <c:v>539.80999799999995</c:v>
                </c:pt>
                <c:pt idx="197">
                  <c:v>554.09002699999996</c:v>
                </c:pt>
                <c:pt idx="198">
                  <c:v>541.45001200000002</c:v>
                </c:pt>
                <c:pt idx="199">
                  <c:v>541.94000200000005</c:v>
                </c:pt>
                <c:pt idx="200">
                  <c:v>530.78997800000002</c:v>
                </c:pt>
                <c:pt idx="201">
                  <c:v>530.71997099999999</c:v>
                </c:pt>
                <c:pt idx="202">
                  <c:v>525.419983</c:v>
                </c:pt>
                <c:pt idx="203">
                  <c:v>489.04998799999998</c:v>
                </c:pt>
                <c:pt idx="204">
                  <c:v>485.23001099999999</c:v>
                </c:pt>
                <c:pt idx="205">
                  <c:v>488.27999899999998</c:v>
                </c:pt>
                <c:pt idx="206">
                  <c:v>488.23998999999998</c:v>
                </c:pt>
                <c:pt idx="207">
                  <c:v>488.92999300000002</c:v>
                </c:pt>
                <c:pt idx="208">
                  <c:v>486.23998999999998</c:v>
                </c:pt>
                <c:pt idx="209">
                  <c:v>504.209992</c:v>
                </c:pt>
                <c:pt idx="210">
                  <c:v>475.73998999999998</c:v>
                </c:pt>
                <c:pt idx="211">
                  <c:v>484.11999500000002</c:v>
                </c:pt>
                <c:pt idx="212">
                  <c:v>487.22000100000002</c:v>
                </c:pt>
                <c:pt idx="213">
                  <c:v>496.95001200000002</c:v>
                </c:pt>
                <c:pt idx="214">
                  <c:v>513.76000999999997</c:v>
                </c:pt>
                <c:pt idx="215">
                  <c:v>514.72998099999995</c:v>
                </c:pt>
                <c:pt idx="216">
                  <c:v>470.5</c:v>
                </c:pt>
                <c:pt idx="217">
                  <c:v>480.23998999999998</c:v>
                </c:pt>
                <c:pt idx="218">
                  <c:v>490.76001000000002</c:v>
                </c:pt>
                <c:pt idx="219">
                  <c:v>486.76998900000001</c:v>
                </c:pt>
                <c:pt idx="220">
                  <c:v>482.83999599999999</c:v>
                </c:pt>
                <c:pt idx="221">
                  <c:v>479.10000600000001</c:v>
                </c:pt>
                <c:pt idx="222">
                  <c:v>480.63000499999998</c:v>
                </c:pt>
                <c:pt idx="223">
                  <c:v>481.790009</c:v>
                </c:pt>
                <c:pt idx="224">
                  <c:v>484.67001299999998</c:v>
                </c:pt>
                <c:pt idx="225">
                  <c:v>488.23998999999998</c:v>
                </c:pt>
                <c:pt idx="226">
                  <c:v>476.61999500000002</c:v>
                </c:pt>
                <c:pt idx="227">
                  <c:v>482.88000499999998</c:v>
                </c:pt>
                <c:pt idx="228">
                  <c:v>485</c:v>
                </c:pt>
                <c:pt idx="229">
                  <c:v>491.35998499999999</c:v>
                </c:pt>
                <c:pt idx="230">
                  <c:v>490.70001200000002</c:v>
                </c:pt>
                <c:pt idx="231">
                  <c:v>504.57998700000002</c:v>
                </c:pt>
                <c:pt idx="232">
                  <c:v>503.38000499999998</c:v>
                </c:pt>
                <c:pt idx="233">
                  <c:v>497.51998900000001</c:v>
                </c:pt>
                <c:pt idx="234">
                  <c:v>498.30999800000001</c:v>
                </c:pt>
                <c:pt idx="235">
                  <c:v>515.78002900000001</c:v>
                </c:pt>
                <c:pt idx="236">
                  <c:v>512.65997300000004</c:v>
                </c:pt>
                <c:pt idx="237">
                  <c:v>493.60000600000001</c:v>
                </c:pt>
                <c:pt idx="238">
                  <c:v>501.08999599999999</c:v>
                </c:pt>
                <c:pt idx="239">
                  <c:v>503.22000100000002</c:v>
                </c:pt>
                <c:pt idx="240">
                  <c:v>522.419983</c:v>
                </c:pt>
                <c:pt idx="241">
                  <c:v>519.78002900000001</c:v>
                </c:pt>
                <c:pt idx="242">
                  <c:v>524.830017</c:v>
                </c:pt>
                <c:pt idx="243">
                  <c:v>532.90002400000003</c:v>
                </c:pt>
                <c:pt idx="244">
                  <c:v>534.45001200000002</c:v>
                </c:pt>
                <c:pt idx="245">
                  <c:v>528.90997300000004</c:v>
                </c:pt>
                <c:pt idx="246">
                  <c:v>527.330017</c:v>
                </c:pt>
                <c:pt idx="247">
                  <c:v>514.47998099999995</c:v>
                </c:pt>
                <c:pt idx="248">
                  <c:v>513.96997099999999</c:v>
                </c:pt>
                <c:pt idx="249">
                  <c:v>519.11999500000002</c:v>
                </c:pt>
                <c:pt idx="250">
                  <c:v>530.86999500000002</c:v>
                </c:pt>
                <c:pt idx="251">
                  <c:v>524.59002699999996</c:v>
                </c:pt>
                <c:pt idx="252">
                  <c:v>540.73</c:v>
                </c:pt>
                <c:pt idx="253">
                  <c:v>522.86</c:v>
                </c:pt>
                <c:pt idx="254">
                  <c:v>520.79999999999995</c:v>
                </c:pt>
                <c:pt idx="255">
                  <c:v>500.49</c:v>
                </c:pt>
                <c:pt idx="256">
                  <c:v>508.89</c:v>
                </c:pt>
                <c:pt idx="257">
                  <c:v>510.4</c:v>
                </c:pt>
                <c:pt idx="258">
                  <c:v>499.1</c:v>
                </c:pt>
                <c:pt idx="259">
                  <c:v>494.25</c:v>
                </c:pt>
                <c:pt idx="260">
                  <c:v>507.79</c:v>
                </c:pt>
              </c:numCache>
            </c:numRef>
          </c:yVal>
          <c:smooth val="0"/>
          <c:extLst>
            <c:ext xmlns:c16="http://schemas.microsoft.com/office/drawing/2014/chart" uri="{C3380CC4-5D6E-409C-BE32-E72D297353CC}">
              <c16:uniqueId val="{00000001-26AF-8C43-9A1B-351994F40254}"/>
            </c:ext>
          </c:extLst>
        </c:ser>
        <c:dLbls>
          <c:showLegendKey val="0"/>
          <c:showVal val="0"/>
          <c:showCatName val="0"/>
          <c:showSerName val="0"/>
          <c:showPercent val="0"/>
          <c:showBubbleSize val="0"/>
        </c:dLbls>
        <c:axId val="587758464"/>
        <c:axId val="587760192"/>
      </c:scatterChart>
      <c:valAx>
        <c:axId val="58775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60192"/>
        <c:crosses val="autoZero"/>
        <c:crossBetween val="midCat"/>
      </c:valAx>
      <c:valAx>
        <c:axId val="58776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58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'Part 1'!$F$1</c:f>
              <c:strCache>
                <c:ptCount val="1"/>
                <c:pt idx="0">
                  <c:v>AMZN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1.3946204712980513E-2"/>
                  <c:y val="-0.134702862906093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'Part 1'!$D$2:$D$253</c:f>
              <c:numCache>
                <c:formatCode>m/d/yy</c:formatCode>
                <c:ptCount val="252"/>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43851</c:v>
                </c:pt>
                <c:pt idx="13">
                  <c:v>43852</c:v>
                </c:pt>
                <c:pt idx="14">
                  <c:v>43853</c:v>
                </c:pt>
                <c:pt idx="15">
                  <c:v>43854</c:v>
                </c:pt>
                <c:pt idx="16">
                  <c:v>43857</c:v>
                </c:pt>
                <c:pt idx="17">
                  <c:v>43858</c:v>
                </c:pt>
                <c:pt idx="18">
                  <c:v>43859</c:v>
                </c:pt>
                <c:pt idx="19">
                  <c:v>43860</c:v>
                </c:pt>
                <c:pt idx="20">
                  <c:v>43861</c:v>
                </c:pt>
                <c:pt idx="21">
                  <c:v>43864</c:v>
                </c:pt>
                <c:pt idx="22">
                  <c:v>43865</c:v>
                </c:pt>
                <c:pt idx="23">
                  <c:v>43866</c:v>
                </c:pt>
                <c:pt idx="24">
                  <c:v>43867</c:v>
                </c:pt>
                <c:pt idx="25">
                  <c:v>43868</c:v>
                </c:pt>
                <c:pt idx="26">
                  <c:v>43871</c:v>
                </c:pt>
                <c:pt idx="27">
                  <c:v>43872</c:v>
                </c:pt>
                <c:pt idx="28">
                  <c:v>43873</c:v>
                </c:pt>
                <c:pt idx="29">
                  <c:v>43874</c:v>
                </c:pt>
                <c:pt idx="30">
                  <c:v>43875</c:v>
                </c:pt>
                <c:pt idx="31">
                  <c:v>43879</c:v>
                </c:pt>
                <c:pt idx="32">
                  <c:v>43880</c:v>
                </c:pt>
                <c:pt idx="33">
                  <c:v>43881</c:v>
                </c:pt>
                <c:pt idx="34">
                  <c:v>43882</c:v>
                </c:pt>
                <c:pt idx="35">
                  <c:v>43885</c:v>
                </c:pt>
                <c:pt idx="36">
                  <c:v>43886</c:v>
                </c:pt>
                <c:pt idx="37">
                  <c:v>43887</c:v>
                </c:pt>
                <c:pt idx="38">
                  <c:v>43888</c:v>
                </c:pt>
                <c:pt idx="39">
                  <c:v>43889</c:v>
                </c:pt>
                <c:pt idx="40">
                  <c:v>43892</c:v>
                </c:pt>
                <c:pt idx="41">
                  <c:v>43893</c:v>
                </c:pt>
                <c:pt idx="42">
                  <c:v>43894</c:v>
                </c:pt>
                <c:pt idx="43">
                  <c:v>43895</c:v>
                </c:pt>
                <c:pt idx="44">
                  <c:v>43896</c:v>
                </c:pt>
                <c:pt idx="45">
                  <c:v>43899</c:v>
                </c:pt>
                <c:pt idx="46">
                  <c:v>43900</c:v>
                </c:pt>
                <c:pt idx="47">
                  <c:v>43901</c:v>
                </c:pt>
                <c:pt idx="48">
                  <c:v>43902</c:v>
                </c:pt>
                <c:pt idx="49">
                  <c:v>43903</c:v>
                </c:pt>
                <c:pt idx="50">
                  <c:v>43906</c:v>
                </c:pt>
                <c:pt idx="51">
                  <c:v>43907</c:v>
                </c:pt>
                <c:pt idx="52">
                  <c:v>43908</c:v>
                </c:pt>
                <c:pt idx="53">
                  <c:v>43909</c:v>
                </c:pt>
                <c:pt idx="54">
                  <c:v>43910</c:v>
                </c:pt>
                <c:pt idx="55">
                  <c:v>43913</c:v>
                </c:pt>
                <c:pt idx="56">
                  <c:v>43914</c:v>
                </c:pt>
                <c:pt idx="57">
                  <c:v>43915</c:v>
                </c:pt>
                <c:pt idx="58">
                  <c:v>43916</c:v>
                </c:pt>
                <c:pt idx="59">
                  <c:v>43917</c:v>
                </c:pt>
                <c:pt idx="60">
                  <c:v>43920</c:v>
                </c:pt>
                <c:pt idx="61">
                  <c:v>43921</c:v>
                </c:pt>
                <c:pt idx="62">
                  <c:v>43922</c:v>
                </c:pt>
                <c:pt idx="63">
                  <c:v>43923</c:v>
                </c:pt>
                <c:pt idx="64">
                  <c:v>43924</c:v>
                </c:pt>
                <c:pt idx="65">
                  <c:v>43927</c:v>
                </c:pt>
                <c:pt idx="66">
                  <c:v>43928</c:v>
                </c:pt>
                <c:pt idx="67">
                  <c:v>43929</c:v>
                </c:pt>
                <c:pt idx="68">
                  <c:v>43930</c:v>
                </c:pt>
                <c:pt idx="69">
                  <c:v>43934</c:v>
                </c:pt>
                <c:pt idx="70">
                  <c:v>43935</c:v>
                </c:pt>
                <c:pt idx="71">
                  <c:v>43936</c:v>
                </c:pt>
                <c:pt idx="72">
                  <c:v>43937</c:v>
                </c:pt>
                <c:pt idx="73">
                  <c:v>43938</c:v>
                </c:pt>
                <c:pt idx="74">
                  <c:v>43941</c:v>
                </c:pt>
                <c:pt idx="75">
                  <c:v>43942</c:v>
                </c:pt>
                <c:pt idx="76">
                  <c:v>43943</c:v>
                </c:pt>
                <c:pt idx="77">
                  <c:v>43944</c:v>
                </c:pt>
                <c:pt idx="78">
                  <c:v>43945</c:v>
                </c:pt>
                <c:pt idx="79">
                  <c:v>43948</c:v>
                </c:pt>
                <c:pt idx="80">
                  <c:v>43949</c:v>
                </c:pt>
                <c:pt idx="81">
                  <c:v>43950</c:v>
                </c:pt>
                <c:pt idx="82">
                  <c:v>43951</c:v>
                </c:pt>
                <c:pt idx="83">
                  <c:v>43952</c:v>
                </c:pt>
                <c:pt idx="84">
                  <c:v>43955</c:v>
                </c:pt>
                <c:pt idx="85">
                  <c:v>43956</c:v>
                </c:pt>
                <c:pt idx="86">
                  <c:v>43957</c:v>
                </c:pt>
                <c:pt idx="87">
                  <c:v>43958</c:v>
                </c:pt>
                <c:pt idx="88">
                  <c:v>43959</c:v>
                </c:pt>
                <c:pt idx="89">
                  <c:v>43962</c:v>
                </c:pt>
                <c:pt idx="90">
                  <c:v>43963</c:v>
                </c:pt>
                <c:pt idx="91">
                  <c:v>43964</c:v>
                </c:pt>
                <c:pt idx="92">
                  <c:v>43965</c:v>
                </c:pt>
                <c:pt idx="93">
                  <c:v>43966</c:v>
                </c:pt>
                <c:pt idx="94">
                  <c:v>43969</c:v>
                </c:pt>
                <c:pt idx="95">
                  <c:v>43970</c:v>
                </c:pt>
                <c:pt idx="96">
                  <c:v>43971</c:v>
                </c:pt>
                <c:pt idx="97">
                  <c:v>43972</c:v>
                </c:pt>
                <c:pt idx="98">
                  <c:v>43973</c:v>
                </c:pt>
                <c:pt idx="99">
                  <c:v>43977</c:v>
                </c:pt>
                <c:pt idx="100">
                  <c:v>43978</c:v>
                </c:pt>
                <c:pt idx="101">
                  <c:v>43979</c:v>
                </c:pt>
                <c:pt idx="102">
                  <c:v>43980</c:v>
                </c:pt>
                <c:pt idx="103">
                  <c:v>43983</c:v>
                </c:pt>
                <c:pt idx="104">
                  <c:v>43984</c:v>
                </c:pt>
                <c:pt idx="105">
                  <c:v>43985</c:v>
                </c:pt>
                <c:pt idx="106">
                  <c:v>43986</c:v>
                </c:pt>
                <c:pt idx="107">
                  <c:v>43987</c:v>
                </c:pt>
                <c:pt idx="108">
                  <c:v>43990</c:v>
                </c:pt>
                <c:pt idx="109">
                  <c:v>43991</c:v>
                </c:pt>
                <c:pt idx="110">
                  <c:v>43992</c:v>
                </c:pt>
                <c:pt idx="111">
                  <c:v>43993</c:v>
                </c:pt>
                <c:pt idx="112">
                  <c:v>43994</c:v>
                </c:pt>
                <c:pt idx="113">
                  <c:v>43997</c:v>
                </c:pt>
                <c:pt idx="114">
                  <c:v>43998</c:v>
                </c:pt>
                <c:pt idx="115">
                  <c:v>43999</c:v>
                </c:pt>
                <c:pt idx="116">
                  <c:v>44000</c:v>
                </c:pt>
                <c:pt idx="117">
                  <c:v>44001</c:v>
                </c:pt>
                <c:pt idx="118">
                  <c:v>44004</c:v>
                </c:pt>
                <c:pt idx="119">
                  <c:v>44005</c:v>
                </c:pt>
                <c:pt idx="120">
                  <c:v>44006</c:v>
                </c:pt>
                <c:pt idx="121">
                  <c:v>44007</c:v>
                </c:pt>
                <c:pt idx="122">
                  <c:v>44008</c:v>
                </c:pt>
                <c:pt idx="123">
                  <c:v>44011</c:v>
                </c:pt>
                <c:pt idx="124">
                  <c:v>44012</c:v>
                </c:pt>
                <c:pt idx="125">
                  <c:v>44013</c:v>
                </c:pt>
                <c:pt idx="126">
                  <c:v>44014</c:v>
                </c:pt>
                <c:pt idx="127">
                  <c:v>44018</c:v>
                </c:pt>
                <c:pt idx="128">
                  <c:v>44019</c:v>
                </c:pt>
                <c:pt idx="129">
                  <c:v>44020</c:v>
                </c:pt>
                <c:pt idx="130">
                  <c:v>44021</c:v>
                </c:pt>
                <c:pt idx="131">
                  <c:v>44022</c:v>
                </c:pt>
                <c:pt idx="132">
                  <c:v>44025</c:v>
                </c:pt>
                <c:pt idx="133">
                  <c:v>44026</c:v>
                </c:pt>
                <c:pt idx="134">
                  <c:v>44027</c:v>
                </c:pt>
                <c:pt idx="135">
                  <c:v>44028</c:v>
                </c:pt>
                <c:pt idx="136">
                  <c:v>44029</c:v>
                </c:pt>
                <c:pt idx="137">
                  <c:v>44032</c:v>
                </c:pt>
                <c:pt idx="138">
                  <c:v>44033</c:v>
                </c:pt>
                <c:pt idx="139">
                  <c:v>44034</c:v>
                </c:pt>
                <c:pt idx="140">
                  <c:v>44035</c:v>
                </c:pt>
                <c:pt idx="141">
                  <c:v>44036</c:v>
                </c:pt>
                <c:pt idx="142">
                  <c:v>44039</c:v>
                </c:pt>
                <c:pt idx="143">
                  <c:v>44040</c:v>
                </c:pt>
                <c:pt idx="144">
                  <c:v>44041</c:v>
                </c:pt>
                <c:pt idx="145">
                  <c:v>44042</c:v>
                </c:pt>
                <c:pt idx="146">
                  <c:v>44043</c:v>
                </c:pt>
                <c:pt idx="147">
                  <c:v>44046</c:v>
                </c:pt>
                <c:pt idx="148">
                  <c:v>44047</c:v>
                </c:pt>
                <c:pt idx="149">
                  <c:v>44048</c:v>
                </c:pt>
                <c:pt idx="150">
                  <c:v>44049</c:v>
                </c:pt>
                <c:pt idx="151">
                  <c:v>44050</c:v>
                </c:pt>
                <c:pt idx="152">
                  <c:v>44053</c:v>
                </c:pt>
                <c:pt idx="153">
                  <c:v>44054</c:v>
                </c:pt>
                <c:pt idx="154">
                  <c:v>44055</c:v>
                </c:pt>
                <c:pt idx="155">
                  <c:v>44056</c:v>
                </c:pt>
                <c:pt idx="156">
                  <c:v>44057</c:v>
                </c:pt>
                <c:pt idx="157">
                  <c:v>44060</c:v>
                </c:pt>
                <c:pt idx="158">
                  <c:v>44061</c:v>
                </c:pt>
                <c:pt idx="159">
                  <c:v>44062</c:v>
                </c:pt>
                <c:pt idx="160">
                  <c:v>44063</c:v>
                </c:pt>
                <c:pt idx="161">
                  <c:v>44064</c:v>
                </c:pt>
                <c:pt idx="162">
                  <c:v>44067</c:v>
                </c:pt>
                <c:pt idx="163">
                  <c:v>44068</c:v>
                </c:pt>
                <c:pt idx="164">
                  <c:v>44069</c:v>
                </c:pt>
                <c:pt idx="165">
                  <c:v>44070</c:v>
                </c:pt>
                <c:pt idx="166">
                  <c:v>44071</c:v>
                </c:pt>
                <c:pt idx="167">
                  <c:v>44074</c:v>
                </c:pt>
                <c:pt idx="168">
                  <c:v>44075</c:v>
                </c:pt>
                <c:pt idx="169">
                  <c:v>44076</c:v>
                </c:pt>
                <c:pt idx="170">
                  <c:v>44077</c:v>
                </c:pt>
                <c:pt idx="171">
                  <c:v>44078</c:v>
                </c:pt>
                <c:pt idx="172">
                  <c:v>44082</c:v>
                </c:pt>
                <c:pt idx="173">
                  <c:v>44083</c:v>
                </c:pt>
                <c:pt idx="174">
                  <c:v>44084</c:v>
                </c:pt>
                <c:pt idx="175">
                  <c:v>44085</c:v>
                </c:pt>
                <c:pt idx="176">
                  <c:v>44088</c:v>
                </c:pt>
                <c:pt idx="177">
                  <c:v>44089</c:v>
                </c:pt>
                <c:pt idx="178">
                  <c:v>44090</c:v>
                </c:pt>
                <c:pt idx="179">
                  <c:v>44091</c:v>
                </c:pt>
                <c:pt idx="180">
                  <c:v>44092</c:v>
                </c:pt>
                <c:pt idx="181">
                  <c:v>44095</c:v>
                </c:pt>
                <c:pt idx="182">
                  <c:v>44096</c:v>
                </c:pt>
                <c:pt idx="183">
                  <c:v>44097</c:v>
                </c:pt>
                <c:pt idx="184">
                  <c:v>44098</c:v>
                </c:pt>
                <c:pt idx="185">
                  <c:v>44099</c:v>
                </c:pt>
                <c:pt idx="186">
                  <c:v>44102</c:v>
                </c:pt>
                <c:pt idx="187">
                  <c:v>44103</c:v>
                </c:pt>
                <c:pt idx="188">
                  <c:v>44104</c:v>
                </c:pt>
                <c:pt idx="189">
                  <c:v>44105</c:v>
                </c:pt>
                <c:pt idx="190">
                  <c:v>44106</c:v>
                </c:pt>
                <c:pt idx="191">
                  <c:v>44109</c:v>
                </c:pt>
                <c:pt idx="192">
                  <c:v>44110</c:v>
                </c:pt>
                <c:pt idx="193">
                  <c:v>44111</c:v>
                </c:pt>
                <c:pt idx="194">
                  <c:v>44112</c:v>
                </c:pt>
                <c:pt idx="195">
                  <c:v>44113</c:v>
                </c:pt>
                <c:pt idx="196">
                  <c:v>44116</c:v>
                </c:pt>
                <c:pt idx="197">
                  <c:v>44117</c:v>
                </c:pt>
                <c:pt idx="198">
                  <c:v>44118</c:v>
                </c:pt>
                <c:pt idx="199">
                  <c:v>44119</c:v>
                </c:pt>
                <c:pt idx="200">
                  <c:v>44120</c:v>
                </c:pt>
                <c:pt idx="201">
                  <c:v>44123</c:v>
                </c:pt>
                <c:pt idx="202">
                  <c:v>44124</c:v>
                </c:pt>
                <c:pt idx="203">
                  <c:v>44125</c:v>
                </c:pt>
                <c:pt idx="204">
                  <c:v>44126</c:v>
                </c:pt>
                <c:pt idx="205">
                  <c:v>44127</c:v>
                </c:pt>
                <c:pt idx="206">
                  <c:v>44130</c:v>
                </c:pt>
                <c:pt idx="207">
                  <c:v>44131</c:v>
                </c:pt>
                <c:pt idx="208">
                  <c:v>44132</c:v>
                </c:pt>
                <c:pt idx="209">
                  <c:v>44133</c:v>
                </c:pt>
                <c:pt idx="210">
                  <c:v>44134</c:v>
                </c:pt>
                <c:pt idx="211">
                  <c:v>44137</c:v>
                </c:pt>
                <c:pt idx="212">
                  <c:v>44138</c:v>
                </c:pt>
                <c:pt idx="213">
                  <c:v>44139</c:v>
                </c:pt>
                <c:pt idx="214">
                  <c:v>44140</c:v>
                </c:pt>
                <c:pt idx="215">
                  <c:v>44141</c:v>
                </c:pt>
                <c:pt idx="216">
                  <c:v>44144</c:v>
                </c:pt>
                <c:pt idx="217">
                  <c:v>44145</c:v>
                </c:pt>
                <c:pt idx="218">
                  <c:v>44146</c:v>
                </c:pt>
                <c:pt idx="219">
                  <c:v>44147</c:v>
                </c:pt>
                <c:pt idx="220">
                  <c:v>44148</c:v>
                </c:pt>
                <c:pt idx="221">
                  <c:v>44151</c:v>
                </c:pt>
                <c:pt idx="222">
                  <c:v>44152</c:v>
                </c:pt>
                <c:pt idx="223">
                  <c:v>44153</c:v>
                </c:pt>
                <c:pt idx="224">
                  <c:v>44154</c:v>
                </c:pt>
                <c:pt idx="225">
                  <c:v>44155</c:v>
                </c:pt>
                <c:pt idx="226">
                  <c:v>44158</c:v>
                </c:pt>
                <c:pt idx="227">
                  <c:v>44159</c:v>
                </c:pt>
                <c:pt idx="228">
                  <c:v>44160</c:v>
                </c:pt>
                <c:pt idx="229">
                  <c:v>44162</c:v>
                </c:pt>
                <c:pt idx="230">
                  <c:v>44165</c:v>
                </c:pt>
                <c:pt idx="231">
                  <c:v>44166</c:v>
                </c:pt>
                <c:pt idx="232">
                  <c:v>44167</c:v>
                </c:pt>
                <c:pt idx="233">
                  <c:v>44168</c:v>
                </c:pt>
                <c:pt idx="234">
                  <c:v>44169</c:v>
                </c:pt>
                <c:pt idx="235">
                  <c:v>44172</c:v>
                </c:pt>
                <c:pt idx="236">
                  <c:v>44173</c:v>
                </c:pt>
                <c:pt idx="237">
                  <c:v>44174</c:v>
                </c:pt>
                <c:pt idx="238">
                  <c:v>44175</c:v>
                </c:pt>
                <c:pt idx="239">
                  <c:v>44176</c:v>
                </c:pt>
                <c:pt idx="240">
                  <c:v>44179</c:v>
                </c:pt>
                <c:pt idx="241">
                  <c:v>44180</c:v>
                </c:pt>
                <c:pt idx="242">
                  <c:v>44181</c:v>
                </c:pt>
                <c:pt idx="243">
                  <c:v>44182</c:v>
                </c:pt>
                <c:pt idx="244">
                  <c:v>44183</c:v>
                </c:pt>
                <c:pt idx="245">
                  <c:v>44186</c:v>
                </c:pt>
                <c:pt idx="246">
                  <c:v>44187</c:v>
                </c:pt>
                <c:pt idx="247">
                  <c:v>44188</c:v>
                </c:pt>
                <c:pt idx="248">
                  <c:v>44189</c:v>
                </c:pt>
                <c:pt idx="249">
                  <c:v>44193</c:v>
                </c:pt>
                <c:pt idx="250">
                  <c:v>44194</c:v>
                </c:pt>
                <c:pt idx="251">
                  <c:v>44195</c:v>
                </c:pt>
              </c:numCache>
            </c:numRef>
          </c:cat>
          <c:val>
            <c:numRef>
              <c:f>'Part 1'!$F$2:$F$253</c:f>
              <c:numCache>
                <c:formatCode>0.00</c:formatCode>
                <c:ptCount val="252"/>
                <c:pt idx="0">
                  <c:v>94.900497439999995</c:v>
                </c:pt>
                <c:pt idx="1">
                  <c:v>93.748497009999994</c:v>
                </c:pt>
                <c:pt idx="2">
                  <c:v>95.143997189999993</c:v>
                </c:pt>
                <c:pt idx="3">
                  <c:v>95.343002319999997</c:v>
                </c:pt>
                <c:pt idx="4">
                  <c:v>94.598503109999996</c:v>
                </c:pt>
                <c:pt idx="5">
                  <c:v>95.052497860000003</c:v>
                </c:pt>
                <c:pt idx="6">
                  <c:v>94.157997129999998</c:v>
                </c:pt>
                <c:pt idx="7">
                  <c:v>94.565002440000001</c:v>
                </c:pt>
                <c:pt idx="8">
                  <c:v>93.472000120000004</c:v>
                </c:pt>
                <c:pt idx="9">
                  <c:v>93.100997919999998</c:v>
                </c:pt>
                <c:pt idx="10">
                  <c:v>93.897003170000005</c:v>
                </c:pt>
                <c:pt idx="11">
                  <c:v>93.236000059999995</c:v>
                </c:pt>
                <c:pt idx="12">
                  <c:v>94.599998470000003</c:v>
                </c:pt>
                <c:pt idx="13">
                  <c:v>94.373001099999996</c:v>
                </c:pt>
                <c:pt idx="14">
                  <c:v>94.228996280000004</c:v>
                </c:pt>
                <c:pt idx="15">
                  <c:v>93.082000730000004</c:v>
                </c:pt>
                <c:pt idx="16">
                  <c:v>91.416999820000001</c:v>
                </c:pt>
                <c:pt idx="17">
                  <c:v>92.662498470000003</c:v>
                </c:pt>
                <c:pt idx="18">
                  <c:v>92.900001529999997</c:v>
                </c:pt>
                <c:pt idx="19">
                  <c:v>93.533996579999993</c:v>
                </c:pt>
                <c:pt idx="20">
                  <c:v>100.435997</c:v>
                </c:pt>
                <c:pt idx="21">
                  <c:v>100.2099991</c:v>
                </c:pt>
                <c:pt idx="22">
                  <c:v>102.48349760000001</c:v>
                </c:pt>
                <c:pt idx="23">
                  <c:v>101.9934998</c:v>
                </c:pt>
                <c:pt idx="24">
                  <c:v>102.5114975</c:v>
                </c:pt>
                <c:pt idx="25">
                  <c:v>103.9639969</c:v>
                </c:pt>
                <c:pt idx="26">
                  <c:v>106.6955032</c:v>
                </c:pt>
                <c:pt idx="27">
                  <c:v>107.5400009</c:v>
                </c:pt>
                <c:pt idx="28">
                  <c:v>108</c:v>
                </c:pt>
                <c:pt idx="29">
                  <c:v>107.4934998</c:v>
                </c:pt>
                <c:pt idx="30">
                  <c:v>106.7434998</c:v>
                </c:pt>
                <c:pt idx="31">
                  <c:v>107.7835007</c:v>
                </c:pt>
                <c:pt idx="32">
                  <c:v>108.5110016</c:v>
                </c:pt>
                <c:pt idx="33">
                  <c:v>107.6549988</c:v>
                </c:pt>
                <c:pt idx="34">
                  <c:v>104.7985001</c:v>
                </c:pt>
                <c:pt idx="35">
                  <c:v>100.46450040000001</c:v>
                </c:pt>
                <c:pt idx="36">
                  <c:v>98.637001040000001</c:v>
                </c:pt>
                <c:pt idx="37">
                  <c:v>98.979499820000001</c:v>
                </c:pt>
                <c:pt idx="38">
                  <c:v>94.214996339999999</c:v>
                </c:pt>
                <c:pt idx="39">
                  <c:v>94.1875</c:v>
                </c:pt>
                <c:pt idx="40">
                  <c:v>97.697502139999997</c:v>
                </c:pt>
                <c:pt idx="41">
                  <c:v>95.449501040000001</c:v>
                </c:pt>
                <c:pt idx="42">
                  <c:v>98.791496280000004</c:v>
                </c:pt>
                <c:pt idx="43">
                  <c:v>96.201499940000005</c:v>
                </c:pt>
                <c:pt idx="44">
                  <c:v>95.05449677</c:v>
                </c:pt>
                <c:pt idx="45">
                  <c:v>90.030502319999997</c:v>
                </c:pt>
                <c:pt idx="46">
                  <c:v>94.591003420000007</c:v>
                </c:pt>
                <c:pt idx="47">
                  <c:v>91.042999269999996</c:v>
                </c:pt>
                <c:pt idx="48">
                  <c:v>83.830497739999998</c:v>
                </c:pt>
                <c:pt idx="49">
                  <c:v>89.25</c:v>
                </c:pt>
                <c:pt idx="50">
                  <c:v>84.457496640000002</c:v>
                </c:pt>
                <c:pt idx="51">
                  <c:v>90.391998290000004</c:v>
                </c:pt>
                <c:pt idx="52">
                  <c:v>91.5</c:v>
                </c:pt>
                <c:pt idx="53">
                  <c:v>94.046501160000005</c:v>
                </c:pt>
                <c:pt idx="54">
                  <c:v>92.30449677</c:v>
                </c:pt>
                <c:pt idx="55">
                  <c:v>95.141502380000006</c:v>
                </c:pt>
                <c:pt idx="56">
                  <c:v>97.004997250000002</c:v>
                </c:pt>
                <c:pt idx="57">
                  <c:v>94.291999820000001</c:v>
                </c:pt>
                <c:pt idx="58">
                  <c:v>97.77449799</c:v>
                </c:pt>
                <c:pt idx="59">
                  <c:v>95.004997250000002</c:v>
                </c:pt>
                <c:pt idx="60">
                  <c:v>98.197502139999997</c:v>
                </c:pt>
                <c:pt idx="61">
                  <c:v>97.486000059999995</c:v>
                </c:pt>
                <c:pt idx="62">
                  <c:v>95.385002139999997</c:v>
                </c:pt>
                <c:pt idx="63">
                  <c:v>95.941497799999993</c:v>
                </c:pt>
                <c:pt idx="64">
                  <c:v>95.329498290000004</c:v>
                </c:pt>
                <c:pt idx="65">
                  <c:v>99.879501340000004</c:v>
                </c:pt>
                <c:pt idx="66">
                  <c:v>100.58000180000001</c:v>
                </c:pt>
                <c:pt idx="67">
                  <c:v>102.1500015</c:v>
                </c:pt>
                <c:pt idx="68">
                  <c:v>102.1380005</c:v>
                </c:pt>
                <c:pt idx="69">
                  <c:v>108.4434967</c:v>
                </c:pt>
                <c:pt idx="70">
                  <c:v>114.1660004</c:v>
                </c:pt>
                <c:pt idx="71">
                  <c:v>115.3840027</c:v>
                </c:pt>
                <c:pt idx="72">
                  <c:v>120.4095001</c:v>
                </c:pt>
                <c:pt idx="73">
                  <c:v>118.75</c:v>
                </c:pt>
                <c:pt idx="74">
                  <c:v>119.68049619999999</c:v>
                </c:pt>
                <c:pt idx="75">
                  <c:v>116.4059982</c:v>
                </c:pt>
                <c:pt idx="76">
                  <c:v>118.1744995</c:v>
                </c:pt>
                <c:pt idx="77">
                  <c:v>119.9725037</c:v>
                </c:pt>
                <c:pt idx="78">
                  <c:v>120.5110016</c:v>
                </c:pt>
                <c:pt idx="79">
                  <c:v>118.8000031</c:v>
                </c:pt>
                <c:pt idx="80">
                  <c:v>115.70400239999999</c:v>
                </c:pt>
                <c:pt idx="81">
                  <c:v>118.635498</c:v>
                </c:pt>
                <c:pt idx="82">
                  <c:v>123.6999969</c:v>
                </c:pt>
                <c:pt idx="83">
                  <c:v>114.302002</c:v>
                </c:pt>
                <c:pt idx="84">
                  <c:v>115.7994995</c:v>
                </c:pt>
                <c:pt idx="85">
                  <c:v>115.88999939999999</c:v>
                </c:pt>
                <c:pt idx="86">
                  <c:v>117.56300349999999</c:v>
                </c:pt>
                <c:pt idx="87">
                  <c:v>118.38050079999999</c:v>
                </c:pt>
                <c:pt idx="88">
                  <c:v>118.98049930000001</c:v>
                </c:pt>
                <c:pt idx="89">
                  <c:v>120.4499969</c:v>
                </c:pt>
                <c:pt idx="90">
                  <c:v>117.8475037</c:v>
                </c:pt>
                <c:pt idx="91">
                  <c:v>118.39600369999999</c:v>
                </c:pt>
                <c:pt idx="92">
                  <c:v>119.4424973</c:v>
                </c:pt>
                <c:pt idx="93">
                  <c:v>120.4889984</c:v>
                </c:pt>
                <c:pt idx="94">
                  <c:v>121.31300349999999</c:v>
                </c:pt>
                <c:pt idx="95">
                  <c:v>122.4664993</c:v>
                </c:pt>
                <c:pt idx="96">
                  <c:v>124.8970032</c:v>
                </c:pt>
                <c:pt idx="97">
                  <c:v>122.33699799999999</c:v>
                </c:pt>
                <c:pt idx="98">
                  <c:v>121.8440018</c:v>
                </c:pt>
                <c:pt idx="99">
                  <c:v>121.09300229999999</c:v>
                </c:pt>
                <c:pt idx="100">
                  <c:v>120.51950069999999</c:v>
                </c:pt>
                <c:pt idx="101">
                  <c:v>120.0550003</c:v>
                </c:pt>
                <c:pt idx="102">
                  <c:v>122.1184998</c:v>
                </c:pt>
                <c:pt idx="103">
                  <c:v>123.552002</c:v>
                </c:pt>
                <c:pt idx="104">
                  <c:v>123.6204987</c:v>
                </c:pt>
                <c:pt idx="105">
                  <c:v>123.91999819999999</c:v>
                </c:pt>
                <c:pt idx="106">
                  <c:v>123.0299988</c:v>
                </c:pt>
                <c:pt idx="107">
                  <c:v>124.1500015</c:v>
                </c:pt>
                <c:pt idx="108">
                  <c:v>126.2030029</c:v>
                </c:pt>
                <c:pt idx="109">
                  <c:v>130.04299929999999</c:v>
                </c:pt>
                <c:pt idx="110">
                  <c:v>132.3724976</c:v>
                </c:pt>
                <c:pt idx="111">
                  <c:v>127.8980026</c:v>
                </c:pt>
                <c:pt idx="112">
                  <c:v>127.25099950000001</c:v>
                </c:pt>
                <c:pt idx="113">
                  <c:v>128.6340027</c:v>
                </c:pt>
                <c:pt idx="114">
                  <c:v>130.76350400000001</c:v>
                </c:pt>
                <c:pt idx="115">
                  <c:v>132.04899599999999</c:v>
                </c:pt>
                <c:pt idx="116">
                  <c:v>132.69900509999999</c:v>
                </c:pt>
                <c:pt idx="117">
                  <c:v>133.75050350000001</c:v>
                </c:pt>
                <c:pt idx="118">
                  <c:v>135.6909943</c:v>
                </c:pt>
                <c:pt idx="119">
                  <c:v>138.22050479999999</c:v>
                </c:pt>
                <c:pt idx="120">
                  <c:v>136.72000120000001</c:v>
                </c:pt>
                <c:pt idx="121">
                  <c:v>137.72900390000001</c:v>
                </c:pt>
                <c:pt idx="122">
                  <c:v>134.64349369999999</c:v>
                </c:pt>
                <c:pt idx="123">
                  <c:v>134.0189972</c:v>
                </c:pt>
                <c:pt idx="124">
                  <c:v>137.9409943</c:v>
                </c:pt>
                <c:pt idx="125">
                  <c:v>143.9349976</c:v>
                </c:pt>
                <c:pt idx="126">
                  <c:v>144.51499939999999</c:v>
                </c:pt>
                <c:pt idx="127">
                  <c:v>152.85200499999999</c:v>
                </c:pt>
                <c:pt idx="128">
                  <c:v>150.0059967</c:v>
                </c:pt>
                <c:pt idx="129">
                  <c:v>154.05549619999999</c:v>
                </c:pt>
                <c:pt idx="130">
                  <c:v>159.1315002</c:v>
                </c:pt>
                <c:pt idx="131">
                  <c:v>160</c:v>
                </c:pt>
                <c:pt idx="132">
                  <c:v>155.1999969</c:v>
                </c:pt>
                <c:pt idx="133">
                  <c:v>154.1999969</c:v>
                </c:pt>
                <c:pt idx="134">
                  <c:v>150.4434967</c:v>
                </c:pt>
                <c:pt idx="135">
                  <c:v>149.99499510000001</c:v>
                </c:pt>
                <c:pt idx="136">
                  <c:v>148.09849550000001</c:v>
                </c:pt>
                <c:pt idx="137">
                  <c:v>159.84199520000001</c:v>
                </c:pt>
                <c:pt idx="138">
                  <c:v>156.91450499999999</c:v>
                </c:pt>
                <c:pt idx="139">
                  <c:v>154.99549870000001</c:v>
                </c:pt>
                <c:pt idx="140">
                  <c:v>149.32749939999999</c:v>
                </c:pt>
                <c:pt idx="141">
                  <c:v>150.44549559999999</c:v>
                </c:pt>
                <c:pt idx="142">
                  <c:v>152.76049800000001</c:v>
                </c:pt>
                <c:pt idx="143">
                  <c:v>150.0164948</c:v>
                </c:pt>
                <c:pt idx="144">
                  <c:v>151.67649840000001</c:v>
                </c:pt>
                <c:pt idx="145">
                  <c:v>152.5939941</c:v>
                </c:pt>
                <c:pt idx="146">
                  <c:v>158.2339935</c:v>
                </c:pt>
                <c:pt idx="147">
                  <c:v>155.59449770000001</c:v>
                </c:pt>
                <c:pt idx="148">
                  <c:v>156.94149780000001</c:v>
                </c:pt>
                <c:pt idx="149">
                  <c:v>160.25149540000001</c:v>
                </c:pt>
                <c:pt idx="150">
                  <c:v>161.25</c:v>
                </c:pt>
                <c:pt idx="151">
                  <c:v>158.37300110000001</c:v>
                </c:pt>
                <c:pt idx="152">
                  <c:v>157.40800479999999</c:v>
                </c:pt>
                <c:pt idx="153">
                  <c:v>154.03349299999999</c:v>
                </c:pt>
                <c:pt idx="154">
                  <c:v>158.1119995</c:v>
                </c:pt>
                <c:pt idx="155">
                  <c:v>158.05099490000001</c:v>
                </c:pt>
                <c:pt idx="156">
                  <c:v>157.40100100000001</c:v>
                </c:pt>
                <c:pt idx="157">
                  <c:v>159.12049870000001</c:v>
                </c:pt>
                <c:pt idx="158">
                  <c:v>165.62449649999999</c:v>
                </c:pt>
                <c:pt idx="159">
                  <c:v>163.02400209999999</c:v>
                </c:pt>
                <c:pt idx="160">
                  <c:v>164.8684998</c:v>
                </c:pt>
                <c:pt idx="161">
                  <c:v>164.23599239999999</c:v>
                </c:pt>
                <c:pt idx="162">
                  <c:v>165.37300110000001</c:v>
                </c:pt>
                <c:pt idx="163">
                  <c:v>167.32449339999999</c:v>
                </c:pt>
                <c:pt idx="164">
                  <c:v>172.09249879999999</c:v>
                </c:pt>
                <c:pt idx="165">
                  <c:v>170</c:v>
                </c:pt>
                <c:pt idx="166">
                  <c:v>170.0899963</c:v>
                </c:pt>
                <c:pt idx="167">
                  <c:v>172.54800420000001</c:v>
                </c:pt>
                <c:pt idx="168">
                  <c:v>174.95599369999999</c:v>
                </c:pt>
                <c:pt idx="169">
                  <c:v>176.5724945</c:v>
                </c:pt>
                <c:pt idx="170">
                  <c:v>168.3999939</c:v>
                </c:pt>
                <c:pt idx="171">
                  <c:v>164.7310028</c:v>
                </c:pt>
                <c:pt idx="172">
                  <c:v>157.49200440000001</c:v>
                </c:pt>
                <c:pt idx="173">
                  <c:v>163.43049619999999</c:v>
                </c:pt>
                <c:pt idx="174">
                  <c:v>158.75549319999999</c:v>
                </c:pt>
                <c:pt idx="175">
                  <c:v>155.81100459999999</c:v>
                </c:pt>
                <c:pt idx="176">
                  <c:v>155.14849849999999</c:v>
                </c:pt>
                <c:pt idx="177">
                  <c:v>157.8065033</c:v>
                </c:pt>
                <c:pt idx="178">
                  <c:v>153.90499879999999</c:v>
                </c:pt>
                <c:pt idx="179">
                  <c:v>150.43649289999999</c:v>
                </c:pt>
                <c:pt idx="180">
                  <c:v>147.74549870000001</c:v>
                </c:pt>
                <c:pt idx="181">
                  <c:v>148.02349849999999</c:v>
                </c:pt>
                <c:pt idx="182">
                  <c:v>156.44949339999999</c:v>
                </c:pt>
                <c:pt idx="183">
                  <c:v>149.99299619999999</c:v>
                </c:pt>
                <c:pt idx="184">
                  <c:v>150.98950199999999</c:v>
                </c:pt>
                <c:pt idx="185">
                  <c:v>154.7565002</c:v>
                </c:pt>
                <c:pt idx="186">
                  <c:v>158.70249939999999</c:v>
                </c:pt>
                <c:pt idx="187">
                  <c:v>157.2440033</c:v>
                </c:pt>
                <c:pt idx="188">
                  <c:v>157.43649289999999</c:v>
                </c:pt>
                <c:pt idx="189">
                  <c:v>161.06300350000001</c:v>
                </c:pt>
                <c:pt idx="190">
                  <c:v>156.25</c:v>
                </c:pt>
                <c:pt idx="191">
                  <c:v>159.96000670000001</c:v>
                </c:pt>
                <c:pt idx="192">
                  <c:v>154.99800110000001</c:v>
                </c:pt>
                <c:pt idx="193">
                  <c:v>159.7845001</c:v>
                </c:pt>
                <c:pt idx="194">
                  <c:v>159.5274963</c:v>
                </c:pt>
                <c:pt idx="195">
                  <c:v>164.33250430000001</c:v>
                </c:pt>
                <c:pt idx="196">
                  <c:v>172.1464996</c:v>
                </c:pt>
                <c:pt idx="197">
                  <c:v>172.1815033</c:v>
                </c:pt>
                <c:pt idx="198">
                  <c:v>168.18550110000001</c:v>
                </c:pt>
                <c:pt idx="199">
                  <c:v>166.93249510000001</c:v>
                </c:pt>
                <c:pt idx="200">
                  <c:v>163.63549800000001</c:v>
                </c:pt>
                <c:pt idx="201">
                  <c:v>160.36050420000001</c:v>
                </c:pt>
                <c:pt idx="202">
                  <c:v>160.8504944</c:v>
                </c:pt>
                <c:pt idx="203">
                  <c:v>159.246994</c:v>
                </c:pt>
                <c:pt idx="204">
                  <c:v>158.82000729999999</c:v>
                </c:pt>
                <c:pt idx="205">
                  <c:v>160.22000120000001</c:v>
                </c:pt>
                <c:pt idx="206">
                  <c:v>160.35200499999999</c:v>
                </c:pt>
                <c:pt idx="207">
                  <c:v>164.31649780000001</c:v>
                </c:pt>
                <c:pt idx="208">
                  <c:v>158.13900760000001</c:v>
                </c:pt>
                <c:pt idx="209">
                  <c:v>160.55050660000001</c:v>
                </c:pt>
                <c:pt idx="210">
                  <c:v>151.80749510000001</c:v>
                </c:pt>
                <c:pt idx="211">
                  <c:v>150.22399899999999</c:v>
                </c:pt>
                <c:pt idx="212">
                  <c:v>152.42050169999999</c:v>
                </c:pt>
                <c:pt idx="213">
                  <c:v>162.05799870000001</c:v>
                </c:pt>
                <c:pt idx="214">
                  <c:v>166.1000061</c:v>
                </c:pt>
                <c:pt idx="215">
                  <c:v>165.5684967</c:v>
                </c:pt>
                <c:pt idx="216">
                  <c:v>157.18699649999999</c:v>
                </c:pt>
                <c:pt idx="217">
                  <c:v>151.75100710000001</c:v>
                </c:pt>
                <c:pt idx="218">
                  <c:v>156.86950680000001</c:v>
                </c:pt>
                <c:pt idx="219">
                  <c:v>155.51400760000001</c:v>
                </c:pt>
                <c:pt idx="220">
                  <c:v>156.440506</c:v>
                </c:pt>
                <c:pt idx="221">
                  <c:v>156.5529938</c:v>
                </c:pt>
                <c:pt idx="222">
                  <c:v>156.78300479999999</c:v>
                </c:pt>
                <c:pt idx="223">
                  <c:v>155.27299500000001</c:v>
                </c:pt>
                <c:pt idx="224">
                  <c:v>155.85099790000001</c:v>
                </c:pt>
                <c:pt idx="225">
                  <c:v>154.97000120000001</c:v>
                </c:pt>
                <c:pt idx="226">
                  <c:v>154.91949460000001</c:v>
                </c:pt>
                <c:pt idx="227">
                  <c:v>155.9029999</c:v>
                </c:pt>
                <c:pt idx="228">
                  <c:v>159.2534943</c:v>
                </c:pt>
                <c:pt idx="229">
                  <c:v>159.76699830000001</c:v>
                </c:pt>
                <c:pt idx="230">
                  <c:v>158.40199279999999</c:v>
                </c:pt>
                <c:pt idx="231">
                  <c:v>161.00399780000001</c:v>
                </c:pt>
                <c:pt idx="232">
                  <c:v>160.17649840000001</c:v>
                </c:pt>
                <c:pt idx="233">
                  <c:v>159.33650209999999</c:v>
                </c:pt>
                <c:pt idx="234">
                  <c:v>158.12899780000001</c:v>
                </c:pt>
                <c:pt idx="235">
                  <c:v>157.8999939</c:v>
                </c:pt>
                <c:pt idx="236">
                  <c:v>158.86450199999999</c:v>
                </c:pt>
                <c:pt idx="237">
                  <c:v>155.21000670000001</c:v>
                </c:pt>
                <c:pt idx="238">
                  <c:v>155.07449339999999</c:v>
                </c:pt>
                <c:pt idx="239">
                  <c:v>155.82099909999999</c:v>
                </c:pt>
                <c:pt idx="240">
                  <c:v>157.84849550000001</c:v>
                </c:pt>
                <c:pt idx="241">
                  <c:v>158.2559967</c:v>
                </c:pt>
                <c:pt idx="242">
                  <c:v>162.04800420000001</c:v>
                </c:pt>
                <c:pt idx="243">
                  <c:v>161.80400090000001</c:v>
                </c:pt>
                <c:pt idx="244">
                  <c:v>160.08250430000001</c:v>
                </c:pt>
                <c:pt idx="245">
                  <c:v>160.3090057</c:v>
                </c:pt>
                <c:pt idx="246">
                  <c:v>160.32600400000001</c:v>
                </c:pt>
                <c:pt idx="247">
                  <c:v>159.26350400000001</c:v>
                </c:pt>
                <c:pt idx="248">
                  <c:v>158.6345062</c:v>
                </c:pt>
                <c:pt idx="249">
                  <c:v>164.19799800000001</c:v>
                </c:pt>
                <c:pt idx="250">
                  <c:v>166.1000061</c:v>
                </c:pt>
                <c:pt idx="251">
                  <c:v>164.29249569999999</c:v>
                </c:pt>
              </c:numCache>
            </c:numRef>
          </c:val>
          <c:smooth val="0"/>
          <c:extLst>
            <c:ext xmlns:c16="http://schemas.microsoft.com/office/drawing/2014/chart" uri="{C3380CC4-5D6E-409C-BE32-E72D297353CC}">
              <c16:uniqueId val="{00000000-B694-C142-8981-B5458FF3EEC2}"/>
            </c:ext>
          </c:extLst>
        </c:ser>
        <c:dLbls>
          <c:showLegendKey val="0"/>
          <c:showVal val="0"/>
          <c:showCatName val="0"/>
          <c:showSerName val="0"/>
          <c:showPercent val="0"/>
          <c:showBubbleSize val="0"/>
        </c:dLbls>
        <c:smooth val="0"/>
        <c:axId val="745506367"/>
        <c:axId val="1269669743"/>
      </c:lineChart>
      <c:dateAx>
        <c:axId val="74550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Period in Market 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669743"/>
        <c:crosses val="autoZero"/>
        <c:auto val="1"/>
        <c:lblOffset val="100"/>
        <c:baseTimeUnit val="days"/>
      </c:dateAx>
      <c:valAx>
        <c:axId val="126966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5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a:t>
            </a:r>
            <a:r>
              <a:rPr lang="en-US" baseline="0"/>
              <a:t> 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2.221406275898875E-2"/>
                  <c:y val="-0.128302326284563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'Part 1'!$AJ$2:$AJ$253</c:f>
              <c:numCache>
                <c:formatCode>m/d/yy</c:formatCode>
                <c:ptCount val="252"/>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43851</c:v>
                </c:pt>
                <c:pt idx="13">
                  <c:v>43852</c:v>
                </c:pt>
                <c:pt idx="14">
                  <c:v>43853</c:v>
                </c:pt>
                <c:pt idx="15">
                  <c:v>43854</c:v>
                </c:pt>
                <c:pt idx="16">
                  <c:v>43857</c:v>
                </c:pt>
                <c:pt idx="17">
                  <c:v>43858</c:v>
                </c:pt>
                <c:pt idx="18">
                  <c:v>43859</c:v>
                </c:pt>
                <c:pt idx="19">
                  <c:v>43860</c:v>
                </c:pt>
                <c:pt idx="20">
                  <c:v>43861</c:v>
                </c:pt>
                <c:pt idx="21">
                  <c:v>43864</c:v>
                </c:pt>
                <c:pt idx="22">
                  <c:v>43865</c:v>
                </c:pt>
                <c:pt idx="23">
                  <c:v>43866</c:v>
                </c:pt>
                <c:pt idx="24">
                  <c:v>43867</c:v>
                </c:pt>
                <c:pt idx="25">
                  <c:v>43868</c:v>
                </c:pt>
                <c:pt idx="26">
                  <c:v>43871</c:v>
                </c:pt>
                <c:pt idx="27">
                  <c:v>43872</c:v>
                </c:pt>
                <c:pt idx="28">
                  <c:v>43873</c:v>
                </c:pt>
                <c:pt idx="29">
                  <c:v>43874</c:v>
                </c:pt>
                <c:pt idx="30">
                  <c:v>43875</c:v>
                </c:pt>
                <c:pt idx="31">
                  <c:v>43879</c:v>
                </c:pt>
                <c:pt idx="32">
                  <c:v>43880</c:v>
                </c:pt>
                <c:pt idx="33">
                  <c:v>43881</c:v>
                </c:pt>
                <c:pt idx="34">
                  <c:v>43882</c:v>
                </c:pt>
                <c:pt idx="35">
                  <c:v>43885</c:v>
                </c:pt>
                <c:pt idx="36">
                  <c:v>43886</c:v>
                </c:pt>
                <c:pt idx="37">
                  <c:v>43887</c:v>
                </c:pt>
                <c:pt idx="38">
                  <c:v>43888</c:v>
                </c:pt>
                <c:pt idx="39">
                  <c:v>43889</c:v>
                </c:pt>
                <c:pt idx="40">
                  <c:v>43892</c:v>
                </c:pt>
                <c:pt idx="41">
                  <c:v>43893</c:v>
                </c:pt>
                <c:pt idx="42">
                  <c:v>43894</c:v>
                </c:pt>
                <c:pt idx="43">
                  <c:v>43895</c:v>
                </c:pt>
                <c:pt idx="44">
                  <c:v>43896</c:v>
                </c:pt>
                <c:pt idx="45">
                  <c:v>43899</c:v>
                </c:pt>
                <c:pt idx="46">
                  <c:v>43900</c:v>
                </c:pt>
                <c:pt idx="47">
                  <c:v>43901</c:v>
                </c:pt>
                <c:pt idx="48">
                  <c:v>43902</c:v>
                </c:pt>
                <c:pt idx="49">
                  <c:v>43903</c:v>
                </c:pt>
                <c:pt idx="50">
                  <c:v>43906</c:v>
                </c:pt>
                <c:pt idx="51">
                  <c:v>43907</c:v>
                </c:pt>
                <c:pt idx="52">
                  <c:v>43908</c:v>
                </c:pt>
                <c:pt idx="53">
                  <c:v>43909</c:v>
                </c:pt>
                <c:pt idx="54">
                  <c:v>43910</c:v>
                </c:pt>
                <c:pt idx="55">
                  <c:v>43913</c:v>
                </c:pt>
                <c:pt idx="56">
                  <c:v>43914</c:v>
                </c:pt>
                <c:pt idx="57">
                  <c:v>43915</c:v>
                </c:pt>
                <c:pt idx="58">
                  <c:v>43916</c:v>
                </c:pt>
                <c:pt idx="59">
                  <c:v>43917</c:v>
                </c:pt>
                <c:pt idx="60">
                  <c:v>43920</c:v>
                </c:pt>
                <c:pt idx="61">
                  <c:v>43921</c:v>
                </c:pt>
                <c:pt idx="62">
                  <c:v>43922</c:v>
                </c:pt>
                <c:pt idx="63">
                  <c:v>43923</c:v>
                </c:pt>
                <c:pt idx="64">
                  <c:v>43924</c:v>
                </c:pt>
                <c:pt idx="65">
                  <c:v>43927</c:v>
                </c:pt>
                <c:pt idx="66">
                  <c:v>43928</c:v>
                </c:pt>
                <c:pt idx="67">
                  <c:v>43929</c:v>
                </c:pt>
                <c:pt idx="68">
                  <c:v>43930</c:v>
                </c:pt>
                <c:pt idx="69">
                  <c:v>43934</c:v>
                </c:pt>
                <c:pt idx="70">
                  <c:v>43935</c:v>
                </c:pt>
                <c:pt idx="71">
                  <c:v>43936</c:v>
                </c:pt>
                <c:pt idx="72">
                  <c:v>43937</c:v>
                </c:pt>
                <c:pt idx="73">
                  <c:v>43938</c:v>
                </c:pt>
                <c:pt idx="74">
                  <c:v>43941</c:v>
                </c:pt>
                <c:pt idx="75">
                  <c:v>43942</c:v>
                </c:pt>
                <c:pt idx="76">
                  <c:v>43943</c:v>
                </c:pt>
                <c:pt idx="77">
                  <c:v>43944</c:v>
                </c:pt>
                <c:pt idx="78">
                  <c:v>43945</c:v>
                </c:pt>
                <c:pt idx="79">
                  <c:v>43948</c:v>
                </c:pt>
                <c:pt idx="80">
                  <c:v>43949</c:v>
                </c:pt>
                <c:pt idx="81">
                  <c:v>43950</c:v>
                </c:pt>
                <c:pt idx="82">
                  <c:v>43951</c:v>
                </c:pt>
                <c:pt idx="83">
                  <c:v>43952</c:v>
                </c:pt>
                <c:pt idx="84">
                  <c:v>43955</c:v>
                </c:pt>
                <c:pt idx="85">
                  <c:v>43956</c:v>
                </c:pt>
                <c:pt idx="86">
                  <c:v>43957</c:v>
                </c:pt>
                <c:pt idx="87">
                  <c:v>43958</c:v>
                </c:pt>
                <c:pt idx="88">
                  <c:v>43959</c:v>
                </c:pt>
                <c:pt idx="89">
                  <c:v>43962</c:v>
                </c:pt>
                <c:pt idx="90">
                  <c:v>43963</c:v>
                </c:pt>
                <c:pt idx="91">
                  <c:v>43964</c:v>
                </c:pt>
                <c:pt idx="92">
                  <c:v>43965</c:v>
                </c:pt>
                <c:pt idx="93">
                  <c:v>43966</c:v>
                </c:pt>
                <c:pt idx="94">
                  <c:v>43969</c:v>
                </c:pt>
                <c:pt idx="95">
                  <c:v>43970</c:v>
                </c:pt>
                <c:pt idx="96">
                  <c:v>43971</c:v>
                </c:pt>
                <c:pt idx="97">
                  <c:v>43972</c:v>
                </c:pt>
                <c:pt idx="98">
                  <c:v>43973</c:v>
                </c:pt>
                <c:pt idx="99">
                  <c:v>43977</c:v>
                </c:pt>
                <c:pt idx="100">
                  <c:v>43978</c:v>
                </c:pt>
                <c:pt idx="101">
                  <c:v>43979</c:v>
                </c:pt>
                <c:pt idx="102">
                  <c:v>43980</c:v>
                </c:pt>
                <c:pt idx="103">
                  <c:v>43983</c:v>
                </c:pt>
                <c:pt idx="104">
                  <c:v>43984</c:v>
                </c:pt>
                <c:pt idx="105">
                  <c:v>43985</c:v>
                </c:pt>
                <c:pt idx="106">
                  <c:v>43986</c:v>
                </c:pt>
                <c:pt idx="107">
                  <c:v>43987</c:v>
                </c:pt>
                <c:pt idx="108">
                  <c:v>43990</c:v>
                </c:pt>
                <c:pt idx="109">
                  <c:v>43991</c:v>
                </c:pt>
                <c:pt idx="110">
                  <c:v>43992</c:v>
                </c:pt>
                <c:pt idx="111">
                  <c:v>43993</c:v>
                </c:pt>
                <c:pt idx="112">
                  <c:v>43994</c:v>
                </c:pt>
                <c:pt idx="113">
                  <c:v>43997</c:v>
                </c:pt>
                <c:pt idx="114">
                  <c:v>43998</c:v>
                </c:pt>
                <c:pt idx="115">
                  <c:v>43999</c:v>
                </c:pt>
                <c:pt idx="116">
                  <c:v>44000</c:v>
                </c:pt>
                <c:pt idx="117">
                  <c:v>44001</c:v>
                </c:pt>
                <c:pt idx="118">
                  <c:v>44004</c:v>
                </c:pt>
                <c:pt idx="119">
                  <c:v>44005</c:v>
                </c:pt>
                <c:pt idx="120">
                  <c:v>44006</c:v>
                </c:pt>
                <c:pt idx="121">
                  <c:v>44007</c:v>
                </c:pt>
                <c:pt idx="122">
                  <c:v>44008</c:v>
                </c:pt>
                <c:pt idx="123">
                  <c:v>44011</c:v>
                </c:pt>
                <c:pt idx="124">
                  <c:v>44012</c:v>
                </c:pt>
                <c:pt idx="125">
                  <c:v>44013</c:v>
                </c:pt>
                <c:pt idx="126">
                  <c:v>44014</c:v>
                </c:pt>
                <c:pt idx="127">
                  <c:v>44018</c:v>
                </c:pt>
                <c:pt idx="128">
                  <c:v>44019</c:v>
                </c:pt>
                <c:pt idx="129">
                  <c:v>44020</c:v>
                </c:pt>
                <c:pt idx="130">
                  <c:v>44021</c:v>
                </c:pt>
                <c:pt idx="131">
                  <c:v>44022</c:v>
                </c:pt>
                <c:pt idx="132">
                  <c:v>44025</c:v>
                </c:pt>
                <c:pt idx="133">
                  <c:v>44026</c:v>
                </c:pt>
                <c:pt idx="134">
                  <c:v>44027</c:v>
                </c:pt>
                <c:pt idx="135">
                  <c:v>44028</c:v>
                </c:pt>
                <c:pt idx="136">
                  <c:v>44029</c:v>
                </c:pt>
                <c:pt idx="137">
                  <c:v>44032</c:v>
                </c:pt>
                <c:pt idx="138">
                  <c:v>44033</c:v>
                </c:pt>
                <c:pt idx="139">
                  <c:v>44034</c:v>
                </c:pt>
                <c:pt idx="140">
                  <c:v>44035</c:v>
                </c:pt>
                <c:pt idx="141">
                  <c:v>44036</c:v>
                </c:pt>
                <c:pt idx="142">
                  <c:v>44039</c:v>
                </c:pt>
                <c:pt idx="143">
                  <c:v>44040</c:v>
                </c:pt>
                <c:pt idx="144">
                  <c:v>44041</c:v>
                </c:pt>
                <c:pt idx="145">
                  <c:v>44042</c:v>
                </c:pt>
                <c:pt idx="146">
                  <c:v>44043</c:v>
                </c:pt>
                <c:pt idx="147">
                  <c:v>44046</c:v>
                </c:pt>
                <c:pt idx="148">
                  <c:v>44047</c:v>
                </c:pt>
                <c:pt idx="149">
                  <c:v>44048</c:v>
                </c:pt>
                <c:pt idx="150">
                  <c:v>44049</c:v>
                </c:pt>
                <c:pt idx="151">
                  <c:v>44050</c:v>
                </c:pt>
                <c:pt idx="152">
                  <c:v>44053</c:v>
                </c:pt>
                <c:pt idx="153">
                  <c:v>44054</c:v>
                </c:pt>
                <c:pt idx="154">
                  <c:v>44055</c:v>
                </c:pt>
                <c:pt idx="155">
                  <c:v>44056</c:v>
                </c:pt>
                <c:pt idx="156">
                  <c:v>44057</c:v>
                </c:pt>
                <c:pt idx="157">
                  <c:v>44060</c:v>
                </c:pt>
                <c:pt idx="158">
                  <c:v>44061</c:v>
                </c:pt>
                <c:pt idx="159">
                  <c:v>44062</c:v>
                </c:pt>
                <c:pt idx="160">
                  <c:v>44063</c:v>
                </c:pt>
                <c:pt idx="161">
                  <c:v>44064</c:v>
                </c:pt>
                <c:pt idx="162">
                  <c:v>44067</c:v>
                </c:pt>
                <c:pt idx="163">
                  <c:v>44068</c:v>
                </c:pt>
                <c:pt idx="164">
                  <c:v>44069</c:v>
                </c:pt>
                <c:pt idx="165">
                  <c:v>44070</c:v>
                </c:pt>
                <c:pt idx="166">
                  <c:v>44071</c:v>
                </c:pt>
                <c:pt idx="167">
                  <c:v>44074</c:v>
                </c:pt>
                <c:pt idx="168">
                  <c:v>44075</c:v>
                </c:pt>
                <c:pt idx="169">
                  <c:v>44076</c:v>
                </c:pt>
                <c:pt idx="170">
                  <c:v>44077</c:v>
                </c:pt>
                <c:pt idx="171">
                  <c:v>44078</c:v>
                </c:pt>
                <c:pt idx="172">
                  <c:v>44082</c:v>
                </c:pt>
                <c:pt idx="173">
                  <c:v>44083</c:v>
                </c:pt>
                <c:pt idx="174">
                  <c:v>44084</c:v>
                </c:pt>
                <c:pt idx="175">
                  <c:v>44085</c:v>
                </c:pt>
                <c:pt idx="176">
                  <c:v>44088</c:v>
                </c:pt>
                <c:pt idx="177">
                  <c:v>44089</c:v>
                </c:pt>
                <c:pt idx="178">
                  <c:v>44090</c:v>
                </c:pt>
                <c:pt idx="179">
                  <c:v>44091</c:v>
                </c:pt>
                <c:pt idx="180">
                  <c:v>44092</c:v>
                </c:pt>
                <c:pt idx="181">
                  <c:v>44095</c:v>
                </c:pt>
                <c:pt idx="182">
                  <c:v>44096</c:v>
                </c:pt>
                <c:pt idx="183">
                  <c:v>44097</c:v>
                </c:pt>
                <c:pt idx="184">
                  <c:v>44098</c:v>
                </c:pt>
                <c:pt idx="185">
                  <c:v>44099</c:v>
                </c:pt>
                <c:pt idx="186">
                  <c:v>44102</c:v>
                </c:pt>
                <c:pt idx="187">
                  <c:v>44103</c:v>
                </c:pt>
                <c:pt idx="188">
                  <c:v>44104</c:v>
                </c:pt>
                <c:pt idx="189">
                  <c:v>44105</c:v>
                </c:pt>
                <c:pt idx="190">
                  <c:v>44106</c:v>
                </c:pt>
                <c:pt idx="191">
                  <c:v>44109</c:v>
                </c:pt>
                <c:pt idx="192">
                  <c:v>44110</c:v>
                </c:pt>
                <c:pt idx="193">
                  <c:v>44111</c:v>
                </c:pt>
                <c:pt idx="194">
                  <c:v>44112</c:v>
                </c:pt>
                <c:pt idx="195">
                  <c:v>44113</c:v>
                </c:pt>
                <c:pt idx="196">
                  <c:v>44116</c:v>
                </c:pt>
                <c:pt idx="197">
                  <c:v>44117</c:v>
                </c:pt>
                <c:pt idx="198">
                  <c:v>44118</c:v>
                </c:pt>
                <c:pt idx="199">
                  <c:v>44119</c:v>
                </c:pt>
                <c:pt idx="200">
                  <c:v>44120</c:v>
                </c:pt>
                <c:pt idx="201">
                  <c:v>44123</c:v>
                </c:pt>
                <c:pt idx="202">
                  <c:v>44124</c:v>
                </c:pt>
                <c:pt idx="203">
                  <c:v>44125</c:v>
                </c:pt>
                <c:pt idx="204">
                  <c:v>44126</c:v>
                </c:pt>
                <c:pt idx="205">
                  <c:v>44127</c:v>
                </c:pt>
                <c:pt idx="206">
                  <c:v>44130</c:v>
                </c:pt>
                <c:pt idx="207">
                  <c:v>44131</c:v>
                </c:pt>
                <c:pt idx="208">
                  <c:v>44132</c:v>
                </c:pt>
                <c:pt idx="209">
                  <c:v>44133</c:v>
                </c:pt>
                <c:pt idx="210">
                  <c:v>44134</c:v>
                </c:pt>
                <c:pt idx="211">
                  <c:v>44137</c:v>
                </c:pt>
                <c:pt idx="212">
                  <c:v>44138</c:v>
                </c:pt>
                <c:pt idx="213">
                  <c:v>44139</c:v>
                </c:pt>
                <c:pt idx="214">
                  <c:v>44140</c:v>
                </c:pt>
                <c:pt idx="215">
                  <c:v>44141</c:v>
                </c:pt>
                <c:pt idx="216">
                  <c:v>44144</c:v>
                </c:pt>
                <c:pt idx="217">
                  <c:v>44145</c:v>
                </c:pt>
                <c:pt idx="218">
                  <c:v>44146</c:v>
                </c:pt>
                <c:pt idx="219">
                  <c:v>44147</c:v>
                </c:pt>
                <c:pt idx="220">
                  <c:v>44148</c:v>
                </c:pt>
                <c:pt idx="221">
                  <c:v>44151</c:v>
                </c:pt>
                <c:pt idx="222">
                  <c:v>44152</c:v>
                </c:pt>
                <c:pt idx="223">
                  <c:v>44153</c:v>
                </c:pt>
                <c:pt idx="224">
                  <c:v>44154</c:v>
                </c:pt>
                <c:pt idx="225">
                  <c:v>44155</c:v>
                </c:pt>
                <c:pt idx="226">
                  <c:v>44158</c:v>
                </c:pt>
                <c:pt idx="227">
                  <c:v>44159</c:v>
                </c:pt>
                <c:pt idx="228">
                  <c:v>44160</c:v>
                </c:pt>
                <c:pt idx="229">
                  <c:v>44162</c:v>
                </c:pt>
                <c:pt idx="230">
                  <c:v>44165</c:v>
                </c:pt>
                <c:pt idx="231">
                  <c:v>44166</c:v>
                </c:pt>
                <c:pt idx="232">
                  <c:v>44167</c:v>
                </c:pt>
                <c:pt idx="233">
                  <c:v>44168</c:v>
                </c:pt>
                <c:pt idx="234">
                  <c:v>44169</c:v>
                </c:pt>
                <c:pt idx="235">
                  <c:v>44172</c:v>
                </c:pt>
                <c:pt idx="236">
                  <c:v>44173</c:v>
                </c:pt>
                <c:pt idx="237">
                  <c:v>44174</c:v>
                </c:pt>
                <c:pt idx="238">
                  <c:v>44175</c:v>
                </c:pt>
                <c:pt idx="239">
                  <c:v>44176</c:v>
                </c:pt>
                <c:pt idx="240">
                  <c:v>44179</c:v>
                </c:pt>
                <c:pt idx="241">
                  <c:v>44180</c:v>
                </c:pt>
                <c:pt idx="242">
                  <c:v>44181</c:v>
                </c:pt>
                <c:pt idx="243">
                  <c:v>44182</c:v>
                </c:pt>
                <c:pt idx="244">
                  <c:v>44183</c:v>
                </c:pt>
                <c:pt idx="245">
                  <c:v>44186</c:v>
                </c:pt>
                <c:pt idx="246">
                  <c:v>44187</c:v>
                </c:pt>
                <c:pt idx="247">
                  <c:v>44188</c:v>
                </c:pt>
                <c:pt idx="248">
                  <c:v>44189</c:v>
                </c:pt>
                <c:pt idx="249">
                  <c:v>44193</c:v>
                </c:pt>
                <c:pt idx="250">
                  <c:v>44194</c:v>
                </c:pt>
                <c:pt idx="251">
                  <c:v>44195</c:v>
                </c:pt>
              </c:numCache>
            </c:numRef>
          </c:cat>
          <c:val>
            <c:numRef>
              <c:f>'Part 1'!$AL$2:$AL$253</c:f>
              <c:numCache>
                <c:formatCode>0.00</c:formatCode>
                <c:ptCount val="252"/>
                <c:pt idx="0">
                  <c:v>329.80999759999997</c:v>
                </c:pt>
                <c:pt idx="1">
                  <c:v>325.89999390000003</c:v>
                </c:pt>
                <c:pt idx="2">
                  <c:v>335.82998659999998</c:v>
                </c:pt>
                <c:pt idx="3">
                  <c:v>330.75</c:v>
                </c:pt>
                <c:pt idx="4">
                  <c:v>339.26000979999998</c:v>
                </c:pt>
                <c:pt idx="5">
                  <c:v>335.6600037</c:v>
                </c:pt>
                <c:pt idx="6">
                  <c:v>329.0499878</c:v>
                </c:pt>
                <c:pt idx="7">
                  <c:v>338.92001340000002</c:v>
                </c:pt>
                <c:pt idx="8">
                  <c:v>338.69000240000003</c:v>
                </c:pt>
                <c:pt idx="9">
                  <c:v>339.07000729999999</c:v>
                </c:pt>
                <c:pt idx="10">
                  <c:v>338.61999509999998</c:v>
                </c:pt>
                <c:pt idx="11">
                  <c:v>339.67001340000002</c:v>
                </c:pt>
                <c:pt idx="12">
                  <c:v>338.10998540000003</c:v>
                </c:pt>
                <c:pt idx="13">
                  <c:v>326</c:v>
                </c:pt>
                <c:pt idx="14">
                  <c:v>349.60000609999997</c:v>
                </c:pt>
                <c:pt idx="15">
                  <c:v>353.1600037</c:v>
                </c:pt>
                <c:pt idx="16">
                  <c:v>342.88000490000002</c:v>
                </c:pt>
                <c:pt idx="17">
                  <c:v>348.51998900000001</c:v>
                </c:pt>
                <c:pt idx="18">
                  <c:v>343.1600037</c:v>
                </c:pt>
                <c:pt idx="19">
                  <c:v>347.73999020000002</c:v>
                </c:pt>
                <c:pt idx="20">
                  <c:v>345.0899963</c:v>
                </c:pt>
                <c:pt idx="21">
                  <c:v>358</c:v>
                </c:pt>
                <c:pt idx="22">
                  <c:v>369.01000979999998</c:v>
                </c:pt>
                <c:pt idx="23">
                  <c:v>369.67001340000002</c:v>
                </c:pt>
                <c:pt idx="24">
                  <c:v>366.9500122</c:v>
                </c:pt>
                <c:pt idx="25">
                  <c:v>366.76998900000001</c:v>
                </c:pt>
                <c:pt idx="26">
                  <c:v>371.07000729999999</c:v>
                </c:pt>
                <c:pt idx="27">
                  <c:v>373.69000240000003</c:v>
                </c:pt>
                <c:pt idx="28">
                  <c:v>380.01000979999998</c:v>
                </c:pt>
                <c:pt idx="29">
                  <c:v>381.39999390000003</c:v>
                </c:pt>
                <c:pt idx="30">
                  <c:v>380.39999390000003</c:v>
                </c:pt>
                <c:pt idx="31">
                  <c:v>387.77999879999999</c:v>
                </c:pt>
                <c:pt idx="32">
                  <c:v>386.19000240000003</c:v>
                </c:pt>
                <c:pt idx="33">
                  <c:v>386</c:v>
                </c:pt>
                <c:pt idx="34">
                  <c:v>380.07000729999999</c:v>
                </c:pt>
                <c:pt idx="35">
                  <c:v>368.7000122</c:v>
                </c:pt>
                <c:pt idx="36">
                  <c:v>360.0899963</c:v>
                </c:pt>
                <c:pt idx="37">
                  <c:v>379.23999020000002</c:v>
                </c:pt>
                <c:pt idx="38">
                  <c:v>371.7099915</c:v>
                </c:pt>
                <c:pt idx="39">
                  <c:v>369.02999879999999</c:v>
                </c:pt>
                <c:pt idx="40">
                  <c:v>381.0499878</c:v>
                </c:pt>
                <c:pt idx="41">
                  <c:v>368.76998900000001</c:v>
                </c:pt>
                <c:pt idx="42">
                  <c:v>383.7900085</c:v>
                </c:pt>
                <c:pt idx="43">
                  <c:v>372.77999879999999</c:v>
                </c:pt>
                <c:pt idx="44">
                  <c:v>368.97000120000001</c:v>
                </c:pt>
                <c:pt idx="45">
                  <c:v>346.48999020000002</c:v>
                </c:pt>
                <c:pt idx="46">
                  <c:v>364.13000490000002</c:v>
                </c:pt>
                <c:pt idx="47">
                  <c:v>349.92001340000002</c:v>
                </c:pt>
                <c:pt idx="48">
                  <c:v>315.25</c:v>
                </c:pt>
                <c:pt idx="49">
                  <c:v>336.2999878</c:v>
                </c:pt>
                <c:pt idx="50">
                  <c:v>298.8399963</c:v>
                </c:pt>
                <c:pt idx="51">
                  <c:v>319.75</c:v>
                </c:pt>
                <c:pt idx="52">
                  <c:v>315.47000120000001</c:v>
                </c:pt>
                <c:pt idx="53">
                  <c:v>332.02999879999999</c:v>
                </c:pt>
                <c:pt idx="54">
                  <c:v>332.82998659999998</c:v>
                </c:pt>
                <c:pt idx="55">
                  <c:v>360.26998900000001</c:v>
                </c:pt>
                <c:pt idx="56">
                  <c:v>357.32000729999999</c:v>
                </c:pt>
                <c:pt idx="57">
                  <c:v>342.39001459999997</c:v>
                </c:pt>
                <c:pt idx="58">
                  <c:v>362.98999020000002</c:v>
                </c:pt>
                <c:pt idx="59">
                  <c:v>357.11999509999998</c:v>
                </c:pt>
                <c:pt idx="60">
                  <c:v>370.9599915</c:v>
                </c:pt>
                <c:pt idx="61">
                  <c:v>375.5</c:v>
                </c:pt>
                <c:pt idx="62">
                  <c:v>364.07998659999998</c:v>
                </c:pt>
                <c:pt idx="63">
                  <c:v>370.07998659999998</c:v>
                </c:pt>
                <c:pt idx="64">
                  <c:v>361.76000979999998</c:v>
                </c:pt>
                <c:pt idx="65">
                  <c:v>379.9599915</c:v>
                </c:pt>
                <c:pt idx="66">
                  <c:v>372.27999879999999</c:v>
                </c:pt>
                <c:pt idx="67">
                  <c:v>371.11999509999998</c:v>
                </c:pt>
                <c:pt idx="68">
                  <c:v>370.72000120000001</c:v>
                </c:pt>
                <c:pt idx="69">
                  <c:v>396.72000120000001</c:v>
                </c:pt>
                <c:pt idx="70">
                  <c:v>413.5499878</c:v>
                </c:pt>
                <c:pt idx="71">
                  <c:v>426.75</c:v>
                </c:pt>
                <c:pt idx="72">
                  <c:v>439.17001340000002</c:v>
                </c:pt>
                <c:pt idx="73">
                  <c:v>422.9599915</c:v>
                </c:pt>
                <c:pt idx="74">
                  <c:v>437.48999020000002</c:v>
                </c:pt>
                <c:pt idx="75">
                  <c:v>433.82998659999998</c:v>
                </c:pt>
                <c:pt idx="76">
                  <c:v>421.42001340000002</c:v>
                </c:pt>
                <c:pt idx="77">
                  <c:v>426.7000122</c:v>
                </c:pt>
                <c:pt idx="78">
                  <c:v>424.98999020000002</c:v>
                </c:pt>
                <c:pt idx="79">
                  <c:v>421.38000490000002</c:v>
                </c:pt>
                <c:pt idx="80">
                  <c:v>403.82998659999998</c:v>
                </c:pt>
                <c:pt idx="81">
                  <c:v>411.89001459999997</c:v>
                </c:pt>
                <c:pt idx="82">
                  <c:v>419.85000609999997</c:v>
                </c:pt>
                <c:pt idx="83">
                  <c:v>415.26998900000001</c:v>
                </c:pt>
                <c:pt idx="84">
                  <c:v>428.14999390000003</c:v>
                </c:pt>
                <c:pt idx="85">
                  <c:v>424.67999270000001</c:v>
                </c:pt>
                <c:pt idx="86">
                  <c:v>434.26000979999998</c:v>
                </c:pt>
                <c:pt idx="87">
                  <c:v>436.52999879999999</c:v>
                </c:pt>
                <c:pt idx="88">
                  <c:v>435.5499878</c:v>
                </c:pt>
                <c:pt idx="89">
                  <c:v>440.51998900000001</c:v>
                </c:pt>
                <c:pt idx="90">
                  <c:v>431.82000729999999</c:v>
                </c:pt>
                <c:pt idx="91">
                  <c:v>438.26998900000001</c:v>
                </c:pt>
                <c:pt idx="92">
                  <c:v>441.9500122</c:v>
                </c:pt>
                <c:pt idx="93">
                  <c:v>454.19000240000003</c:v>
                </c:pt>
                <c:pt idx="94">
                  <c:v>452.57998659999998</c:v>
                </c:pt>
                <c:pt idx="95">
                  <c:v>451.0400085</c:v>
                </c:pt>
                <c:pt idx="96">
                  <c:v>447.67001340000002</c:v>
                </c:pt>
                <c:pt idx="97">
                  <c:v>436.25</c:v>
                </c:pt>
                <c:pt idx="98">
                  <c:v>429.32000729999999</c:v>
                </c:pt>
                <c:pt idx="99">
                  <c:v>414.76998900000001</c:v>
                </c:pt>
                <c:pt idx="100">
                  <c:v>419.89001459999997</c:v>
                </c:pt>
                <c:pt idx="101">
                  <c:v>413.44000240000003</c:v>
                </c:pt>
                <c:pt idx="102">
                  <c:v>419.73001099999999</c:v>
                </c:pt>
                <c:pt idx="103">
                  <c:v>425.92001340000002</c:v>
                </c:pt>
                <c:pt idx="104">
                  <c:v>427.30999759999997</c:v>
                </c:pt>
                <c:pt idx="105">
                  <c:v>421.97000120000001</c:v>
                </c:pt>
                <c:pt idx="106">
                  <c:v>414.32998659999998</c:v>
                </c:pt>
                <c:pt idx="107">
                  <c:v>419.60000609999997</c:v>
                </c:pt>
                <c:pt idx="108">
                  <c:v>419.48999020000002</c:v>
                </c:pt>
                <c:pt idx="109">
                  <c:v>434.0499878</c:v>
                </c:pt>
                <c:pt idx="110">
                  <c:v>434.48001099999999</c:v>
                </c:pt>
                <c:pt idx="111">
                  <c:v>425.55999759999997</c:v>
                </c:pt>
                <c:pt idx="112">
                  <c:v>418.07000729999999</c:v>
                </c:pt>
                <c:pt idx="113">
                  <c:v>425.5</c:v>
                </c:pt>
                <c:pt idx="114">
                  <c:v>436.13000490000002</c:v>
                </c:pt>
                <c:pt idx="115">
                  <c:v>447.76998900000001</c:v>
                </c:pt>
                <c:pt idx="116">
                  <c:v>449.86999509999998</c:v>
                </c:pt>
                <c:pt idx="117">
                  <c:v>453.72000120000001</c:v>
                </c:pt>
                <c:pt idx="118">
                  <c:v>468.0400085</c:v>
                </c:pt>
                <c:pt idx="119">
                  <c:v>466.26000979999998</c:v>
                </c:pt>
                <c:pt idx="120">
                  <c:v>457.85000609999997</c:v>
                </c:pt>
                <c:pt idx="121">
                  <c:v>465.9100037</c:v>
                </c:pt>
                <c:pt idx="122">
                  <c:v>443.39999390000003</c:v>
                </c:pt>
                <c:pt idx="123">
                  <c:v>447.23999020000002</c:v>
                </c:pt>
                <c:pt idx="124">
                  <c:v>455.0400085</c:v>
                </c:pt>
                <c:pt idx="125">
                  <c:v>485.64001459999997</c:v>
                </c:pt>
                <c:pt idx="126">
                  <c:v>476.89001459999997</c:v>
                </c:pt>
                <c:pt idx="127">
                  <c:v>493.80999759999997</c:v>
                </c:pt>
                <c:pt idx="128">
                  <c:v>493.1600037</c:v>
                </c:pt>
                <c:pt idx="129">
                  <c:v>502.77999879999999</c:v>
                </c:pt>
                <c:pt idx="130">
                  <c:v>507.76000979999998</c:v>
                </c:pt>
                <c:pt idx="131">
                  <c:v>548.72998050000001</c:v>
                </c:pt>
                <c:pt idx="132">
                  <c:v>525.5</c:v>
                </c:pt>
                <c:pt idx="133">
                  <c:v>524.88000490000002</c:v>
                </c:pt>
                <c:pt idx="134">
                  <c:v>523.26000980000003</c:v>
                </c:pt>
                <c:pt idx="135">
                  <c:v>527.39001459999997</c:v>
                </c:pt>
                <c:pt idx="136">
                  <c:v>492.98999020000002</c:v>
                </c:pt>
                <c:pt idx="137">
                  <c:v>502.4100037</c:v>
                </c:pt>
                <c:pt idx="138">
                  <c:v>490.10000609999997</c:v>
                </c:pt>
                <c:pt idx="139">
                  <c:v>489.82000729999999</c:v>
                </c:pt>
                <c:pt idx="140">
                  <c:v>477.57998659999998</c:v>
                </c:pt>
                <c:pt idx="141">
                  <c:v>480.4500122</c:v>
                </c:pt>
                <c:pt idx="142">
                  <c:v>495.64999390000003</c:v>
                </c:pt>
                <c:pt idx="143">
                  <c:v>488.51000979999998</c:v>
                </c:pt>
                <c:pt idx="144">
                  <c:v>484.48001099999999</c:v>
                </c:pt>
                <c:pt idx="145">
                  <c:v>485.7999878</c:v>
                </c:pt>
                <c:pt idx="146">
                  <c:v>488.88000490000002</c:v>
                </c:pt>
                <c:pt idx="147">
                  <c:v>498.61999509999998</c:v>
                </c:pt>
                <c:pt idx="148">
                  <c:v>509.64001459999997</c:v>
                </c:pt>
                <c:pt idx="149">
                  <c:v>502.10998540000003</c:v>
                </c:pt>
                <c:pt idx="150">
                  <c:v>509.07998659999998</c:v>
                </c:pt>
                <c:pt idx="151">
                  <c:v>494.73001099999999</c:v>
                </c:pt>
                <c:pt idx="152">
                  <c:v>483.38000490000002</c:v>
                </c:pt>
                <c:pt idx="153">
                  <c:v>466.92999270000001</c:v>
                </c:pt>
                <c:pt idx="154">
                  <c:v>475.47000120000001</c:v>
                </c:pt>
                <c:pt idx="155">
                  <c:v>481.32998659999998</c:v>
                </c:pt>
                <c:pt idx="156">
                  <c:v>482.67999270000001</c:v>
                </c:pt>
                <c:pt idx="157">
                  <c:v>482.35000609999997</c:v>
                </c:pt>
                <c:pt idx="158">
                  <c:v>491.86999509999998</c:v>
                </c:pt>
                <c:pt idx="159">
                  <c:v>484.52999879999999</c:v>
                </c:pt>
                <c:pt idx="160">
                  <c:v>497.89999390000003</c:v>
                </c:pt>
                <c:pt idx="161">
                  <c:v>492.30999759999997</c:v>
                </c:pt>
                <c:pt idx="162">
                  <c:v>488.80999759999997</c:v>
                </c:pt>
                <c:pt idx="163">
                  <c:v>490.57998659999998</c:v>
                </c:pt>
                <c:pt idx="164">
                  <c:v>547.53002930000002</c:v>
                </c:pt>
                <c:pt idx="165">
                  <c:v>526.27001949999999</c:v>
                </c:pt>
                <c:pt idx="166">
                  <c:v>523.89001459999997</c:v>
                </c:pt>
                <c:pt idx="167">
                  <c:v>529.55999759999997</c:v>
                </c:pt>
                <c:pt idx="168">
                  <c:v>556.54998780000005</c:v>
                </c:pt>
                <c:pt idx="169">
                  <c:v>552.8400269</c:v>
                </c:pt>
                <c:pt idx="170">
                  <c:v>525.75</c:v>
                </c:pt>
                <c:pt idx="171">
                  <c:v>516.04998780000005</c:v>
                </c:pt>
                <c:pt idx="172">
                  <c:v>507.01998900000001</c:v>
                </c:pt>
                <c:pt idx="173">
                  <c:v>500.19000240000003</c:v>
                </c:pt>
                <c:pt idx="174">
                  <c:v>480.67001340000002</c:v>
                </c:pt>
                <c:pt idx="175">
                  <c:v>482.02999879999999</c:v>
                </c:pt>
                <c:pt idx="176">
                  <c:v>476.26000979999998</c:v>
                </c:pt>
                <c:pt idx="177">
                  <c:v>495.98999020000002</c:v>
                </c:pt>
                <c:pt idx="178">
                  <c:v>483.85998540000003</c:v>
                </c:pt>
                <c:pt idx="179">
                  <c:v>470.2000122</c:v>
                </c:pt>
                <c:pt idx="180">
                  <c:v>469.9599915</c:v>
                </c:pt>
                <c:pt idx="181">
                  <c:v>487.35000609999997</c:v>
                </c:pt>
                <c:pt idx="182">
                  <c:v>491.17001340000002</c:v>
                </c:pt>
                <c:pt idx="183">
                  <c:v>470.60998540000003</c:v>
                </c:pt>
                <c:pt idx="184">
                  <c:v>473.07998659999998</c:v>
                </c:pt>
                <c:pt idx="185">
                  <c:v>482.88000490000002</c:v>
                </c:pt>
                <c:pt idx="186">
                  <c:v>490.64999390000003</c:v>
                </c:pt>
                <c:pt idx="187">
                  <c:v>493.48001099999999</c:v>
                </c:pt>
                <c:pt idx="188">
                  <c:v>500.02999879999999</c:v>
                </c:pt>
                <c:pt idx="189">
                  <c:v>527.51000980000003</c:v>
                </c:pt>
                <c:pt idx="190">
                  <c:v>503.05999759999997</c:v>
                </c:pt>
                <c:pt idx="191">
                  <c:v>520.65002440000001</c:v>
                </c:pt>
                <c:pt idx="192">
                  <c:v>505.86999509999998</c:v>
                </c:pt>
                <c:pt idx="193">
                  <c:v>534.6599731</c:v>
                </c:pt>
                <c:pt idx="194">
                  <c:v>531.78997800000002</c:v>
                </c:pt>
                <c:pt idx="195">
                  <c:v>539.44000240000003</c:v>
                </c:pt>
                <c:pt idx="196">
                  <c:v>539.80999759999997</c:v>
                </c:pt>
                <c:pt idx="197">
                  <c:v>554.0900269</c:v>
                </c:pt>
                <c:pt idx="198">
                  <c:v>541.45001219999995</c:v>
                </c:pt>
                <c:pt idx="199">
                  <c:v>541.94000240000003</c:v>
                </c:pt>
                <c:pt idx="200">
                  <c:v>530.78997800000002</c:v>
                </c:pt>
                <c:pt idx="201">
                  <c:v>530.71997069999998</c:v>
                </c:pt>
                <c:pt idx="202">
                  <c:v>525.41998290000004</c:v>
                </c:pt>
                <c:pt idx="203">
                  <c:v>489.0499878</c:v>
                </c:pt>
                <c:pt idx="204">
                  <c:v>485.23001099999999</c:v>
                </c:pt>
                <c:pt idx="205">
                  <c:v>488.27999879999999</c:v>
                </c:pt>
                <c:pt idx="206">
                  <c:v>488.23999020000002</c:v>
                </c:pt>
                <c:pt idx="207">
                  <c:v>488.92999270000001</c:v>
                </c:pt>
                <c:pt idx="208">
                  <c:v>486.23999020000002</c:v>
                </c:pt>
                <c:pt idx="209">
                  <c:v>504.2099915</c:v>
                </c:pt>
                <c:pt idx="210">
                  <c:v>475.73999020000002</c:v>
                </c:pt>
                <c:pt idx="211">
                  <c:v>484.11999509999998</c:v>
                </c:pt>
                <c:pt idx="212">
                  <c:v>487.22000120000001</c:v>
                </c:pt>
                <c:pt idx="213">
                  <c:v>496.9500122</c:v>
                </c:pt>
                <c:pt idx="214">
                  <c:v>513.76000980000003</c:v>
                </c:pt>
                <c:pt idx="215">
                  <c:v>514.72998050000001</c:v>
                </c:pt>
                <c:pt idx="216">
                  <c:v>470.5</c:v>
                </c:pt>
                <c:pt idx="217">
                  <c:v>480.23999020000002</c:v>
                </c:pt>
                <c:pt idx="218">
                  <c:v>490.76000979999998</c:v>
                </c:pt>
                <c:pt idx="219">
                  <c:v>486.76998900000001</c:v>
                </c:pt>
                <c:pt idx="220">
                  <c:v>482.8399963</c:v>
                </c:pt>
                <c:pt idx="221">
                  <c:v>479.10000609999997</c:v>
                </c:pt>
                <c:pt idx="222">
                  <c:v>480.63000490000002</c:v>
                </c:pt>
                <c:pt idx="223">
                  <c:v>481.7900085</c:v>
                </c:pt>
                <c:pt idx="224">
                  <c:v>484.67001340000002</c:v>
                </c:pt>
                <c:pt idx="225">
                  <c:v>488.23999020000002</c:v>
                </c:pt>
                <c:pt idx="226">
                  <c:v>476.61999509999998</c:v>
                </c:pt>
                <c:pt idx="227">
                  <c:v>482.88000490000002</c:v>
                </c:pt>
                <c:pt idx="228">
                  <c:v>485</c:v>
                </c:pt>
                <c:pt idx="229">
                  <c:v>491.35998540000003</c:v>
                </c:pt>
                <c:pt idx="230">
                  <c:v>490.7000122</c:v>
                </c:pt>
                <c:pt idx="231">
                  <c:v>504.57998659999998</c:v>
                </c:pt>
                <c:pt idx="232">
                  <c:v>503.38000490000002</c:v>
                </c:pt>
                <c:pt idx="233">
                  <c:v>497.51998900000001</c:v>
                </c:pt>
                <c:pt idx="234">
                  <c:v>498.30999759999997</c:v>
                </c:pt>
                <c:pt idx="235">
                  <c:v>515.78002930000002</c:v>
                </c:pt>
                <c:pt idx="236">
                  <c:v>512.6599731</c:v>
                </c:pt>
                <c:pt idx="237">
                  <c:v>493.60000609999997</c:v>
                </c:pt>
                <c:pt idx="238">
                  <c:v>501.0899963</c:v>
                </c:pt>
                <c:pt idx="239">
                  <c:v>503.22000120000001</c:v>
                </c:pt>
                <c:pt idx="240">
                  <c:v>522.41998290000004</c:v>
                </c:pt>
                <c:pt idx="241">
                  <c:v>519.78002930000002</c:v>
                </c:pt>
                <c:pt idx="242">
                  <c:v>524.83001709999996</c:v>
                </c:pt>
                <c:pt idx="243">
                  <c:v>532.90002440000001</c:v>
                </c:pt>
                <c:pt idx="244">
                  <c:v>534.45001219999995</c:v>
                </c:pt>
                <c:pt idx="245">
                  <c:v>528.9099731</c:v>
                </c:pt>
                <c:pt idx="246">
                  <c:v>527.33001709999996</c:v>
                </c:pt>
                <c:pt idx="247">
                  <c:v>514.47998050000001</c:v>
                </c:pt>
                <c:pt idx="248">
                  <c:v>513.96997069999998</c:v>
                </c:pt>
                <c:pt idx="249">
                  <c:v>519.11999509999998</c:v>
                </c:pt>
                <c:pt idx="250">
                  <c:v>530.86999509999998</c:v>
                </c:pt>
                <c:pt idx="251">
                  <c:v>524.5900269</c:v>
                </c:pt>
              </c:numCache>
            </c:numRef>
          </c:val>
          <c:smooth val="0"/>
          <c:extLst>
            <c:ext xmlns:c16="http://schemas.microsoft.com/office/drawing/2014/chart" uri="{C3380CC4-5D6E-409C-BE32-E72D297353CC}">
              <c16:uniqueId val="{00000000-34FA-BF4C-965D-C7D5B35217B2}"/>
            </c:ext>
          </c:extLst>
        </c:ser>
        <c:dLbls>
          <c:showLegendKey val="0"/>
          <c:showVal val="0"/>
          <c:showCatName val="0"/>
          <c:showSerName val="0"/>
          <c:showPercent val="0"/>
          <c:showBubbleSize val="0"/>
        </c:dLbls>
        <c:smooth val="0"/>
        <c:axId val="1269438703"/>
        <c:axId val="974899119"/>
      </c:lineChart>
      <c:dateAx>
        <c:axId val="1269438703"/>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kern="1200" baseline="0">
                    <a:solidFill>
                      <a:srgbClr val="595959"/>
                    </a:solidFill>
                    <a:effectLst/>
                    <a:latin typeface="Calibri" panose="020F0502020204030204" pitchFamily="34" charset="0"/>
                  </a:rPr>
                  <a:t>Time Period in Market Dates</a:t>
                </a:r>
                <a:endParaRPr lang="en-US" sz="1000" b="0" i="0" kern="1200" baseline="0">
                  <a:solidFill>
                    <a:sysClr val="windowText" lastClr="000000">
                      <a:lumMod val="65000"/>
                      <a:lumOff val="35000"/>
                    </a:sysClr>
                  </a:solidFill>
                  <a:effectLst/>
                  <a:latin typeface="+mn-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99119"/>
        <c:crosses val="autoZero"/>
        <c:auto val="1"/>
        <c:lblOffset val="100"/>
        <c:baseTimeUnit val="days"/>
      </c:dateAx>
      <c:valAx>
        <c:axId val="97489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3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of Actual vs.</a:t>
            </a:r>
            <a:r>
              <a:rPr lang="en-US" baseline="0"/>
              <a:t> Predicted Values for Amazon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Actual</c:v>
          </c:tx>
          <c:spPr>
            <a:ln w="19050" cap="rnd">
              <a:noFill/>
              <a:round/>
            </a:ln>
            <a:effectLst/>
          </c:spPr>
          <c:marker>
            <c:symbol val="circle"/>
            <c:size val="5"/>
            <c:spPr>
              <a:solidFill>
                <a:schemeClr val="accent2"/>
              </a:solidFill>
              <a:ln w="9525">
                <a:solidFill>
                  <a:schemeClr val="accent2"/>
                </a:solidFill>
              </a:ln>
              <a:effectLst/>
            </c:spPr>
          </c:marker>
          <c:xVal>
            <c:numRef>
              <c:f>'Part 2'!$D$2:$D$263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xVal>
          <c:yVal>
            <c:numRef>
              <c:f>'Part 2'!$E$2:$E$263</c:f>
              <c:numCache>
                <c:formatCode>0.00</c:formatCode>
                <c:ptCount val="262"/>
                <c:pt idx="0">
                  <c:v>94.900497439999995</c:v>
                </c:pt>
                <c:pt idx="1">
                  <c:v>93.748497009999994</c:v>
                </c:pt>
                <c:pt idx="2">
                  <c:v>95.143997189999993</c:v>
                </c:pt>
                <c:pt idx="3">
                  <c:v>95.343002319999997</c:v>
                </c:pt>
                <c:pt idx="4">
                  <c:v>94.598503109999996</c:v>
                </c:pt>
                <c:pt idx="5">
                  <c:v>95.052497860000003</c:v>
                </c:pt>
                <c:pt idx="6">
                  <c:v>94.157997129999998</c:v>
                </c:pt>
                <c:pt idx="7">
                  <c:v>94.565002440000001</c:v>
                </c:pt>
                <c:pt idx="8">
                  <c:v>93.472000120000004</c:v>
                </c:pt>
                <c:pt idx="9">
                  <c:v>93.100997919999998</c:v>
                </c:pt>
                <c:pt idx="10">
                  <c:v>93.897003170000005</c:v>
                </c:pt>
                <c:pt idx="11">
                  <c:v>93.236000059999995</c:v>
                </c:pt>
                <c:pt idx="12">
                  <c:v>94.599998470000003</c:v>
                </c:pt>
                <c:pt idx="13">
                  <c:v>94.373001099999996</c:v>
                </c:pt>
                <c:pt idx="14">
                  <c:v>94.228996280000004</c:v>
                </c:pt>
                <c:pt idx="15">
                  <c:v>93.082000730000004</c:v>
                </c:pt>
                <c:pt idx="16">
                  <c:v>91.416999820000001</c:v>
                </c:pt>
                <c:pt idx="17">
                  <c:v>92.662498470000003</c:v>
                </c:pt>
                <c:pt idx="18">
                  <c:v>92.900001529999997</c:v>
                </c:pt>
                <c:pt idx="19">
                  <c:v>93.533996579999993</c:v>
                </c:pt>
                <c:pt idx="20">
                  <c:v>100.435997</c:v>
                </c:pt>
                <c:pt idx="21">
                  <c:v>100.2099991</c:v>
                </c:pt>
                <c:pt idx="22">
                  <c:v>102.48349760000001</c:v>
                </c:pt>
                <c:pt idx="23">
                  <c:v>101.9934998</c:v>
                </c:pt>
                <c:pt idx="24">
                  <c:v>102.5114975</c:v>
                </c:pt>
                <c:pt idx="25">
                  <c:v>103.9639969</c:v>
                </c:pt>
                <c:pt idx="26">
                  <c:v>106.6955032</c:v>
                </c:pt>
                <c:pt idx="27">
                  <c:v>107.5400009</c:v>
                </c:pt>
                <c:pt idx="28">
                  <c:v>108</c:v>
                </c:pt>
                <c:pt idx="29">
                  <c:v>107.4934998</c:v>
                </c:pt>
                <c:pt idx="30">
                  <c:v>106.7434998</c:v>
                </c:pt>
                <c:pt idx="31">
                  <c:v>107.7835007</c:v>
                </c:pt>
                <c:pt idx="32">
                  <c:v>108.5110016</c:v>
                </c:pt>
                <c:pt idx="33">
                  <c:v>107.6549988</c:v>
                </c:pt>
                <c:pt idx="34">
                  <c:v>104.7985001</c:v>
                </c:pt>
                <c:pt idx="35">
                  <c:v>100.46450040000001</c:v>
                </c:pt>
                <c:pt idx="36">
                  <c:v>98.637001040000001</c:v>
                </c:pt>
                <c:pt idx="37">
                  <c:v>98.979499820000001</c:v>
                </c:pt>
                <c:pt idx="38">
                  <c:v>94.214996339999999</c:v>
                </c:pt>
                <c:pt idx="39">
                  <c:v>94.1875</c:v>
                </c:pt>
                <c:pt idx="40">
                  <c:v>97.697502139999997</c:v>
                </c:pt>
                <c:pt idx="41">
                  <c:v>95.449501040000001</c:v>
                </c:pt>
                <c:pt idx="42">
                  <c:v>98.791496280000004</c:v>
                </c:pt>
                <c:pt idx="43">
                  <c:v>96.201499940000005</c:v>
                </c:pt>
                <c:pt idx="44">
                  <c:v>95.05449677</c:v>
                </c:pt>
                <c:pt idx="45">
                  <c:v>90.030502319999997</c:v>
                </c:pt>
                <c:pt idx="46">
                  <c:v>94.591003420000007</c:v>
                </c:pt>
                <c:pt idx="47">
                  <c:v>91.042999269999996</c:v>
                </c:pt>
                <c:pt idx="48">
                  <c:v>83.830497739999998</c:v>
                </c:pt>
                <c:pt idx="49">
                  <c:v>89.25</c:v>
                </c:pt>
                <c:pt idx="50">
                  <c:v>84.457496640000002</c:v>
                </c:pt>
                <c:pt idx="51">
                  <c:v>90.391998290000004</c:v>
                </c:pt>
                <c:pt idx="52">
                  <c:v>91.5</c:v>
                </c:pt>
                <c:pt idx="53">
                  <c:v>94.046501160000005</c:v>
                </c:pt>
                <c:pt idx="54">
                  <c:v>92.30449677</c:v>
                </c:pt>
                <c:pt idx="55">
                  <c:v>95.141502380000006</c:v>
                </c:pt>
                <c:pt idx="56">
                  <c:v>97.004997250000002</c:v>
                </c:pt>
                <c:pt idx="57">
                  <c:v>94.291999820000001</c:v>
                </c:pt>
                <c:pt idx="58">
                  <c:v>97.77449799</c:v>
                </c:pt>
                <c:pt idx="59">
                  <c:v>95.004997250000002</c:v>
                </c:pt>
                <c:pt idx="60">
                  <c:v>98.197502139999997</c:v>
                </c:pt>
                <c:pt idx="61">
                  <c:v>97.486000059999995</c:v>
                </c:pt>
                <c:pt idx="62">
                  <c:v>95.385002139999997</c:v>
                </c:pt>
                <c:pt idx="63">
                  <c:v>95.941497799999993</c:v>
                </c:pt>
                <c:pt idx="64">
                  <c:v>95.329498290000004</c:v>
                </c:pt>
                <c:pt idx="65">
                  <c:v>99.879501340000004</c:v>
                </c:pt>
                <c:pt idx="66">
                  <c:v>100.58000180000001</c:v>
                </c:pt>
                <c:pt idx="67">
                  <c:v>102.1500015</c:v>
                </c:pt>
                <c:pt idx="68">
                  <c:v>102.1380005</c:v>
                </c:pt>
                <c:pt idx="69">
                  <c:v>108.4434967</c:v>
                </c:pt>
                <c:pt idx="70">
                  <c:v>114.1660004</c:v>
                </c:pt>
                <c:pt idx="71">
                  <c:v>115.3840027</c:v>
                </c:pt>
                <c:pt idx="72">
                  <c:v>120.4095001</c:v>
                </c:pt>
                <c:pt idx="73">
                  <c:v>118.75</c:v>
                </c:pt>
                <c:pt idx="74">
                  <c:v>119.68049619999999</c:v>
                </c:pt>
                <c:pt idx="75">
                  <c:v>116.4059982</c:v>
                </c:pt>
                <c:pt idx="76">
                  <c:v>118.1744995</c:v>
                </c:pt>
                <c:pt idx="77">
                  <c:v>119.9725037</c:v>
                </c:pt>
                <c:pt idx="78">
                  <c:v>120.5110016</c:v>
                </c:pt>
                <c:pt idx="79">
                  <c:v>118.8000031</c:v>
                </c:pt>
                <c:pt idx="80">
                  <c:v>115.70400239999999</c:v>
                </c:pt>
                <c:pt idx="81">
                  <c:v>118.635498</c:v>
                </c:pt>
                <c:pt idx="82">
                  <c:v>123.6999969</c:v>
                </c:pt>
                <c:pt idx="83">
                  <c:v>114.302002</c:v>
                </c:pt>
                <c:pt idx="84">
                  <c:v>115.7994995</c:v>
                </c:pt>
                <c:pt idx="85">
                  <c:v>115.88999939999999</c:v>
                </c:pt>
                <c:pt idx="86">
                  <c:v>117.56300349999999</c:v>
                </c:pt>
                <c:pt idx="87">
                  <c:v>118.38050079999999</c:v>
                </c:pt>
                <c:pt idx="88">
                  <c:v>118.98049930000001</c:v>
                </c:pt>
                <c:pt idx="89">
                  <c:v>120.4499969</c:v>
                </c:pt>
                <c:pt idx="90">
                  <c:v>117.8475037</c:v>
                </c:pt>
                <c:pt idx="91">
                  <c:v>118.39600369999999</c:v>
                </c:pt>
                <c:pt idx="92">
                  <c:v>119.4424973</c:v>
                </c:pt>
                <c:pt idx="93">
                  <c:v>120.4889984</c:v>
                </c:pt>
                <c:pt idx="94">
                  <c:v>121.31300349999999</c:v>
                </c:pt>
                <c:pt idx="95">
                  <c:v>122.4664993</c:v>
                </c:pt>
                <c:pt idx="96">
                  <c:v>124.8970032</c:v>
                </c:pt>
                <c:pt idx="97">
                  <c:v>122.33699799999999</c:v>
                </c:pt>
                <c:pt idx="98">
                  <c:v>121.8440018</c:v>
                </c:pt>
                <c:pt idx="99">
                  <c:v>121.09300229999999</c:v>
                </c:pt>
                <c:pt idx="100">
                  <c:v>120.51950069999999</c:v>
                </c:pt>
                <c:pt idx="101">
                  <c:v>120.0550003</c:v>
                </c:pt>
                <c:pt idx="102">
                  <c:v>122.1184998</c:v>
                </c:pt>
                <c:pt idx="103">
                  <c:v>123.552002</c:v>
                </c:pt>
                <c:pt idx="104">
                  <c:v>123.6204987</c:v>
                </c:pt>
                <c:pt idx="105">
                  <c:v>123.91999819999999</c:v>
                </c:pt>
                <c:pt idx="106">
                  <c:v>123.0299988</c:v>
                </c:pt>
                <c:pt idx="107">
                  <c:v>124.1500015</c:v>
                </c:pt>
                <c:pt idx="108">
                  <c:v>126.2030029</c:v>
                </c:pt>
                <c:pt idx="109">
                  <c:v>130.04299929999999</c:v>
                </c:pt>
                <c:pt idx="110">
                  <c:v>132.3724976</c:v>
                </c:pt>
                <c:pt idx="111">
                  <c:v>127.8980026</c:v>
                </c:pt>
                <c:pt idx="112">
                  <c:v>127.25099950000001</c:v>
                </c:pt>
                <c:pt idx="113">
                  <c:v>128.6340027</c:v>
                </c:pt>
                <c:pt idx="114">
                  <c:v>130.76350400000001</c:v>
                </c:pt>
                <c:pt idx="115">
                  <c:v>132.04899599999999</c:v>
                </c:pt>
                <c:pt idx="116">
                  <c:v>132.69900509999999</c:v>
                </c:pt>
                <c:pt idx="117">
                  <c:v>133.75050350000001</c:v>
                </c:pt>
                <c:pt idx="118">
                  <c:v>135.6909943</c:v>
                </c:pt>
                <c:pt idx="119">
                  <c:v>138.22050479999999</c:v>
                </c:pt>
                <c:pt idx="120">
                  <c:v>136.72000120000001</c:v>
                </c:pt>
                <c:pt idx="121">
                  <c:v>137.72900390000001</c:v>
                </c:pt>
                <c:pt idx="122">
                  <c:v>134.64349369999999</c:v>
                </c:pt>
                <c:pt idx="123">
                  <c:v>134.0189972</c:v>
                </c:pt>
                <c:pt idx="124">
                  <c:v>137.9409943</c:v>
                </c:pt>
                <c:pt idx="125">
                  <c:v>143.9349976</c:v>
                </c:pt>
                <c:pt idx="126">
                  <c:v>144.51499939999999</c:v>
                </c:pt>
                <c:pt idx="127">
                  <c:v>152.85200499999999</c:v>
                </c:pt>
                <c:pt idx="128">
                  <c:v>150.0059967</c:v>
                </c:pt>
                <c:pt idx="129">
                  <c:v>154.05549619999999</c:v>
                </c:pt>
                <c:pt idx="130">
                  <c:v>159.1315002</c:v>
                </c:pt>
                <c:pt idx="131">
                  <c:v>160</c:v>
                </c:pt>
                <c:pt idx="132">
                  <c:v>155.1999969</c:v>
                </c:pt>
                <c:pt idx="133">
                  <c:v>154.1999969</c:v>
                </c:pt>
                <c:pt idx="134">
                  <c:v>150.4434967</c:v>
                </c:pt>
                <c:pt idx="135">
                  <c:v>149.99499510000001</c:v>
                </c:pt>
                <c:pt idx="136">
                  <c:v>148.09849550000001</c:v>
                </c:pt>
                <c:pt idx="137">
                  <c:v>159.84199520000001</c:v>
                </c:pt>
                <c:pt idx="138">
                  <c:v>156.91450499999999</c:v>
                </c:pt>
                <c:pt idx="139">
                  <c:v>154.99549870000001</c:v>
                </c:pt>
                <c:pt idx="140">
                  <c:v>149.32749939999999</c:v>
                </c:pt>
                <c:pt idx="141">
                  <c:v>150.44549559999999</c:v>
                </c:pt>
                <c:pt idx="142">
                  <c:v>152.76049800000001</c:v>
                </c:pt>
                <c:pt idx="143">
                  <c:v>150.0164948</c:v>
                </c:pt>
                <c:pt idx="144">
                  <c:v>151.67649840000001</c:v>
                </c:pt>
                <c:pt idx="145">
                  <c:v>152.5939941</c:v>
                </c:pt>
                <c:pt idx="146">
                  <c:v>158.2339935</c:v>
                </c:pt>
                <c:pt idx="147">
                  <c:v>155.59449770000001</c:v>
                </c:pt>
                <c:pt idx="148">
                  <c:v>156.94149780000001</c:v>
                </c:pt>
                <c:pt idx="149">
                  <c:v>160.25149540000001</c:v>
                </c:pt>
                <c:pt idx="150">
                  <c:v>161.25</c:v>
                </c:pt>
                <c:pt idx="151">
                  <c:v>158.37300110000001</c:v>
                </c:pt>
                <c:pt idx="152">
                  <c:v>157.40800479999999</c:v>
                </c:pt>
                <c:pt idx="153">
                  <c:v>154.03349299999999</c:v>
                </c:pt>
                <c:pt idx="154">
                  <c:v>158.1119995</c:v>
                </c:pt>
                <c:pt idx="155">
                  <c:v>158.05099490000001</c:v>
                </c:pt>
                <c:pt idx="156">
                  <c:v>157.40100100000001</c:v>
                </c:pt>
                <c:pt idx="157">
                  <c:v>159.12049870000001</c:v>
                </c:pt>
                <c:pt idx="158">
                  <c:v>165.62449649999999</c:v>
                </c:pt>
                <c:pt idx="159">
                  <c:v>163.02400209999999</c:v>
                </c:pt>
                <c:pt idx="160">
                  <c:v>164.8684998</c:v>
                </c:pt>
                <c:pt idx="161">
                  <c:v>164.23599239999999</c:v>
                </c:pt>
                <c:pt idx="162">
                  <c:v>165.37300110000001</c:v>
                </c:pt>
                <c:pt idx="163">
                  <c:v>167.32449339999999</c:v>
                </c:pt>
                <c:pt idx="164">
                  <c:v>172.09249879999999</c:v>
                </c:pt>
                <c:pt idx="165">
                  <c:v>170</c:v>
                </c:pt>
                <c:pt idx="166">
                  <c:v>170.0899963</c:v>
                </c:pt>
                <c:pt idx="167">
                  <c:v>172.54800420000001</c:v>
                </c:pt>
                <c:pt idx="168">
                  <c:v>174.95599369999999</c:v>
                </c:pt>
                <c:pt idx="169">
                  <c:v>176.5724945</c:v>
                </c:pt>
                <c:pt idx="170">
                  <c:v>168.3999939</c:v>
                </c:pt>
                <c:pt idx="171">
                  <c:v>164.7310028</c:v>
                </c:pt>
                <c:pt idx="172">
                  <c:v>157.49200440000001</c:v>
                </c:pt>
                <c:pt idx="173">
                  <c:v>163.43049619999999</c:v>
                </c:pt>
                <c:pt idx="174">
                  <c:v>158.75549319999999</c:v>
                </c:pt>
                <c:pt idx="175">
                  <c:v>155.81100459999999</c:v>
                </c:pt>
                <c:pt idx="176">
                  <c:v>155.14849849999999</c:v>
                </c:pt>
                <c:pt idx="177">
                  <c:v>157.8065033</c:v>
                </c:pt>
                <c:pt idx="178">
                  <c:v>153.90499879999999</c:v>
                </c:pt>
                <c:pt idx="179">
                  <c:v>150.43649289999999</c:v>
                </c:pt>
                <c:pt idx="180">
                  <c:v>147.74549870000001</c:v>
                </c:pt>
                <c:pt idx="181">
                  <c:v>148.02349849999999</c:v>
                </c:pt>
                <c:pt idx="182">
                  <c:v>156.44949339999999</c:v>
                </c:pt>
                <c:pt idx="183">
                  <c:v>149.99299619999999</c:v>
                </c:pt>
                <c:pt idx="184">
                  <c:v>150.98950199999999</c:v>
                </c:pt>
                <c:pt idx="185">
                  <c:v>154.7565002</c:v>
                </c:pt>
                <c:pt idx="186">
                  <c:v>158.70249939999999</c:v>
                </c:pt>
                <c:pt idx="187">
                  <c:v>157.2440033</c:v>
                </c:pt>
                <c:pt idx="188">
                  <c:v>157.43649289999999</c:v>
                </c:pt>
                <c:pt idx="189">
                  <c:v>161.06300350000001</c:v>
                </c:pt>
                <c:pt idx="190">
                  <c:v>156.25</c:v>
                </c:pt>
                <c:pt idx="191">
                  <c:v>159.96000670000001</c:v>
                </c:pt>
                <c:pt idx="192">
                  <c:v>154.99800110000001</c:v>
                </c:pt>
                <c:pt idx="193">
                  <c:v>159.7845001</c:v>
                </c:pt>
                <c:pt idx="194">
                  <c:v>159.5274963</c:v>
                </c:pt>
                <c:pt idx="195">
                  <c:v>164.33250430000001</c:v>
                </c:pt>
                <c:pt idx="196">
                  <c:v>172.1464996</c:v>
                </c:pt>
                <c:pt idx="197">
                  <c:v>172.1815033</c:v>
                </c:pt>
                <c:pt idx="198">
                  <c:v>168.18550110000001</c:v>
                </c:pt>
                <c:pt idx="199">
                  <c:v>166.93249510000001</c:v>
                </c:pt>
                <c:pt idx="200">
                  <c:v>163.63549800000001</c:v>
                </c:pt>
                <c:pt idx="201">
                  <c:v>160.36050420000001</c:v>
                </c:pt>
                <c:pt idx="202">
                  <c:v>160.8504944</c:v>
                </c:pt>
                <c:pt idx="203">
                  <c:v>159.246994</c:v>
                </c:pt>
                <c:pt idx="204">
                  <c:v>158.82000729999999</c:v>
                </c:pt>
                <c:pt idx="205">
                  <c:v>160.22000120000001</c:v>
                </c:pt>
                <c:pt idx="206">
                  <c:v>160.35200499999999</c:v>
                </c:pt>
                <c:pt idx="207">
                  <c:v>164.31649780000001</c:v>
                </c:pt>
                <c:pt idx="208">
                  <c:v>158.13900760000001</c:v>
                </c:pt>
                <c:pt idx="209">
                  <c:v>160.55050660000001</c:v>
                </c:pt>
                <c:pt idx="210">
                  <c:v>151.80749510000001</c:v>
                </c:pt>
                <c:pt idx="211">
                  <c:v>150.22399899999999</c:v>
                </c:pt>
                <c:pt idx="212">
                  <c:v>152.42050169999999</c:v>
                </c:pt>
                <c:pt idx="213">
                  <c:v>162.05799870000001</c:v>
                </c:pt>
                <c:pt idx="214">
                  <c:v>166.1000061</c:v>
                </c:pt>
                <c:pt idx="215">
                  <c:v>165.5684967</c:v>
                </c:pt>
                <c:pt idx="216">
                  <c:v>157.18699649999999</c:v>
                </c:pt>
                <c:pt idx="217">
                  <c:v>151.75100710000001</c:v>
                </c:pt>
                <c:pt idx="218">
                  <c:v>156.86950680000001</c:v>
                </c:pt>
                <c:pt idx="219">
                  <c:v>155.51400760000001</c:v>
                </c:pt>
                <c:pt idx="220">
                  <c:v>156.440506</c:v>
                </c:pt>
                <c:pt idx="221">
                  <c:v>156.5529938</c:v>
                </c:pt>
                <c:pt idx="222">
                  <c:v>156.78300479999999</c:v>
                </c:pt>
                <c:pt idx="223">
                  <c:v>155.27299500000001</c:v>
                </c:pt>
                <c:pt idx="224">
                  <c:v>155.85099790000001</c:v>
                </c:pt>
                <c:pt idx="225">
                  <c:v>154.97000120000001</c:v>
                </c:pt>
                <c:pt idx="226">
                  <c:v>154.91949460000001</c:v>
                </c:pt>
                <c:pt idx="227">
                  <c:v>155.9029999</c:v>
                </c:pt>
                <c:pt idx="228">
                  <c:v>159.2534943</c:v>
                </c:pt>
                <c:pt idx="229">
                  <c:v>159.76699830000001</c:v>
                </c:pt>
                <c:pt idx="230">
                  <c:v>158.40199279999999</c:v>
                </c:pt>
                <c:pt idx="231">
                  <c:v>161.00399780000001</c:v>
                </c:pt>
                <c:pt idx="232">
                  <c:v>160.17649840000001</c:v>
                </c:pt>
                <c:pt idx="233">
                  <c:v>159.33650209999999</c:v>
                </c:pt>
                <c:pt idx="234">
                  <c:v>158.12899780000001</c:v>
                </c:pt>
                <c:pt idx="235">
                  <c:v>157.8999939</c:v>
                </c:pt>
                <c:pt idx="236">
                  <c:v>158.86450199999999</c:v>
                </c:pt>
                <c:pt idx="237">
                  <c:v>155.21000670000001</c:v>
                </c:pt>
                <c:pt idx="238">
                  <c:v>155.07449339999999</c:v>
                </c:pt>
                <c:pt idx="239">
                  <c:v>155.82099909999999</c:v>
                </c:pt>
                <c:pt idx="240">
                  <c:v>157.84849550000001</c:v>
                </c:pt>
                <c:pt idx="241">
                  <c:v>158.2559967</c:v>
                </c:pt>
                <c:pt idx="242">
                  <c:v>162.04800420000001</c:v>
                </c:pt>
                <c:pt idx="243">
                  <c:v>161.80400090000001</c:v>
                </c:pt>
                <c:pt idx="244">
                  <c:v>160.08250430000001</c:v>
                </c:pt>
                <c:pt idx="245">
                  <c:v>160.3090057</c:v>
                </c:pt>
                <c:pt idx="246">
                  <c:v>160.32600400000001</c:v>
                </c:pt>
                <c:pt idx="247">
                  <c:v>159.26350400000001</c:v>
                </c:pt>
                <c:pt idx="248">
                  <c:v>158.6345062</c:v>
                </c:pt>
                <c:pt idx="249">
                  <c:v>164.19799800000001</c:v>
                </c:pt>
                <c:pt idx="250">
                  <c:v>166.1000061</c:v>
                </c:pt>
                <c:pt idx="251">
                  <c:v>164.29249569999999</c:v>
                </c:pt>
                <c:pt idx="252" formatCode="General">
                  <c:v>162.85</c:v>
                </c:pt>
                <c:pt idx="253" formatCode="General">
                  <c:v>159.33000000000001</c:v>
                </c:pt>
                <c:pt idx="254" formatCode="General">
                  <c:v>160.93</c:v>
                </c:pt>
                <c:pt idx="255" formatCode="General">
                  <c:v>156.91999999999999</c:v>
                </c:pt>
                <c:pt idx="256" formatCode="General">
                  <c:v>158.11000000000001</c:v>
                </c:pt>
                <c:pt idx="257" formatCode="General">
                  <c:v>159.13</c:v>
                </c:pt>
                <c:pt idx="258" formatCode="General">
                  <c:v>155.71</c:v>
                </c:pt>
                <c:pt idx="259" formatCode="General">
                  <c:v>156.04</c:v>
                </c:pt>
                <c:pt idx="260" formatCode="General">
                  <c:v>158.29</c:v>
                </c:pt>
                <c:pt idx="261" formatCode="General">
                  <c:v>156.37</c:v>
                </c:pt>
              </c:numCache>
            </c:numRef>
          </c:yVal>
          <c:smooth val="0"/>
          <c:extLst>
            <c:ext xmlns:c16="http://schemas.microsoft.com/office/drawing/2014/chart" uri="{C3380CC4-5D6E-409C-BE32-E72D297353CC}">
              <c16:uniqueId val="{00000000-C33B-C649-B8A0-195AE3686760}"/>
            </c:ext>
          </c:extLst>
        </c:ser>
        <c:ser>
          <c:idx val="1"/>
          <c:order val="1"/>
          <c:tx>
            <c:v>Predicted</c:v>
          </c:tx>
          <c:spPr>
            <a:ln w="25400" cap="rnd">
              <a:noFill/>
              <a:round/>
            </a:ln>
            <a:effectLst/>
          </c:spPr>
          <c:marker>
            <c:symbol val="circle"/>
            <c:size val="5"/>
            <c:spPr>
              <a:solidFill>
                <a:schemeClr val="accent4"/>
              </a:solidFill>
              <a:ln w="9525">
                <a:solidFill>
                  <a:schemeClr val="accent4"/>
                </a:solidFill>
              </a:ln>
              <a:effectLst/>
            </c:spPr>
          </c:marker>
          <c:yVal>
            <c:numRef>
              <c:f>'Part 2'!$F$7:$F$263</c:f>
              <c:numCache>
                <c:formatCode>0.00</c:formatCode>
                <c:ptCount val="257"/>
                <c:pt idx="0">
                  <c:v>94.796425246500007</c:v>
                </c:pt>
                <c:pt idx="1">
                  <c:v>94.880424879000003</c:v>
                </c:pt>
                <c:pt idx="2">
                  <c:v>94.746074293000007</c:v>
                </c:pt>
                <c:pt idx="3">
                  <c:v>94.643575284999997</c:v>
                </c:pt>
                <c:pt idx="4">
                  <c:v>94.232175061999996</c:v>
                </c:pt>
                <c:pt idx="5">
                  <c:v>93.840249249500005</c:v>
                </c:pt>
                <c:pt idx="6">
                  <c:v>93.739300534000009</c:v>
                </c:pt>
                <c:pt idx="7">
                  <c:v>93.542550656499998</c:v>
                </c:pt>
                <c:pt idx="8">
                  <c:v>93.780749889999996</c:v>
                </c:pt>
                <c:pt idx="9">
                  <c:v>94.003750226999998</c:v>
                </c:pt>
                <c:pt idx="10">
                  <c:v>94.157049179000012</c:v>
                </c:pt>
                <c:pt idx="11">
                  <c:v>93.870049285499988</c:v>
                </c:pt>
                <c:pt idx="12">
                  <c:v>93.15734939650001</c:v>
                </c:pt>
                <c:pt idx="13">
                  <c:v>92.841049193999993</c:v>
                </c:pt>
                <c:pt idx="14">
                  <c:v>92.704224777999997</c:v>
                </c:pt>
                <c:pt idx="15">
                  <c:v>92.8384490965</c:v>
                </c:pt>
                <c:pt idx="16">
                  <c:v>95.135373303500003</c:v>
                </c:pt>
                <c:pt idx="17">
                  <c:v>97.080048372500002</c:v>
                </c:pt>
                <c:pt idx="18">
                  <c:v>99.204848095000003</c:v>
                </c:pt>
                <c:pt idx="19">
                  <c:v>100.679723368</c:v>
                </c:pt>
                <c:pt idx="20">
                  <c:v>101.82362328500001</c:v>
                </c:pt>
                <c:pt idx="21">
                  <c:v>102.60929795499999</c:v>
                </c:pt>
                <c:pt idx="22">
                  <c:v>104.049324415</c:v>
                </c:pt>
                <c:pt idx="23">
                  <c:v>105.304750055</c:v>
                </c:pt>
                <c:pt idx="24">
                  <c:v>106.46985015</c:v>
                </c:pt>
                <c:pt idx="25">
                  <c:v>107.15677529</c:v>
                </c:pt>
                <c:pt idx="26">
                  <c:v>107.29697534499999</c:v>
                </c:pt>
                <c:pt idx="27">
                  <c:v>107.47362521000001</c:v>
                </c:pt>
                <c:pt idx="28">
                  <c:v>107.771900585</c:v>
                </c:pt>
                <c:pt idx="29">
                  <c:v>107.74182513000001</c:v>
                </c:pt>
                <c:pt idx="30">
                  <c:v>106.897375135</c:v>
                </c:pt>
                <c:pt idx="31">
                  <c:v>104.92497521499999</c:v>
                </c:pt>
                <c:pt idx="32">
                  <c:v>102.666275412</c:v>
                </c:pt>
                <c:pt idx="33">
                  <c:v>100.93127518099999</c:v>
                </c:pt>
                <c:pt idx="34">
                  <c:v>98.286299135000007</c:v>
                </c:pt>
                <c:pt idx="35">
                  <c:v>96.447899245000002</c:v>
                </c:pt>
                <c:pt idx="36">
                  <c:v>96.409749986999998</c:v>
                </c:pt>
                <c:pt idx="37">
                  <c:v>95.926925280000006</c:v>
                </c:pt>
                <c:pt idx="38">
                  <c:v>96.588949205999995</c:v>
                </c:pt>
                <c:pt idx="39">
                  <c:v>96.721599581000007</c:v>
                </c:pt>
                <c:pt idx="40">
                  <c:v>96.412198642000007</c:v>
                </c:pt>
                <c:pt idx="41">
                  <c:v>94.376749422499998</c:v>
                </c:pt>
                <c:pt idx="42">
                  <c:v>94.205200579000007</c:v>
                </c:pt>
                <c:pt idx="43">
                  <c:v>92.8450756095</c:v>
                </c:pt>
                <c:pt idx="44">
                  <c:v>89.838124848500001</c:v>
                </c:pt>
                <c:pt idx="45">
                  <c:v>89.132925033999982</c:v>
                </c:pt>
                <c:pt idx="46">
                  <c:v>87.531398772499998</c:v>
                </c:pt>
                <c:pt idx="47">
                  <c:v>87.760848235000012</c:v>
                </c:pt>
                <c:pt idx="48">
                  <c:v>88.710048674500015</c:v>
                </c:pt>
                <c:pt idx="49">
                  <c:v>90.760974501999996</c:v>
                </c:pt>
                <c:pt idx="50">
                  <c:v>91.507523728500004</c:v>
                </c:pt>
                <c:pt idx="51">
                  <c:v>93.192074967499991</c:v>
                </c:pt>
                <c:pt idx="52">
                  <c:v>94.604749298000016</c:v>
                </c:pt>
                <c:pt idx="53">
                  <c:v>94.817474365999999</c:v>
                </c:pt>
                <c:pt idx="54">
                  <c:v>95.808023836000004</c:v>
                </c:pt>
                <c:pt idx="55">
                  <c:v>95.868423461999996</c:v>
                </c:pt>
                <c:pt idx="56">
                  <c:v>96.6096992505</c:v>
                </c:pt>
                <c:pt idx="57">
                  <c:v>96.891549683500003</c:v>
                </c:pt>
                <c:pt idx="58">
                  <c:v>96.654700471499993</c:v>
                </c:pt>
                <c:pt idx="59">
                  <c:v>96.356024933</c:v>
                </c:pt>
                <c:pt idx="60">
                  <c:v>96.103874587999982</c:v>
                </c:pt>
                <c:pt idx="61">
                  <c:v>97.040874861500001</c:v>
                </c:pt>
                <c:pt idx="62">
                  <c:v>98.139500417000008</c:v>
                </c:pt>
                <c:pt idx="63">
                  <c:v>99.659475691499992</c:v>
                </c:pt>
                <c:pt idx="64">
                  <c:v>100.809775915</c:v>
                </c:pt>
                <c:pt idx="65">
                  <c:v>103.572499839</c:v>
                </c:pt>
                <c:pt idx="66">
                  <c:v>107.16877479999999</c:v>
                </c:pt>
                <c:pt idx="67">
                  <c:v>110.38110047500001</c:v>
                </c:pt>
                <c:pt idx="68">
                  <c:v>114.28237533999999</c:v>
                </c:pt>
                <c:pt idx="69">
                  <c:v>116.77342529500001</c:v>
                </c:pt>
                <c:pt idx="70">
                  <c:v>118.39774932500001</c:v>
                </c:pt>
                <c:pt idx="71">
                  <c:v>118.19174879499998</c:v>
                </c:pt>
                <c:pt idx="72">
                  <c:v>118.34339865</c:v>
                </c:pt>
                <c:pt idx="73">
                  <c:v>118.64365005499999</c:v>
                </c:pt>
                <c:pt idx="74">
                  <c:v>119.21027565499999</c:v>
                </c:pt>
                <c:pt idx="75">
                  <c:v>119.129026815</c:v>
                </c:pt>
                <c:pt idx="76">
                  <c:v>118.32672732</c:v>
                </c:pt>
                <c:pt idx="77">
                  <c:v>118.35055122999999</c:v>
                </c:pt>
                <c:pt idx="78">
                  <c:v>119.780774675</c:v>
                </c:pt>
                <c:pt idx="79">
                  <c:v>118.178300095</c:v>
                </c:pt>
                <c:pt idx="80">
                  <c:v>117.42107467</c:v>
                </c:pt>
                <c:pt idx="81">
                  <c:v>116.99582443000001</c:v>
                </c:pt>
                <c:pt idx="82">
                  <c:v>116.91660079</c:v>
                </c:pt>
                <c:pt idx="83">
                  <c:v>116.88302612000001</c:v>
                </c:pt>
                <c:pt idx="84">
                  <c:v>117.76532555</c:v>
                </c:pt>
                <c:pt idx="85">
                  <c:v>118.77967452000001</c:v>
                </c:pt>
                <c:pt idx="86">
                  <c:v>118.776225665</c:v>
                </c:pt>
                <c:pt idx="87">
                  <c:v>118.75580139</c:v>
                </c:pt>
                <c:pt idx="88">
                  <c:v>118.96680031999999</c:v>
                </c:pt>
                <c:pt idx="89">
                  <c:v>119.40864983</c:v>
                </c:pt>
                <c:pt idx="90">
                  <c:v>119.948801035</c:v>
                </c:pt>
                <c:pt idx="91">
                  <c:v>120.92197530999999</c:v>
                </c:pt>
                <c:pt idx="92">
                  <c:v>122.365925975</c:v>
                </c:pt>
                <c:pt idx="93">
                  <c:v>122.66450042500001</c:v>
                </c:pt>
                <c:pt idx="94">
                  <c:v>122.618125925</c:v>
                </c:pt>
                <c:pt idx="95">
                  <c:v>140.18382917484519</c:v>
                </c:pt>
                <c:pt idx="96">
                  <c:v>140.36416547498666</c:v>
                </c:pt>
                <c:pt idx="97">
                  <c:v>140.54450177512814</c:v>
                </c:pt>
                <c:pt idx="98">
                  <c:v>140.72483807526962</c:v>
                </c:pt>
                <c:pt idx="99">
                  <c:v>140.90517437541109</c:v>
                </c:pt>
                <c:pt idx="100">
                  <c:v>141.08551067555257</c:v>
                </c:pt>
                <c:pt idx="101">
                  <c:v>141.26584697569402</c:v>
                </c:pt>
                <c:pt idx="102">
                  <c:v>141.44618327583549</c:v>
                </c:pt>
                <c:pt idx="103">
                  <c:v>141.62651957597697</c:v>
                </c:pt>
                <c:pt idx="104">
                  <c:v>141.80685587611845</c:v>
                </c:pt>
                <c:pt idx="105">
                  <c:v>141.98719217625992</c:v>
                </c:pt>
                <c:pt idx="106">
                  <c:v>142.1675284764014</c:v>
                </c:pt>
                <c:pt idx="107">
                  <c:v>142.34786477654285</c:v>
                </c:pt>
                <c:pt idx="108">
                  <c:v>142.52820107668433</c:v>
                </c:pt>
                <c:pt idx="109">
                  <c:v>142.7085373768258</c:v>
                </c:pt>
                <c:pt idx="110">
                  <c:v>142.88887367696728</c:v>
                </c:pt>
                <c:pt idx="111">
                  <c:v>143.06920997710876</c:v>
                </c:pt>
                <c:pt idx="112">
                  <c:v>143.24954627725023</c:v>
                </c:pt>
                <c:pt idx="113">
                  <c:v>143.42988257739168</c:v>
                </c:pt>
                <c:pt idx="114">
                  <c:v>143.61021887753316</c:v>
                </c:pt>
                <c:pt idx="115">
                  <c:v>143.79055517767463</c:v>
                </c:pt>
                <c:pt idx="116">
                  <c:v>143.97089147781611</c:v>
                </c:pt>
                <c:pt idx="117">
                  <c:v>144.15122777795759</c:v>
                </c:pt>
                <c:pt idx="118">
                  <c:v>144.33156407809906</c:v>
                </c:pt>
                <c:pt idx="119">
                  <c:v>144.51190037824051</c:v>
                </c:pt>
                <c:pt idx="120">
                  <c:v>144.69223667838199</c:v>
                </c:pt>
                <c:pt idx="121">
                  <c:v>144.87257297852346</c:v>
                </c:pt>
                <c:pt idx="122">
                  <c:v>145.05290927866494</c:v>
                </c:pt>
                <c:pt idx="123">
                  <c:v>145.23324557880642</c:v>
                </c:pt>
                <c:pt idx="124">
                  <c:v>145.41358187894787</c:v>
                </c:pt>
                <c:pt idx="125">
                  <c:v>145.59391817908934</c:v>
                </c:pt>
                <c:pt idx="126">
                  <c:v>145.77425447923082</c:v>
                </c:pt>
                <c:pt idx="127">
                  <c:v>145.9545907793723</c:v>
                </c:pt>
                <c:pt idx="128">
                  <c:v>146.13492707951377</c:v>
                </c:pt>
                <c:pt idx="129">
                  <c:v>146.31526337965525</c:v>
                </c:pt>
                <c:pt idx="130">
                  <c:v>146.49559967979673</c:v>
                </c:pt>
                <c:pt idx="131">
                  <c:v>146.67593597993817</c:v>
                </c:pt>
                <c:pt idx="132">
                  <c:v>146.85627228007965</c:v>
                </c:pt>
                <c:pt idx="133">
                  <c:v>147.03660858022113</c:v>
                </c:pt>
                <c:pt idx="134">
                  <c:v>147.2169448803626</c:v>
                </c:pt>
                <c:pt idx="135">
                  <c:v>147.39728118050408</c:v>
                </c:pt>
                <c:pt idx="136">
                  <c:v>147.57761748064553</c:v>
                </c:pt>
                <c:pt idx="137">
                  <c:v>147.75795378078701</c:v>
                </c:pt>
                <c:pt idx="138">
                  <c:v>147.93829008092848</c:v>
                </c:pt>
                <c:pt idx="139">
                  <c:v>148.11862638106996</c:v>
                </c:pt>
                <c:pt idx="140">
                  <c:v>148.29896268121144</c:v>
                </c:pt>
                <c:pt idx="141">
                  <c:v>148.47929898135291</c:v>
                </c:pt>
                <c:pt idx="142">
                  <c:v>148.65963528149439</c:v>
                </c:pt>
                <c:pt idx="143">
                  <c:v>148.83997158163584</c:v>
                </c:pt>
                <c:pt idx="144">
                  <c:v>149.02030788177731</c:v>
                </c:pt>
                <c:pt idx="145">
                  <c:v>149.20064418191879</c:v>
                </c:pt>
                <c:pt idx="146">
                  <c:v>149.38098048206027</c:v>
                </c:pt>
                <c:pt idx="147">
                  <c:v>149.56131678220174</c:v>
                </c:pt>
                <c:pt idx="148">
                  <c:v>149.74165308234319</c:v>
                </c:pt>
                <c:pt idx="149">
                  <c:v>149.92198938248467</c:v>
                </c:pt>
                <c:pt idx="150">
                  <c:v>150.10232568262614</c:v>
                </c:pt>
                <c:pt idx="151">
                  <c:v>150.28266198276762</c:v>
                </c:pt>
                <c:pt idx="152">
                  <c:v>150.4629982829091</c:v>
                </c:pt>
                <c:pt idx="153">
                  <c:v>150.64333458305057</c:v>
                </c:pt>
                <c:pt idx="154">
                  <c:v>150.82367088319205</c:v>
                </c:pt>
                <c:pt idx="155">
                  <c:v>151.0040071833335</c:v>
                </c:pt>
                <c:pt idx="156">
                  <c:v>151.18434348347498</c:v>
                </c:pt>
                <c:pt idx="157">
                  <c:v>151.36467978361645</c:v>
                </c:pt>
                <c:pt idx="158">
                  <c:v>151.54501608375793</c:v>
                </c:pt>
                <c:pt idx="159">
                  <c:v>151.72535238389941</c:v>
                </c:pt>
                <c:pt idx="160">
                  <c:v>151.90568868404085</c:v>
                </c:pt>
                <c:pt idx="161">
                  <c:v>152.08602498418233</c:v>
                </c:pt>
                <c:pt idx="162">
                  <c:v>152.26636128432381</c:v>
                </c:pt>
                <c:pt idx="163">
                  <c:v>152.44669758446528</c:v>
                </c:pt>
                <c:pt idx="164">
                  <c:v>152.62703388460676</c:v>
                </c:pt>
                <c:pt idx="165">
                  <c:v>152.80737018474824</c:v>
                </c:pt>
                <c:pt idx="166">
                  <c:v>152.98770648488971</c:v>
                </c:pt>
                <c:pt idx="167">
                  <c:v>153.16804278503116</c:v>
                </c:pt>
                <c:pt idx="168">
                  <c:v>153.34837908517264</c:v>
                </c:pt>
                <c:pt idx="169">
                  <c:v>153.52871538531411</c:v>
                </c:pt>
                <c:pt idx="170">
                  <c:v>153.70905168545559</c:v>
                </c:pt>
                <c:pt idx="171">
                  <c:v>153.88938798559707</c:v>
                </c:pt>
                <c:pt idx="172">
                  <c:v>154.06972428573852</c:v>
                </c:pt>
                <c:pt idx="173">
                  <c:v>154.25006058587999</c:v>
                </c:pt>
                <c:pt idx="174">
                  <c:v>154.43039688602147</c:v>
                </c:pt>
                <c:pt idx="175">
                  <c:v>154.61073318616295</c:v>
                </c:pt>
                <c:pt idx="176">
                  <c:v>154.79106948630442</c:v>
                </c:pt>
                <c:pt idx="177">
                  <c:v>154.97140578644587</c:v>
                </c:pt>
                <c:pt idx="178">
                  <c:v>155.15174208658738</c:v>
                </c:pt>
                <c:pt idx="179">
                  <c:v>155.33207838672882</c:v>
                </c:pt>
                <c:pt idx="180">
                  <c:v>155.5124146868703</c:v>
                </c:pt>
                <c:pt idx="181">
                  <c:v>155.69275098701178</c:v>
                </c:pt>
                <c:pt idx="182">
                  <c:v>155.87308728715325</c:v>
                </c:pt>
                <c:pt idx="183">
                  <c:v>156.05342358729473</c:v>
                </c:pt>
                <c:pt idx="184">
                  <c:v>156.23375988743618</c:v>
                </c:pt>
                <c:pt idx="185">
                  <c:v>156.41409618757766</c:v>
                </c:pt>
                <c:pt idx="186">
                  <c:v>156.59443248771913</c:v>
                </c:pt>
                <c:pt idx="187">
                  <c:v>156.77476878786061</c:v>
                </c:pt>
                <c:pt idx="188">
                  <c:v>156.95510508800209</c:v>
                </c:pt>
                <c:pt idx="189">
                  <c:v>157.13544138814353</c:v>
                </c:pt>
                <c:pt idx="190">
                  <c:v>157.31577768828504</c:v>
                </c:pt>
                <c:pt idx="191">
                  <c:v>157.49611398842649</c:v>
                </c:pt>
                <c:pt idx="192">
                  <c:v>157.67645028856796</c:v>
                </c:pt>
                <c:pt idx="193">
                  <c:v>157.85678658870944</c:v>
                </c:pt>
                <c:pt idx="194">
                  <c:v>158.03712288885092</c:v>
                </c:pt>
                <c:pt idx="195">
                  <c:v>158.21745918899239</c:v>
                </c:pt>
                <c:pt idx="196">
                  <c:v>158.39779548913384</c:v>
                </c:pt>
                <c:pt idx="197">
                  <c:v>158.57813178927532</c:v>
                </c:pt>
                <c:pt idx="198">
                  <c:v>158.75846808941679</c:v>
                </c:pt>
                <c:pt idx="199">
                  <c:v>158.93880438955827</c:v>
                </c:pt>
                <c:pt idx="200">
                  <c:v>159.11914068969975</c:v>
                </c:pt>
                <c:pt idx="201">
                  <c:v>159.2994769898412</c:v>
                </c:pt>
                <c:pt idx="202">
                  <c:v>159.47981328998267</c:v>
                </c:pt>
                <c:pt idx="203">
                  <c:v>159.66014959012415</c:v>
                </c:pt>
                <c:pt idx="204">
                  <c:v>159.84048589026563</c:v>
                </c:pt>
                <c:pt idx="205">
                  <c:v>160.0208221904071</c:v>
                </c:pt>
                <c:pt idx="206">
                  <c:v>160.20115849054858</c:v>
                </c:pt>
                <c:pt idx="207">
                  <c:v>160.38149479069006</c:v>
                </c:pt>
                <c:pt idx="208">
                  <c:v>160.5618310908315</c:v>
                </c:pt>
                <c:pt idx="209">
                  <c:v>160.74216739097298</c:v>
                </c:pt>
                <c:pt idx="210">
                  <c:v>160.92250369111446</c:v>
                </c:pt>
                <c:pt idx="211">
                  <c:v>161.10283999125593</c:v>
                </c:pt>
                <c:pt idx="212">
                  <c:v>161.28317629139741</c:v>
                </c:pt>
                <c:pt idx="213">
                  <c:v>161.46351259153886</c:v>
                </c:pt>
                <c:pt idx="214">
                  <c:v>161.64384889168034</c:v>
                </c:pt>
                <c:pt idx="215">
                  <c:v>161.82418519182181</c:v>
                </c:pt>
                <c:pt idx="216">
                  <c:v>162.00452149196329</c:v>
                </c:pt>
                <c:pt idx="217">
                  <c:v>162.18485779210476</c:v>
                </c:pt>
                <c:pt idx="218">
                  <c:v>162.36519409224624</c:v>
                </c:pt>
                <c:pt idx="219">
                  <c:v>162.54553039238772</c:v>
                </c:pt>
                <c:pt idx="220">
                  <c:v>162.72586669252917</c:v>
                </c:pt>
                <c:pt idx="221">
                  <c:v>162.90620299267064</c:v>
                </c:pt>
                <c:pt idx="222">
                  <c:v>163.08653929281212</c:v>
                </c:pt>
                <c:pt idx="223">
                  <c:v>163.2668755929536</c:v>
                </c:pt>
                <c:pt idx="224">
                  <c:v>163.44721189309507</c:v>
                </c:pt>
                <c:pt idx="225">
                  <c:v>163.62754819323652</c:v>
                </c:pt>
                <c:pt idx="226">
                  <c:v>163.807884493378</c:v>
                </c:pt>
                <c:pt idx="227">
                  <c:v>163.98822079351947</c:v>
                </c:pt>
                <c:pt idx="228">
                  <c:v>164.16855709366095</c:v>
                </c:pt>
                <c:pt idx="229">
                  <c:v>164.34889339380243</c:v>
                </c:pt>
                <c:pt idx="230">
                  <c:v>164.5292296939439</c:v>
                </c:pt>
                <c:pt idx="231">
                  <c:v>164.70956599408538</c:v>
                </c:pt>
                <c:pt idx="232">
                  <c:v>164.88990229422683</c:v>
                </c:pt>
                <c:pt idx="233">
                  <c:v>165.07023859436831</c:v>
                </c:pt>
                <c:pt idx="234">
                  <c:v>165.25057489450978</c:v>
                </c:pt>
                <c:pt idx="235">
                  <c:v>165.43091119465126</c:v>
                </c:pt>
                <c:pt idx="236">
                  <c:v>165.61124749479274</c:v>
                </c:pt>
                <c:pt idx="237">
                  <c:v>165.79158379493418</c:v>
                </c:pt>
                <c:pt idx="238">
                  <c:v>165.97192009507566</c:v>
                </c:pt>
                <c:pt idx="239">
                  <c:v>166.15225639521714</c:v>
                </c:pt>
                <c:pt idx="240">
                  <c:v>166.33259269535861</c:v>
                </c:pt>
                <c:pt idx="241">
                  <c:v>166.51292899550009</c:v>
                </c:pt>
                <c:pt idx="242">
                  <c:v>166.69326529564154</c:v>
                </c:pt>
                <c:pt idx="243">
                  <c:v>166.87360159578304</c:v>
                </c:pt>
                <c:pt idx="244">
                  <c:v>167.05393789592449</c:v>
                </c:pt>
                <c:pt idx="245">
                  <c:v>167.23427419606597</c:v>
                </c:pt>
                <c:pt idx="246">
                  <c:v>167.41461049620744</c:v>
                </c:pt>
                <c:pt idx="247">
                  <c:v>167.59494679634892</c:v>
                </c:pt>
                <c:pt idx="248">
                  <c:v>167.7752830964904</c:v>
                </c:pt>
                <c:pt idx="249">
                  <c:v>167.95561939663185</c:v>
                </c:pt>
                <c:pt idx="250">
                  <c:v>168.13595569677332</c:v>
                </c:pt>
                <c:pt idx="251">
                  <c:v>168.3162919969148</c:v>
                </c:pt>
                <c:pt idx="252">
                  <c:v>168.49662829705628</c:v>
                </c:pt>
                <c:pt idx="253">
                  <c:v>168.67696459719775</c:v>
                </c:pt>
                <c:pt idx="254">
                  <c:v>168.8573008973392</c:v>
                </c:pt>
                <c:pt idx="255">
                  <c:v>169.03763719748071</c:v>
                </c:pt>
                <c:pt idx="256">
                  <c:v>169.21797349762215</c:v>
                </c:pt>
              </c:numCache>
            </c:numRef>
          </c:yVal>
          <c:smooth val="0"/>
          <c:extLst>
            <c:ext xmlns:c16="http://schemas.microsoft.com/office/drawing/2014/chart" uri="{C3380CC4-5D6E-409C-BE32-E72D297353CC}">
              <c16:uniqueId val="{00000001-C33B-C649-B8A0-195AE3686760}"/>
            </c:ext>
          </c:extLst>
        </c:ser>
        <c:dLbls>
          <c:showLegendKey val="0"/>
          <c:showVal val="0"/>
          <c:showCatName val="0"/>
          <c:showSerName val="0"/>
          <c:showPercent val="0"/>
          <c:showBubbleSize val="0"/>
        </c:dLbls>
        <c:axId val="1192604463"/>
        <c:axId val="377255711"/>
      </c:scatterChart>
      <c:valAx>
        <c:axId val="1192604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55711"/>
        <c:crosses val="autoZero"/>
        <c:crossBetween val="midCat"/>
      </c:valAx>
      <c:valAx>
        <c:axId val="3772557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6044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kern="1200" spc="0" baseline="0">
                <a:solidFill>
                  <a:srgbClr val="595959"/>
                </a:solidFill>
                <a:effectLst/>
                <a:latin typeface="Calibri" panose="020F0502020204030204" pitchFamily="34" charset="0"/>
              </a:rPr>
              <a:t>Scatterplot of Actual vs. Predicted Values for Amazon</a:t>
            </a:r>
            <a:endParaRPr lang="en-US">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v>Actual</c:v>
          </c:tx>
          <c:spPr>
            <a:ln w="19050" cap="rnd">
              <a:noFill/>
              <a:round/>
            </a:ln>
            <a:effectLst/>
          </c:spPr>
          <c:marker>
            <c:symbol val="circle"/>
            <c:size val="5"/>
            <c:spPr>
              <a:solidFill>
                <a:schemeClr val="accent2"/>
              </a:solidFill>
              <a:ln w="9525">
                <a:solidFill>
                  <a:schemeClr val="accent2"/>
                </a:solidFill>
              </a:ln>
              <a:effectLst/>
            </c:spPr>
          </c:marker>
          <c:xVal>
            <c:numRef>
              <c:f>'Part 2'!$U$2:$U$263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xVal>
          <c:yVal>
            <c:numRef>
              <c:f>'Part 2'!$V$2:$V$263</c:f>
              <c:numCache>
                <c:formatCode>0.00</c:formatCode>
                <c:ptCount val="262"/>
                <c:pt idx="0">
                  <c:v>329.80999800000001</c:v>
                </c:pt>
                <c:pt idx="1">
                  <c:v>325.89999399999999</c:v>
                </c:pt>
                <c:pt idx="2">
                  <c:v>335.82998700000002</c:v>
                </c:pt>
                <c:pt idx="3">
                  <c:v>330.75</c:v>
                </c:pt>
                <c:pt idx="4">
                  <c:v>339.26001000000002</c:v>
                </c:pt>
                <c:pt idx="5">
                  <c:v>335.66000400000001</c:v>
                </c:pt>
                <c:pt idx="6">
                  <c:v>329.04998799999998</c:v>
                </c:pt>
                <c:pt idx="7">
                  <c:v>338.92001299999998</c:v>
                </c:pt>
                <c:pt idx="8">
                  <c:v>338.69000199999999</c:v>
                </c:pt>
                <c:pt idx="9">
                  <c:v>339.07000699999998</c:v>
                </c:pt>
                <c:pt idx="10">
                  <c:v>338.61999500000002</c:v>
                </c:pt>
                <c:pt idx="11">
                  <c:v>339.67001299999998</c:v>
                </c:pt>
                <c:pt idx="12">
                  <c:v>338.10998499999999</c:v>
                </c:pt>
                <c:pt idx="13">
                  <c:v>326</c:v>
                </c:pt>
                <c:pt idx="14">
                  <c:v>349.60000600000001</c:v>
                </c:pt>
                <c:pt idx="15">
                  <c:v>353.16000400000001</c:v>
                </c:pt>
                <c:pt idx="16">
                  <c:v>342.88000499999998</c:v>
                </c:pt>
                <c:pt idx="17">
                  <c:v>348.51998900000001</c:v>
                </c:pt>
                <c:pt idx="18">
                  <c:v>343.16000400000001</c:v>
                </c:pt>
                <c:pt idx="19">
                  <c:v>347.73998999999998</c:v>
                </c:pt>
                <c:pt idx="20">
                  <c:v>345.08999599999999</c:v>
                </c:pt>
                <c:pt idx="21">
                  <c:v>358</c:v>
                </c:pt>
                <c:pt idx="22">
                  <c:v>369.01001000000002</c:v>
                </c:pt>
                <c:pt idx="23">
                  <c:v>369.67001299999998</c:v>
                </c:pt>
                <c:pt idx="24">
                  <c:v>366.95001200000002</c:v>
                </c:pt>
                <c:pt idx="25">
                  <c:v>366.76998900000001</c:v>
                </c:pt>
                <c:pt idx="26">
                  <c:v>371.07000699999998</c:v>
                </c:pt>
                <c:pt idx="27">
                  <c:v>373.69000199999999</c:v>
                </c:pt>
                <c:pt idx="28">
                  <c:v>380.01001000000002</c:v>
                </c:pt>
                <c:pt idx="29">
                  <c:v>381.39999399999999</c:v>
                </c:pt>
                <c:pt idx="30">
                  <c:v>380.39999399999999</c:v>
                </c:pt>
                <c:pt idx="31">
                  <c:v>387.77999899999998</c:v>
                </c:pt>
                <c:pt idx="32">
                  <c:v>386.19000199999999</c:v>
                </c:pt>
                <c:pt idx="33">
                  <c:v>386</c:v>
                </c:pt>
                <c:pt idx="34">
                  <c:v>380.07000699999998</c:v>
                </c:pt>
                <c:pt idx="35">
                  <c:v>368.70001200000002</c:v>
                </c:pt>
                <c:pt idx="36">
                  <c:v>360.08999599999999</c:v>
                </c:pt>
                <c:pt idx="37">
                  <c:v>379.23998999999998</c:v>
                </c:pt>
                <c:pt idx="38">
                  <c:v>371.709992</c:v>
                </c:pt>
                <c:pt idx="39">
                  <c:v>369.02999899999998</c:v>
                </c:pt>
                <c:pt idx="40">
                  <c:v>381.04998799999998</c:v>
                </c:pt>
                <c:pt idx="41">
                  <c:v>368.76998900000001</c:v>
                </c:pt>
                <c:pt idx="42">
                  <c:v>383.790009</c:v>
                </c:pt>
                <c:pt idx="43">
                  <c:v>372.77999899999998</c:v>
                </c:pt>
                <c:pt idx="44">
                  <c:v>368.97000100000002</c:v>
                </c:pt>
                <c:pt idx="45">
                  <c:v>346.48998999999998</c:v>
                </c:pt>
                <c:pt idx="46">
                  <c:v>364.13000499999998</c:v>
                </c:pt>
                <c:pt idx="47">
                  <c:v>349.92001299999998</c:v>
                </c:pt>
                <c:pt idx="48">
                  <c:v>315.25</c:v>
                </c:pt>
                <c:pt idx="49">
                  <c:v>336.29998799999998</c:v>
                </c:pt>
                <c:pt idx="50">
                  <c:v>298.83999599999999</c:v>
                </c:pt>
                <c:pt idx="51">
                  <c:v>319.75</c:v>
                </c:pt>
                <c:pt idx="52">
                  <c:v>315.47000100000002</c:v>
                </c:pt>
                <c:pt idx="53">
                  <c:v>332.02999899999998</c:v>
                </c:pt>
                <c:pt idx="54">
                  <c:v>332.82998700000002</c:v>
                </c:pt>
                <c:pt idx="55">
                  <c:v>360.26998900000001</c:v>
                </c:pt>
                <c:pt idx="56">
                  <c:v>357.32000699999998</c:v>
                </c:pt>
                <c:pt idx="57">
                  <c:v>342.39001500000001</c:v>
                </c:pt>
                <c:pt idx="58">
                  <c:v>362.98998999999998</c:v>
                </c:pt>
                <c:pt idx="59">
                  <c:v>357.11999500000002</c:v>
                </c:pt>
                <c:pt idx="60">
                  <c:v>370.959992</c:v>
                </c:pt>
                <c:pt idx="61">
                  <c:v>375.5</c:v>
                </c:pt>
                <c:pt idx="62">
                  <c:v>364.07998700000002</c:v>
                </c:pt>
                <c:pt idx="63">
                  <c:v>370.07998700000002</c:v>
                </c:pt>
                <c:pt idx="64">
                  <c:v>361.76001000000002</c:v>
                </c:pt>
                <c:pt idx="65">
                  <c:v>379.959992</c:v>
                </c:pt>
                <c:pt idx="66">
                  <c:v>372.27999899999998</c:v>
                </c:pt>
                <c:pt idx="67">
                  <c:v>371.11999500000002</c:v>
                </c:pt>
                <c:pt idx="68">
                  <c:v>370.72000100000002</c:v>
                </c:pt>
                <c:pt idx="69">
                  <c:v>396.72000100000002</c:v>
                </c:pt>
                <c:pt idx="70">
                  <c:v>413.54998799999998</c:v>
                </c:pt>
                <c:pt idx="71">
                  <c:v>426.75</c:v>
                </c:pt>
                <c:pt idx="72">
                  <c:v>439.17001299999998</c:v>
                </c:pt>
                <c:pt idx="73">
                  <c:v>422.959992</c:v>
                </c:pt>
                <c:pt idx="74">
                  <c:v>437.48998999999998</c:v>
                </c:pt>
                <c:pt idx="75">
                  <c:v>433.82998700000002</c:v>
                </c:pt>
                <c:pt idx="76">
                  <c:v>421.42001299999998</c:v>
                </c:pt>
                <c:pt idx="77">
                  <c:v>426.70001200000002</c:v>
                </c:pt>
                <c:pt idx="78">
                  <c:v>424.98998999999998</c:v>
                </c:pt>
                <c:pt idx="79">
                  <c:v>421.38000499999998</c:v>
                </c:pt>
                <c:pt idx="80">
                  <c:v>403.82998700000002</c:v>
                </c:pt>
                <c:pt idx="81">
                  <c:v>411.89001500000001</c:v>
                </c:pt>
                <c:pt idx="82">
                  <c:v>419.85000600000001</c:v>
                </c:pt>
                <c:pt idx="83">
                  <c:v>415.26998900000001</c:v>
                </c:pt>
                <c:pt idx="84">
                  <c:v>428.14999399999999</c:v>
                </c:pt>
                <c:pt idx="85">
                  <c:v>424.67999300000002</c:v>
                </c:pt>
                <c:pt idx="86">
                  <c:v>434.26001000000002</c:v>
                </c:pt>
                <c:pt idx="87">
                  <c:v>436.52999899999998</c:v>
                </c:pt>
                <c:pt idx="88">
                  <c:v>435.54998799999998</c:v>
                </c:pt>
                <c:pt idx="89">
                  <c:v>440.51998900000001</c:v>
                </c:pt>
                <c:pt idx="90">
                  <c:v>431.82000699999998</c:v>
                </c:pt>
                <c:pt idx="91">
                  <c:v>438.26998900000001</c:v>
                </c:pt>
                <c:pt idx="92">
                  <c:v>441.95001200000002</c:v>
                </c:pt>
                <c:pt idx="93">
                  <c:v>454.19000199999999</c:v>
                </c:pt>
                <c:pt idx="94">
                  <c:v>452.57998700000002</c:v>
                </c:pt>
                <c:pt idx="95">
                  <c:v>451.040009</c:v>
                </c:pt>
                <c:pt idx="96">
                  <c:v>447.67001299999998</c:v>
                </c:pt>
                <c:pt idx="97">
                  <c:v>436.25</c:v>
                </c:pt>
                <c:pt idx="98">
                  <c:v>429.32000699999998</c:v>
                </c:pt>
                <c:pt idx="99">
                  <c:v>414.76998900000001</c:v>
                </c:pt>
                <c:pt idx="100">
                  <c:v>419.89001500000001</c:v>
                </c:pt>
                <c:pt idx="101">
                  <c:v>413.44000199999999</c:v>
                </c:pt>
                <c:pt idx="102">
                  <c:v>419.73001099999999</c:v>
                </c:pt>
                <c:pt idx="103">
                  <c:v>425.92001299999998</c:v>
                </c:pt>
                <c:pt idx="104">
                  <c:v>427.30999800000001</c:v>
                </c:pt>
                <c:pt idx="105">
                  <c:v>421.97000100000002</c:v>
                </c:pt>
                <c:pt idx="106">
                  <c:v>414.32998700000002</c:v>
                </c:pt>
                <c:pt idx="107">
                  <c:v>419.60000600000001</c:v>
                </c:pt>
                <c:pt idx="108">
                  <c:v>419.48998999999998</c:v>
                </c:pt>
                <c:pt idx="109">
                  <c:v>434.04998799999998</c:v>
                </c:pt>
                <c:pt idx="110">
                  <c:v>434.48001099999999</c:v>
                </c:pt>
                <c:pt idx="111">
                  <c:v>425.55999800000001</c:v>
                </c:pt>
                <c:pt idx="112">
                  <c:v>418.07000699999998</c:v>
                </c:pt>
                <c:pt idx="113">
                  <c:v>425.5</c:v>
                </c:pt>
                <c:pt idx="114">
                  <c:v>436.13000499999998</c:v>
                </c:pt>
                <c:pt idx="115">
                  <c:v>447.76998900000001</c:v>
                </c:pt>
                <c:pt idx="116">
                  <c:v>449.86999500000002</c:v>
                </c:pt>
                <c:pt idx="117">
                  <c:v>453.72000100000002</c:v>
                </c:pt>
                <c:pt idx="118">
                  <c:v>468.040009</c:v>
                </c:pt>
                <c:pt idx="119">
                  <c:v>466.26001000000002</c:v>
                </c:pt>
                <c:pt idx="120">
                  <c:v>457.85000600000001</c:v>
                </c:pt>
                <c:pt idx="121">
                  <c:v>465.91000400000001</c:v>
                </c:pt>
                <c:pt idx="122">
                  <c:v>443.39999399999999</c:v>
                </c:pt>
                <c:pt idx="123">
                  <c:v>447.23998999999998</c:v>
                </c:pt>
                <c:pt idx="124">
                  <c:v>455.040009</c:v>
                </c:pt>
                <c:pt idx="125">
                  <c:v>485.64001500000001</c:v>
                </c:pt>
                <c:pt idx="126">
                  <c:v>476.89001500000001</c:v>
                </c:pt>
                <c:pt idx="127">
                  <c:v>493.80999800000001</c:v>
                </c:pt>
                <c:pt idx="128">
                  <c:v>493.16000400000001</c:v>
                </c:pt>
                <c:pt idx="129">
                  <c:v>502.77999899999998</c:v>
                </c:pt>
                <c:pt idx="130">
                  <c:v>507.76001000000002</c:v>
                </c:pt>
                <c:pt idx="131">
                  <c:v>548.72998099999995</c:v>
                </c:pt>
                <c:pt idx="132">
                  <c:v>525.5</c:v>
                </c:pt>
                <c:pt idx="133">
                  <c:v>524.88000499999998</c:v>
                </c:pt>
                <c:pt idx="134">
                  <c:v>523.26000999999997</c:v>
                </c:pt>
                <c:pt idx="135">
                  <c:v>527.39001499999995</c:v>
                </c:pt>
                <c:pt idx="136">
                  <c:v>492.98998999999998</c:v>
                </c:pt>
                <c:pt idx="137">
                  <c:v>502.41000400000001</c:v>
                </c:pt>
                <c:pt idx="138">
                  <c:v>490.10000600000001</c:v>
                </c:pt>
                <c:pt idx="139">
                  <c:v>489.82000699999998</c:v>
                </c:pt>
                <c:pt idx="140">
                  <c:v>477.57998700000002</c:v>
                </c:pt>
                <c:pt idx="141">
                  <c:v>480.45001200000002</c:v>
                </c:pt>
                <c:pt idx="142">
                  <c:v>495.64999399999999</c:v>
                </c:pt>
                <c:pt idx="143">
                  <c:v>488.51001000000002</c:v>
                </c:pt>
                <c:pt idx="144">
                  <c:v>484.48001099999999</c:v>
                </c:pt>
                <c:pt idx="145">
                  <c:v>485.79998799999998</c:v>
                </c:pt>
                <c:pt idx="146">
                  <c:v>488.88000499999998</c:v>
                </c:pt>
                <c:pt idx="147">
                  <c:v>498.61999500000002</c:v>
                </c:pt>
                <c:pt idx="148">
                  <c:v>509.64001500000001</c:v>
                </c:pt>
                <c:pt idx="149">
                  <c:v>502.10998499999999</c:v>
                </c:pt>
                <c:pt idx="150">
                  <c:v>509.07998700000002</c:v>
                </c:pt>
                <c:pt idx="151">
                  <c:v>494.73001099999999</c:v>
                </c:pt>
                <c:pt idx="152">
                  <c:v>483.38000499999998</c:v>
                </c:pt>
                <c:pt idx="153">
                  <c:v>466.92999300000002</c:v>
                </c:pt>
                <c:pt idx="154">
                  <c:v>475.47000100000002</c:v>
                </c:pt>
                <c:pt idx="155">
                  <c:v>481.32998700000002</c:v>
                </c:pt>
                <c:pt idx="156">
                  <c:v>482.67999300000002</c:v>
                </c:pt>
                <c:pt idx="157">
                  <c:v>482.35000600000001</c:v>
                </c:pt>
                <c:pt idx="158">
                  <c:v>491.86999500000002</c:v>
                </c:pt>
                <c:pt idx="159">
                  <c:v>484.52999899999998</c:v>
                </c:pt>
                <c:pt idx="160">
                  <c:v>497.89999399999999</c:v>
                </c:pt>
                <c:pt idx="161">
                  <c:v>492.30999800000001</c:v>
                </c:pt>
                <c:pt idx="162">
                  <c:v>488.80999800000001</c:v>
                </c:pt>
                <c:pt idx="163">
                  <c:v>490.57998700000002</c:v>
                </c:pt>
                <c:pt idx="164">
                  <c:v>547.53002900000001</c:v>
                </c:pt>
                <c:pt idx="165">
                  <c:v>526.27002000000005</c:v>
                </c:pt>
                <c:pt idx="166">
                  <c:v>523.89001499999995</c:v>
                </c:pt>
                <c:pt idx="167">
                  <c:v>529.55999799999995</c:v>
                </c:pt>
                <c:pt idx="168">
                  <c:v>556.54998799999998</c:v>
                </c:pt>
                <c:pt idx="169">
                  <c:v>552.84002699999996</c:v>
                </c:pt>
                <c:pt idx="170">
                  <c:v>525.75</c:v>
                </c:pt>
                <c:pt idx="171">
                  <c:v>516.04998799999998</c:v>
                </c:pt>
                <c:pt idx="172">
                  <c:v>507.01998900000001</c:v>
                </c:pt>
                <c:pt idx="173">
                  <c:v>500.19000199999999</c:v>
                </c:pt>
                <c:pt idx="174">
                  <c:v>480.67001299999998</c:v>
                </c:pt>
                <c:pt idx="175">
                  <c:v>482.02999899999998</c:v>
                </c:pt>
                <c:pt idx="176">
                  <c:v>476.26001000000002</c:v>
                </c:pt>
                <c:pt idx="177">
                  <c:v>495.98998999999998</c:v>
                </c:pt>
                <c:pt idx="178">
                  <c:v>483.85998499999999</c:v>
                </c:pt>
                <c:pt idx="179">
                  <c:v>470.20001200000002</c:v>
                </c:pt>
                <c:pt idx="180">
                  <c:v>469.959992</c:v>
                </c:pt>
                <c:pt idx="181">
                  <c:v>487.35000600000001</c:v>
                </c:pt>
                <c:pt idx="182">
                  <c:v>491.17001299999998</c:v>
                </c:pt>
                <c:pt idx="183">
                  <c:v>470.60998499999999</c:v>
                </c:pt>
                <c:pt idx="184">
                  <c:v>473.07998700000002</c:v>
                </c:pt>
                <c:pt idx="185">
                  <c:v>482.88000499999998</c:v>
                </c:pt>
                <c:pt idx="186">
                  <c:v>490.64999399999999</c:v>
                </c:pt>
                <c:pt idx="187">
                  <c:v>493.48001099999999</c:v>
                </c:pt>
                <c:pt idx="188">
                  <c:v>500.02999899999998</c:v>
                </c:pt>
                <c:pt idx="189">
                  <c:v>527.51000999999997</c:v>
                </c:pt>
                <c:pt idx="190">
                  <c:v>503.05999800000001</c:v>
                </c:pt>
                <c:pt idx="191">
                  <c:v>520.65002400000003</c:v>
                </c:pt>
                <c:pt idx="192">
                  <c:v>505.86999500000002</c:v>
                </c:pt>
                <c:pt idx="193">
                  <c:v>534.65997300000004</c:v>
                </c:pt>
                <c:pt idx="194">
                  <c:v>531.78997800000002</c:v>
                </c:pt>
                <c:pt idx="195">
                  <c:v>539.44000200000005</c:v>
                </c:pt>
                <c:pt idx="196">
                  <c:v>539.80999799999995</c:v>
                </c:pt>
                <c:pt idx="197">
                  <c:v>554.09002699999996</c:v>
                </c:pt>
                <c:pt idx="198">
                  <c:v>541.45001200000002</c:v>
                </c:pt>
                <c:pt idx="199">
                  <c:v>541.94000200000005</c:v>
                </c:pt>
                <c:pt idx="200">
                  <c:v>530.78997800000002</c:v>
                </c:pt>
                <c:pt idx="201">
                  <c:v>530.71997099999999</c:v>
                </c:pt>
                <c:pt idx="202">
                  <c:v>525.419983</c:v>
                </c:pt>
                <c:pt idx="203">
                  <c:v>489.04998799999998</c:v>
                </c:pt>
                <c:pt idx="204">
                  <c:v>485.23001099999999</c:v>
                </c:pt>
                <c:pt idx="205">
                  <c:v>488.27999899999998</c:v>
                </c:pt>
                <c:pt idx="206">
                  <c:v>488.23998999999998</c:v>
                </c:pt>
                <c:pt idx="207">
                  <c:v>488.92999300000002</c:v>
                </c:pt>
                <c:pt idx="208">
                  <c:v>486.23998999999998</c:v>
                </c:pt>
                <c:pt idx="209">
                  <c:v>504.209992</c:v>
                </c:pt>
                <c:pt idx="210">
                  <c:v>475.73998999999998</c:v>
                </c:pt>
                <c:pt idx="211">
                  <c:v>484.11999500000002</c:v>
                </c:pt>
                <c:pt idx="212">
                  <c:v>487.22000100000002</c:v>
                </c:pt>
                <c:pt idx="213">
                  <c:v>496.95001200000002</c:v>
                </c:pt>
                <c:pt idx="214">
                  <c:v>513.76000999999997</c:v>
                </c:pt>
                <c:pt idx="215">
                  <c:v>514.72998099999995</c:v>
                </c:pt>
                <c:pt idx="216">
                  <c:v>470.5</c:v>
                </c:pt>
                <c:pt idx="217">
                  <c:v>480.23998999999998</c:v>
                </c:pt>
                <c:pt idx="218">
                  <c:v>490.76001000000002</c:v>
                </c:pt>
                <c:pt idx="219">
                  <c:v>486.76998900000001</c:v>
                </c:pt>
                <c:pt idx="220">
                  <c:v>482.83999599999999</c:v>
                </c:pt>
                <c:pt idx="221">
                  <c:v>479.10000600000001</c:v>
                </c:pt>
                <c:pt idx="222">
                  <c:v>480.63000499999998</c:v>
                </c:pt>
                <c:pt idx="223">
                  <c:v>481.790009</c:v>
                </c:pt>
                <c:pt idx="224">
                  <c:v>484.67001299999998</c:v>
                </c:pt>
                <c:pt idx="225">
                  <c:v>488.23998999999998</c:v>
                </c:pt>
                <c:pt idx="226">
                  <c:v>476.61999500000002</c:v>
                </c:pt>
                <c:pt idx="227">
                  <c:v>482.88000499999998</c:v>
                </c:pt>
                <c:pt idx="228">
                  <c:v>485</c:v>
                </c:pt>
                <c:pt idx="229">
                  <c:v>491.35998499999999</c:v>
                </c:pt>
                <c:pt idx="230">
                  <c:v>490.70001200000002</c:v>
                </c:pt>
                <c:pt idx="231">
                  <c:v>504.57998700000002</c:v>
                </c:pt>
                <c:pt idx="232">
                  <c:v>503.38000499999998</c:v>
                </c:pt>
                <c:pt idx="233">
                  <c:v>497.51998900000001</c:v>
                </c:pt>
                <c:pt idx="234">
                  <c:v>498.30999800000001</c:v>
                </c:pt>
                <c:pt idx="235">
                  <c:v>515.78002900000001</c:v>
                </c:pt>
                <c:pt idx="236">
                  <c:v>512.65997300000004</c:v>
                </c:pt>
                <c:pt idx="237">
                  <c:v>493.60000600000001</c:v>
                </c:pt>
                <c:pt idx="238">
                  <c:v>501.08999599999999</c:v>
                </c:pt>
                <c:pt idx="239">
                  <c:v>503.22000100000002</c:v>
                </c:pt>
                <c:pt idx="240">
                  <c:v>522.419983</c:v>
                </c:pt>
                <c:pt idx="241">
                  <c:v>519.78002900000001</c:v>
                </c:pt>
                <c:pt idx="242">
                  <c:v>524.830017</c:v>
                </c:pt>
                <c:pt idx="243">
                  <c:v>532.90002400000003</c:v>
                </c:pt>
                <c:pt idx="244">
                  <c:v>534.45001200000002</c:v>
                </c:pt>
                <c:pt idx="245">
                  <c:v>528.90997300000004</c:v>
                </c:pt>
                <c:pt idx="246">
                  <c:v>527.330017</c:v>
                </c:pt>
                <c:pt idx="247">
                  <c:v>514.47998099999995</c:v>
                </c:pt>
                <c:pt idx="248">
                  <c:v>513.96997099999999</c:v>
                </c:pt>
                <c:pt idx="249">
                  <c:v>519.11999500000002</c:v>
                </c:pt>
                <c:pt idx="250">
                  <c:v>530.86999500000002</c:v>
                </c:pt>
                <c:pt idx="251">
                  <c:v>524.59002699999996</c:v>
                </c:pt>
                <c:pt idx="252">
                  <c:v>540.73</c:v>
                </c:pt>
                <c:pt idx="253">
                  <c:v>522.86</c:v>
                </c:pt>
                <c:pt idx="254">
                  <c:v>520.79999999999995</c:v>
                </c:pt>
                <c:pt idx="255">
                  <c:v>500.49</c:v>
                </c:pt>
                <c:pt idx="256">
                  <c:v>508.89</c:v>
                </c:pt>
                <c:pt idx="257">
                  <c:v>510.4</c:v>
                </c:pt>
                <c:pt idx="258">
                  <c:v>499.1</c:v>
                </c:pt>
                <c:pt idx="259">
                  <c:v>494.25</c:v>
                </c:pt>
                <c:pt idx="260">
                  <c:v>507.79</c:v>
                </c:pt>
                <c:pt idx="261">
                  <c:v>500.86</c:v>
                </c:pt>
              </c:numCache>
            </c:numRef>
          </c:yVal>
          <c:smooth val="0"/>
          <c:extLst>
            <c:ext xmlns:c16="http://schemas.microsoft.com/office/drawing/2014/chart" uri="{C3380CC4-5D6E-409C-BE32-E72D297353CC}">
              <c16:uniqueId val="{00000000-BBEC-8C44-ACCD-72EAB203F767}"/>
            </c:ext>
          </c:extLst>
        </c:ser>
        <c:ser>
          <c:idx val="1"/>
          <c:order val="1"/>
          <c:tx>
            <c:v>Predicted</c:v>
          </c:tx>
          <c:spPr>
            <a:ln w="25400" cap="rnd">
              <a:noFill/>
              <a:round/>
            </a:ln>
            <a:effectLst/>
          </c:spPr>
          <c:marker>
            <c:symbol val="circle"/>
            <c:size val="5"/>
            <c:spPr>
              <a:solidFill>
                <a:schemeClr val="accent4"/>
              </a:solidFill>
              <a:ln w="9525">
                <a:solidFill>
                  <a:schemeClr val="accent4"/>
                </a:solidFill>
              </a:ln>
              <a:effectLst/>
            </c:spPr>
          </c:marker>
          <c:yVal>
            <c:numRef>
              <c:f>'Part 2'!$W$7:$W$263</c:f>
              <c:numCache>
                <c:formatCode>0.00</c:formatCode>
                <c:ptCount val="257"/>
                <c:pt idx="0">
                  <c:v>333.49749930000002</c:v>
                </c:pt>
                <c:pt idx="1">
                  <c:v>334.62750115000006</c:v>
                </c:pt>
                <c:pt idx="2">
                  <c:v>333.67749810000004</c:v>
                </c:pt>
                <c:pt idx="3">
                  <c:v>335.03450320000002</c:v>
                </c:pt>
                <c:pt idx="4">
                  <c:v>336.42200304999994</c:v>
                </c:pt>
                <c:pt idx="5">
                  <c:v>337.1010038</c:v>
                </c:pt>
                <c:pt idx="6">
                  <c:v>337.83450139999997</c:v>
                </c:pt>
                <c:pt idx="7">
                  <c:v>339.06550564999998</c:v>
                </c:pt>
                <c:pt idx="8">
                  <c:v>338.80399899999998</c:v>
                </c:pt>
                <c:pt idx="9">
                  <c:v>334.96149879999996</c:v>
                </c:pt>
                <c:pt idx="10">
                  <c:v>338.81450025000004</c:v>
                </c:pt>
                <c:pt idx="11">
                  <c:v>343.23150174999995</c:v>
                </c:pt>
                <c:pt idx="12">
                  <c:v>343.78500219999995</c:v>
                </c:pt>
                <c:pt idx="13">
                  <c:v>345.94799965000004</c:v>
                </c:pt>
                <c:pt idx="14">
                  <c:v>346.58800065000003</c:v>
                </c:pt>
                <c:pt idx="15">
                  <c:v>346.56399694999999</c:v>
                </c:pt>
                <c:pt idx="16">
                  <c:v>345.65999595</c:v>
                </c:pt>
                <c:pt idx="17">
                  <c:v>349.54649649999999</c:v>
                </c:pt>
                <c:pt idx="18">
                  <c:v>355.69800110000006</c:v>
                </c:pt>
                <c:pt idx="19">
                  <c:v>361.2910048</c:v>
                </c:pt>
                <c:pt idx="20">
                  <c:v>364.51350844999996</c:v>
                </c:pt>
                <c:pt idx="21">
                  <c:v>366.85400379999999</c:v>
                </c:pt>
                <c:pt idx="22">
                  <c:v>368.75500469999997</c:v>
                </c:pt>
                <c:pt idx="23">
                  <c:v>370.23800325000002</c:v>
                </c:pt>
                <c:pt idx="24">
                  <c:v>373.35000445000003</c:v>
                </c:pt>
                <c:pt idx="25">
                  <c:v>376.49800105000003</c:v>
                </c:pt>
                <c:pt idx="26">
                  <c:v>378.63249969999998</c:v>
                </c:pt>
                <c:pt idx="27">
                  <c:v>382.08449870000004</c:v>
                </c:pt>
                <c:pt idx="28">
                  <c:v>384.09299924999993</c:v>
                </c:pt>
                <c:pt idx="29">
                  <c:v>385.10349880000007</c:v>
                </c:pt>
                <c:pt idx="30">
                  <c:v>383.96600174999998</c:v>
                </c:pt>
                <c:pt idx="31">
                  <c:v>379.53400554999996</c:v>
                </c:pt>
                <c:pt idx="32">
                  <c:v>372.73500339999998</c:v>
                </c:pt>
                <c:pt idx="33">
                  <c:v>373.14499945</c:v>
                </c:pt>
                <c:pt idx="34">
                  <c:v>371.65299679999998</c:v>
                </c:pt>
                <c:pt idx="35">
                  <c:v>370.36799630000002</c:v>
                </c:pt>
                <c:pt idx="36">
                  <c:v>373.80949264999998</c:v>
                </c:pt>
                <c:pt idx="37">
                  <c:v>373.37999129999997</c:v>
                </c:pt>
                <c:pt idx="38">
                  <c:v>376.06499659999997</c:v>
                </c:pt>
                <c:pt idx="39">
                  <c:v>375.59599785</c:v>
                </c:pt>
                <c:pt idx="40">
                  <c:v>374.06449899999996</c:v>
                </c:pt>
                <c:pt idx="41">
                  <c:v>365.19099729999999</c:v>
                </c:pt>
                <c:pt idx="42">
                  <c:v>363.95149995000003</c:v>
                </c:pt>
                <c:pt idx="43">
                  <c:v>357.93000319999999</c:v>
                </c:pt>
                <c:pt idx="44">
                  <c:v>343.75150285000001</c:v>
                </c:pt>
                <c:pt idx="45">
                  <c:v>338.95499874999996</c:v>
                </c:pt>
                <c:pt idx="46">
                  <c:v>325.67799825000003</c:v>
                </c:pt>
                <c:pt idx="47">
                  <c:v>320.17449790000001</c:v>
                </c:pt>
                <c:pt idx="48">
                  <c:v>316.31649769999996</c:v>
                </c:pt>
                <c:pt idx="49">
                  <c:v>320.88249815</c:v>
                </c:pt>
                <c:pt idx="50">
                  <c:v>323.79699564999999</c:v>
                </c:pt>
                <c:pt idx="51">
                  <c:v>336.9899934</c:v>
                </c:pt>
                <c:pt idx="52">
                  <c:v>345.18099669999998</c:v>
                </c:pt>
                <c:pt idx="53">
                  <c:v>347.22850199999999</c:v>
                </c:pt>
                <c:pt idx="54">
                  <c:v>353.28199919999997</c:v>
                </c:pt>
                <c:pt idx="55">
                  <c:v>355.98649895</c:v>
                </c:pt>
                <c:pt idx="56">
                  <c:v>360.25649730000004</c:v>
                </c:pt>
                <c:pt idx="57">
                  <c:v>365.50149699999997</c:v>
                </c:pt>
                <c:pt idx="58">
                  <c:v>367.15799275000001</c:v>
                </c:pt>
                <c:pt idx="59">
                  <c:v>368.49999115000003</c:v>
                </c:pt>
                <c:pt idx="60">
                  <c:v>367.28499634999997</c:v>
                </c:pt>
                <c:pt idx="61">
                  <c:v>370.60599555000005</c:v>
                </c:pt>
                <c:pt idx="62">
                  <c:v>370.94599645</c:v>
                </c:pt>
                <c:pt idx="63">
                  <c:v>371.66999684999996</c:v>
                </c:pt>
                <c:pt idx="64">
                  <c:v>371.62199864999997</c:v>
                </c:pt>
                <c:pt idx="65">
                  <c:v>379.75799859999995</c:v>
                </c:pt>
                <c:pt idx="66">
                  <c:v>390.28499599999998</c:v>
                </c:pt>
                <c:pt idx="67">
                  <c:v>403.47649685000005</c:v>
                </c:pt>
                <c:pt idx="68">
                  <c:v>417.72850175000002</c:v>
                </c:pt>
                <c:pt idx="69">
                  <c:v>423.73499915000002</c:v>
                </c:pt>
                <c:pt idx="70">
                  <c:v>430.18849639999996</c:v>
                </c:pt>
                <c:pt idx="71">
                  <c:v>432.66399395000002</c:v>
                </c:pt>
                <c:pt idx="72">
                  <c:v>429.74249874999992</c:v>
                </c:pt>
                <c:pt idx="73">
                  <c:v>428.05050194999995</c:v>
                </c:pt>
                <c:pt idx="74">
                  <c:v>427.27949965000005</c:v>
                </c:pt>
                <c:pt idx="75">
                  <c:v>424.59750205</c:v>
                </c:pt>
                <c:pt idx="76">
                  <c:v>417.63899845000003</c:v>
                </c:pt>
                <c:pt idx="77">
                  <c:v>415.21900195000001</c:v>
                </c:pt>
                <c:pt idx="78">
                  <c:v>415.39950269999997</c:v>
                </c:pt>
                <c:pt idx="79">
                  <c:v>414.63399974999993</c:v>
                </c:pt>
                <c:pt idx="80">
                  <c:v>418.39899760000003</c:v>
                </c:pt>
                <c:pt idx="81">
                  <c:v>421.66199660000001</c:v>
                </c:pt>
                <c:pt idx="82">
                  <c:v>426.35349900000006</c:v>
                </c:pt>
                <c:pt idx="83">
                  <c:v>430.20949880000001</c:v>
                </c:pt>
                <c:pt idx="84">
                  <c:v>433.16649649999999</c:v>
                </c:pt>
                <c:pt idx="85">
                  <c:v>435.95649430000003</c:v>
                </c:pt>
                <c:pt idx="86">
                  <c:v>435.69149779999992</c:v>
                </c:pt>
                <c:pt idx="87">
                  <c:v>436.52549434999997</c:v>
                </c:pt>
                <c:pt idx="88">
                  <c:v>438.14949940000008</c:v>
                </c:pt>
                <c:pt idx="89">
                  <c:v>443.22350134999999</c:v>
                </c:pt>
                <c:pt idx="90">
                  <c:v>446.63399805</c:v>
                </c:pt>
                <c:pt idx="91">
                  <c:v>449.41450055000007</c:v>
                </c:pt>
                <c:pt idx="92">
                  <c:v>449.90050504999999</c:v>
                </c:pt>
                <c:pt idx="93">
                  <c:v>446.30650330000003</c:v>
                </c:pt>
                <c:pt idx="94">
                  <c:v>440.30650475000004</c:v>
                </c:pt>
                <c:pt idx="95">
                  <c:v>460.38433643214654</c:v>
                </c:pt>
                <c:pt idx="96">
                  <c:v>460.79306777488915</c:v>
                </c:pt>
                <c:pt idx="97">
                  <c:v>461.20179911763171</c:v>
                </c:pt>
                <c:pt idx="98">
                  <c:v>461.61053046037426</c:v>
                </c:pt>
                <c:pt idx="99">
                  <c:v>462.01926180311682</c:v>
                </c:pt>
                <c:pt idx="100">
                  <c:v>462.42799314585943</c:v>
                </c:pt>
                <c:pt idx="101">
                  <c:v>462.83672448860199</c:v>
                </c:pt>
                <c:pt idx="102">
                  <c:v>463.24545583134454</c:v>
                </c:pt>
                <c:pt idx="103">
                  <c:v>463.6541871740871</c:v>
                </c:pt>
                <c:pt idx="104">
                  <c:v>464.06291851682965</c:v>
                </c:pt>
                <c:pt idx="105">
                  <c:v>464.47164985957227</c:v>
                </c:pt>
                <c:pt idx="106">
                  <c:v>464.88038120231482</c:v>
                </c:pt>
                <c:pt idx="107">
                  <c:v>465.28911254505738</c:v>
                </c:pt>
                <c:pt idx="108">
                  <c:v>465.69784388779999</c:v>
                </c:pt>
                <c:pt idx="109">
                  <c:v>466.10657523054255</c:v>
                </c:pt>
                <c:pt idx="110">
                  <c:v>466.5153065732851</c:v>
                </c:pt>
                <c:pt idx="111">
                  <c:v>466.92403791602766</c:v>
                </c:pt>
                <c:pt idx="112">
                  <c:v>467.33276925877021</c:v>
                </c:pt>
                <c:pt idx="113">
                  <c:v>467.74150060151283</c:v>
                </c:pt>
                <c:pt idx="114">
                  <c:v>468.15023194425538</c:v>
                </c:pt>
                <c:pt idx="115">
                  <c:v>468.55896328699794</c:v>
                </c:pt>
                <c:pt idx="116">
                  <c:v>468.96769462974049</c:v>
                </c:pt>
                <c:pt idx="117">
                  <c:v>469.3764259724831</c:v>
                </c:pt>
                <c:pt idx="118">
                  <c:v>469.78515731522566</c:v>
                </c:pt>
                <c:pt idx="119">
                  <c:v>470.19388865796822</c:v>
                </c:pt>
                <c:pt idx="120">
                  <c:v>470.60262000071077</c:v>
                </c:pt>
                <c:pt idx="121">
                  <c:v>471.01135134345338</c:v>
                </c:pt>
                <c:pt idx="122">
                  <c:v>471.42008268619594</c:v>
                </c:pt>
                <c:pt idx="123">
                  <c:v>471.8288140289385</c:v>
                </c:pt>
                <c:pt idx="124">
                  <c:v>472.23754537168105</c:v>
                </c:pt>
                <c:pt idx="125">
                  <c:v>472.64627671442366</c:v>
                </c:pt>
                <c:pt idx="126">
                  <c:v>473.05500805716622</c:v>
                </c:pt>
                <c:pt idx="127">
                  <c:v>473.46373939990877</c:v>
                </c:pt>
                <c:pt idx="128">
                  <c:v>473.87247074265133</c:v>
                </c:pt>
                <c:pt idx="129">
                  <c:v>474.28120208539394</c:v>
                </c:pt>
                <c:pt idx="130">
                  <c:v>474.6899334281365</c:v>
                </c:pt>
                <c:pt idx="131">
                  <c:v>475.09866477087905</c:v>
                </c:pt>
                <c:pt idx="132">
                  <c:v>475.50739611362161</c:v>
                </c:pt>
                <c:pt idx="133">
                  <c:v>475.91612745636417</c:v>
                </c:pt>
                <c:pt idx="134">
                  <c:v>476.32485879910678</c:v>
                </c:pt>
                <c:pt idx="135">
                  <c:v>476.73359014184933</c:v>
                </c:pt>
                <c:pt idx="136">
                  <c:v>477.14232148459189</c:v>
                </c:pt>
                <c:pt idx="137">
                  <c:v>477.5510528273345</c:v>
                </c:pt>
                <c:pt idx="138">
                  <c:v>477.95978417007706</c:v>
                </c:pt>
                <c:pt idx="139">
                  <c:v>478.36851551281961</c:v>
                </c:pt>
                <c:pt idx="140">
                  <c:v>478.77724685556217</c:v>
                </c:pt>
                <c:pt idx="141">
                  <c:v>479.18597819830472</c:v>
                </c:pt>
                <c:pt idx="142">
                  <c:v>479.59470954104734</c:v>
                </c:pt>
                <c:pt idx="143">
                  <c:v>480.00344088378989</c:v>
                </c:pt>
                <c:pt idx="144">
                  <c:v>480.41217222653245</c:v>
                </c:pt>
                <c:pt idx="145">
                  <c:v>480.820903569275</c:v>
                </c:pt>
                <c:pt idx="146">
                  <c:v>481.22963491201762</c:v>
                </c:pt>
                <c:pt idx="147">
                  <c:v>481.63836625476017</c:v>
                </c:pt>
                <c:pt idx="148">
                  <c:v>482.04709759750273</c:v>
                </c:pt>
                <c:pt idx="149">
                  <c:v>482.45582894024528</c:v>
                </c:pt>
                <c:pt idx="150">
                  <c:v>482.8645602829879</c:v>
                </c:pt>
                <c:pt idx="151">
                  <c:v>483.27329162573045</c:v>
                </c:pt>
                <c:pt idx="152">
                  <c:v>483.68202296847301</c:v>
                </c:pt>
                <c:pt idx="153">
                  <c:v>484.09075431121556</c:v>
                </c:pt>
                <c:pt idx="154">
                  <c:v>484.49948565395812</c:v>
                </c:pt>
                <c:pt idx="155">
                  <c:v>484.90821699670073</c:v>
                </c:pt>
                <c:pt idx="156">
                  <c:v>485.31694833944329</c:v>
                </c:pt>
                <c:pt idx="157">
                  <c:v>485.72567968218584</c:v>
                </c:pt>
                <c:pt idx="158">
                  <c:v>486.13441102492845</c:v>
                </c:pt>
                <c:pt idx="159">
                  <c:v>486.54314236767101</c:v>
                </c:pt>
                <c:pt idx="160">
                  <c:v>486.95187371041357</c:v>
                </c:pt>
                <c:pt idx="161">
                  <c:v>487.36060505315612</c:v>
                </c:pt>
                <c:pt idx="162">
                  <c:v>487.76933639589868</c:v>
                </c:pt>
                <c:pt idx="163">
                  <c:v>488.17806773864129</c:v>
                </c:pt>
                <c:pt idx="164">
                  <c:v>488.58679908138384</c:v>
                </c:pt>
                <c:pt idx="165">
                  <c:v>488.9955304241264</c:v>
                </c:pt>
                <c:pt idx="166">
                  <c:v>489.40426176686901</c:v>
                </c:pt>
                <c:pt idx="167">
                  <c:v>489.81299310961157</c:v>
                </c:pt>
                <c:pt idx="168">
                  <c:v>490.22172445235412</c:v>
                </c:pt>
                <c:pt idx="169">
                  <c:v>490.63045579509668</c:v>
                </c:pt>
                <c:pt idx="170">
                  <c:v>491.03918713783924</c:v>
                </c:pt>
                <c:pt idx="171">
                  <c:v>491.44791848058185</c:v>
                </c:pt>
                <c:pt idx="172">
                  <c:v>491.8566498233244</c:v>
                </c:pt>
                <c:pt idx="173">
                  <c:v>492.26538116606696</c:v>
                </c:pt>
                <c:pt idx="174">
                  <c:v>492.67411250880957</c:v>
                </c:pt>
                <c:pt idx="175">
                  <c:v>493.08284385155213</c:v>
                </c:pt>
                <c:pt idx="176">
                  <c:v>493.49157519429468</c:v>
                </c:pt>
                <c:pt idx="177">
                  <c:v>493.90030653703724</c:v>
                </c:pt>
                <c:pt idx="178">
                  <c:v>494.30903787977979</c:v>
                </c:pt>
                <c:pt idx="179">
                  <c:v>494.71776922252241</c:v>
                </c:pt>
                <c:pt idx="180">
                  <c:v>495.12650056526496</c:v>
                </c:pt>
                <c:pt idx="181">
                  <c:v>495.53523190800752</c:v>
                </c:pt>
                <c:pt idx="182">
                  <c:v>495.94396325075007</c:v>
                </c:pt>
                <c:pt idx="183">
                  <c:v>496.35269459349263</c:v>
                </c:pt>
                <c:pt idx="184">
                  <c:v>496.76142593623524</c:v>
                </c:pt>
                <c:pt idx="185">
                  <c:v>497.1701572789778</c:v>
                </c:pt>
                <c:pt idx="186">
                  <c:v>497.57888862172035</c:v>
                </c:pt>
                <c:pt idx="187">
                  <c:v>497.98761996446297</c:v>
                </c:pt>
                <c:pt idx="188">
                  <c:v>498.39635130720552</c:v>
                </c:pt>
                <c:pt idx="189">
                  <c:v>498.80508264994808</c:v>
                </c:pt>
                <c:pt idx="190">
                  <c:v>499.21381399269063</c:v>
                </c:pt>
                <c:pt idx="191">
                  <c:v>499.62254533543319</c:v>
                </c:pt>
                <c:pt idx="192">
                  <c:v>500.0312766781758</c:v>
                </c:pt>
                <c:pt idx="193">
                  <c:v>500.44000802091836</c:v>
                </c:pt>
                <c:pt idx="194">
                  <c:v>500.84873936366091</c:v>
                </c:pt>
                <c:pt idx="195">
                  <c:v>501.25747070640352</c:v>
                </c:pt>
                <c:pt idx="196">
                  <c:v>501.66620204914608</c:v>
                </c:pt>
                <c:pt idx="197">
                  <c:v>502.07493339188864</c:v>
                </c:pt>
                <c:pt idx="198">
                  <c:v>502.48366473463119</c:v>
                </c:pt>
                <c:pt idx="199">
                  <c:v>502.89239607737375</c:v>
                </c:pt>
                <c:pt idx="200">
                  <c:v>503.30112742011636</c:v>
                </c:pt>
                <c:pt idx="201">
                  <c:v>503.70985876285891</c:v>
                </c:pt>
                <c:pt idx="202">
                  <c:v>504.11859010560147</c:v>
                </c:pt>
                <c:pt idx="203">
                  <c:v>504.52732144834408</c:v>
                </c:pt>
                <c:pt idx="204">
                  <c:v>504.93605279108664</c:v>
                </c:pt>
                <c:pt idx="205">
                  <c:v>505.34478413382919</c:v>
                </c:pt>
                <c:pt idx="206">
                  <c:v>505.75351547657175</c:v>
                </c:pt>
                <c:pt idx="207">
                  <c:v>506.1622468193143</c:v>
                </c:pt>
                <c:pt idx="208">
                  <c:v>506.57097816205692</c:v>
                </c:pt>
                <c:pt idx="209">
                  <c:v>506.97970950479947</c:v>
                </c:pt>
                <c:pt idx="210">
                  <c:v>507.38844084754203</c:v>
                </c:pt>
                <c:pt idx="211">
                  <c:v>507.79717219028458</c:v>
                </c:pt>
                <c:pt idx="212">
                  <c:v>508.20590353302714</c:v>
                </c:pt>
                <c:pt idx="213">
                  <c:v>508.61463487576975</c:v>
                </c:pt>
                <c:pt idx="214">
                  <c:v>509.02336621851231</c:v>
                </c:pt>
                <c:pt idx="215">
                  <c:v>509.43209756125486</c:v>
                </c:pt>
                <c:pt idx="216">
                  <c:v>509.84082890399748</c:v>
                </c:pt>
                <c:pt idx="217">
                  <c:v>510.24956024674003</c:v>
                </c:pt>
                <c:pt idx="218">
                  <c:v>510.65829158948259</c:v>
                </c:pt>
                <c:pt idx="219">
                  <c:v>511.06702293222514</c:v>
                </c:pt>
                <c:pt idx="220">
                  <c:v>511.4757542749677</c:v>
                </c:pt>
                <c:pt idx="221">
                  <c:v>511.88448561771031</c:v>
                </c:pt>
                <c:pt idx="222">
                  <c:v>512.29321696045281</c:v>
                </c:pt>
                <c:pt idx="223">
                  <c:v>512.70194830319542</c:v>
                </c:pt>
                <c:pt idx="224">
                  <c:v>513.11067964593803</c:v>
                </c:pt>
                <c:pt idx="225">
                  <c:v>513.51941098868053</c:v>
                </c:pt>
                <c:pt idx="226">
                  <c:v>513.92814233142315</c:v>
                </c:pt>
                <c:pt idx="227">
                  <c:v>514.33687367416576</c:v>
                </c:pt>
                <c:pt idx="228">
                  <c:v>514.74560501690826</c:v>
                </c:pt>
                <c:pt idx="229">
                  <c:v>515.15433635965087</c:v>
                </c:pt>
                <c:pt idx="230">
                  <c:v>515.56306770239348</c:v>
                </c:pt>
                <c:pt idx="231">
                  <c:v>515.97179904513598</c:v>
                </c:pt>
                <c:pt idx="232">
                  <c:v>516.38053038787859</c:v>
                </c:pt>
                <c:pt idx="233">
                  <c:v>516.78926173062109</c:v>
                </c:pt>
                <c:pt idx="234">
                  <c:v>517.1979930733637</c:v>
                </c:pt>
                <c:pt idx="235">
                  <c:v>517.60672441610632</c:v>
                </c:pt>
                <c:pt idx="236">
                  <c:v>518.01545575884882</c:v>
                </c:pt>
                <c:pt idx="237">
                  <c:v>518.42418710159143</c:v>
                </c:pt>
                <c:pt idx="238">
                  <c:v>518.83291844433393</c:v>
                </c:pt>
                <c:pt idx="239">
                  <c:v>519.24164978707654</c:v>
                </c:pt>
                <c:pt idx="240">
                  <c:v>519.65038112981915</c:v>
                </c:pt>
                <c:pt idx="241">
                  <c:v>520.05911247256165</c:v>
                </c:pt>
                <c:pt idx="242">
                  <c:v>520.46784381530426</c:v>
                </c:pt>
                <c:pt idx="243">
                  <c:v>520.87657515804676</c:v>
                </c:pt>
                <c:pt idx="244">
                  <c:v>521.28530650078937</c:v>
                </c:pt>
                <c:pt idx="245">
                  <c:v>521.69403784353199</c:v>
                </c:pt>
                <c:pt idx="246">
                  <c:v>522.10276918627449</c:v>
                </c:pt>
                <c:pt idx="247">
                  <c:v>522.5115005290171</c:v>
                </c:pt>
                <c:pt idx="248">
                  <c:v>522.92023187175971</c:v>
                </c:pt>
                <c:pt idx="249">
                  <c:v>523.32896321450221</c:v>
                </c:pt>
                <c:pt idx="250">
                  <c:v>523.73769455724482</c:v>
                </c:pt>
                <c:pt idx="251">
                  <c:v>524.14642589998743</c:v>
                </c:pt>
                <c:pt idx="252">
                  <c:v>524.55515724272993</c:v>
                </c:pt>
                <c:pt idx="253">
                  <c:v>524.96388858547255</c:v>
                </c:pt>
                <c:pt idx="254">
                  <c:v>525.37261992821504</c:v>
                </c:pt>
                <c:pt idx="255">
                  <c:v>525.78135127095766</c:v>
                </c:pt>
                <c:pt idx="256">
                  <c:v>526.19008261370027</c:v>
                </c:pt>
              </c:numCache>
            </c:numRef>
          </c:yVal>
          <c:smooth val="0"/>
          <c:extLst>
            <c:ext xmlns:c16="http://schemas.microsoft.com/office/drawing/2014/chart" uri="{C3380CC4-5D6E-409C-BE32-E72D297353CC}">
              <c16:uniqueId val="{00000002-BBEC-8C44-ACCD-72EAB203F767}"/>
            </c:ext>
          </c:extLst>
        </c:ser>
        <c:dLbls>
          <c:showLegendKey val="0"/>
          <c:showVal val="0"/>
          <c:showCatName val="0"/>
          <c:showSerName val="0"/>
          <c:showPercent val="0"/>
          <c:showBubbleSize val="0"/>
        </c:dLbls>
        <c:axId val="1213347119"/>
        <c:axId val="1213966127"/>
      </c:scatterChart>
      <c:valAx>
        <c:axId val="1213347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966127"/>
        <c:crosses val="autoZero"/>
        <c:crossBetween val="midCat"/>
      </c:valAx>
      <c:valAx>
        <c:axId val="1213966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3471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3'!$E$1</c:f>
              <c:strCache>
                <c:ptCount val="1"/>
                <c:pt idx="0">
                  <c:v>AMZN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3394451015511474"/>
                  <c:y val="-0.148170119511760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'Part 3'!$D$2:$D$263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xVal>
          <c:yVal>
            <c:numRef>
              <c:f>'Part 3'!$E$2:$E$263</c:f>
              <c:numCache>
                <c:formatCode>0.00</c:formatCode>
                <c:ptCount val="262"/>
                <c:pt idx="0">
                  <c:v>94.900497439999995</c:v>
                </c:pt>
                <c:pt idx="1">
                  <c:v>93.748497009999994</c:v>
                </c:pt>
                <c:pt idx="2">
                  <c:v>95.143997189999993</c:v>
                </c:pt>
                <c:pt idx="3">
                  <c:v>95.343002319999997</c:v>
                </c:pt>
                <c:pt idx="4">
                  <c:v>94.598503109999996</c:v>
                </c:pt>
                <c:pt idx="5">
                  <c:v>95.052497860000003</c:v>
                </c:pt>
                <c:pt idx="6">
                  <c:v>94.157997129999998</c:v>
                </c:pt>
                <c:pt idx="7">
                  <c:v>94.565002440000001</c:v>
                </c:pt>
                <c:pt idx="8">
                  <c:v>93.472000120000004</c:v>
                </c:pt>
                <c:pt idx="9">
                  <c:v>93.100997919999998</c:v>
                </c:pt>
                <c:pt idx="10">
                  <c:v>93.897003170000005</c:v>
                </c:pt>
                <c:pt idx="11">
                  <c:v>93.236000059999995</c:v>
                </c:pt>
                <c:pt idx="12">
                  <c:v>94.599998470000003</c:v>
                </c:pt>
                <c:pt idx="13">
                  <c:v>94.373001099999996</c:v>
                </c:pt>
                <c:pt idx="14">
                  <c:v>94.228996280000004</c:v>
                </c:pt>
                <c:pt idx="15">
                  <c:v>93.082000730000004</c:v>
                </c:pt>
                <c:pt idx="16">
                  <c:v>91.416999820000001</c:v>
                </c:pt>
                <c:pt idx="17">
                  <c:v>92.662498470000003</c:v>
                </c:pt>
                <c:pt idx="18">
                  <c:v>92.900001529999997</c:v>
                </c:pt>
                <c:pt idx="19">
                  <c:v>93.533996579999993</c:v>
                </c:pt>
                <c:pt idx="20">
                  <c:v>100.435997</c:v>
                </c:pt>
                <c:pt idx="21">
                  <c:v>100.2099991</c:v>
                </c:pt>
                <c:pt idx="22">
                  <c:v>102.48349760000001</c:v>
                </c:pt>
                <c:pt idx="23">
                  <c:v>101.9934998</c:v>
                </c:pt>
                <c:pt idx="24">
                  <c:v>102.5114975</c:v>
                </c:pt>
                <c:pt idx="25">
                  <c:v>103.9639969</c:v>
                </c:pt>
                <c:pt idx="26">
                  <c:v>106.6955032</c:v>
                </c:pt>
                <c:pt idx="27">
                  <c:v>107.5400009</c:v>
                </c:pt>
                <c:pt idx="28">
                  <c:v>108</c:v>
                </c:pt>
                <c:pt idx="29">
                  <c:v>107.4934998</c:v>
                </c:pt>
                <c:pt idx="30">
                  <c:v>106.7434998</c:v>
                </c:pt>
                <c:pt idx="31">
                  <c:v>107.7835007</c:v>
                </c:pt>
                <c:pt idx="32">
                  <c:v>108.5110016</c:v>
                </c:pt>
                <c:pt idx="33">
                  <c:v>107.6549988</c:v>
                </c:pt>
                <c:pt idx="34">
                  <c:v>104.7985001</c:v>
                </c:pt>
                <c:pt idx="35">
                  <c:v>100.46450040000001</c:v>
                </c:pt>
                <c:pt idx="36">
                  <c:v>98.637001040000001</c:v>
                </c:pt>
                <c:pt idx="37">
                  <c:v>98.979499820000001</c:v>
                </c:pt>
                <c:pt idx="38">
                  <c:v>94.214996339999999</c:v>
                </c:pt>
                <c:pt idx="39">
                  <c:v>94.1875</c:v>
                </c:pt>
                <c:pt idx="40">
                  <c:v>97.697502139999997</c:v>
                </c:pt>
                <c:pt idx="41">
                  <c:v>95.449501040000001</c:v>
                </c:pt>
                <c:pt idx="42">
                  <c:v>98.791496280000004</c:v>
                </c:pt>
                <c:pt idx="43">
                  <c:v>96.201499940000005</c:v>
                </c:pt>
                <c:pt idx="44">
                  <c:v>95.05449677</c:v>
                </c:pt>
                <c:pt idx="45">
                  <c:v>90.030502319999997</c:v>
                </c:pt>
                <c:pt idx="46">
                  <c:v>94.591003420000007</c:v>
                </c:pt>
                <c:pt idx="47">
                  <c:v>91.042999269999996</c:v>
                </c:pt>
                <c:pt idx="48">
                  <c:v>83.830497739999998</c:v>
                </c:pt>
                <c:pt idx="49">
                  <c:v>89.25</c:v>
                </c:pt>
                <c:pt idx="50">
                  <c:v>84.457496640000002</c:v>
                </c:pt>
                <c:pt idx="51">
                  <c:v>90.391998290000004</c:v>
                </c:pt>
                <c:pt idx="52">
                  <c:v>91.5</c:v>
                </c:pt>
                <c:pt idx="53">
                  <c:v>94.046501160000005</c:v>
                </c:pt>
                <c:pt idx="54">
                  <c:v>92.30449677</c:v>
                </c:pt>
                <c:pt idx="55">
                  <c:v>95.141502380000006</c:v>
                </c:pt>
                <c:pt idx="56">
                  <c:v>97.004997250000002</c:v>
                </c:pt>
                <c:pt idx="57">
                  <c:v>94.291999820000001</c:v>
                </c:pt>
                <c:pt idx="58">
                  <c:v>97.77449799</c:v>
                </c:pt>
                <c:pt idx="59">
                  <c:v>95.004997250000002</c:v>
                </c:pt>
                <c:pt idx="60">
                  <c:v>98.197502139999997</c:v>
                </c:pt>
                <c:pt idx="61">
                  <c:v>97.486000059999995</c:v>
                </c:pt>
                <c:pt idx="62">
                  <c:v>95.385002139999997</c:v>
                </c:pt>
                <c:pt idx="63">
                  <c:v>95.941497799999993</c:v>
                </c:pt>
                <c:pt idx="64">
                  <c:v>95.329498290000004</c:v>
                </c:pt>
                <c:pt idx="65">
                  <c:v>99.879501340000004</c:v>
                </c:pt>
                <c:pt idx="66">
                  <c:v>100.58000180000001</c:v>
                </c:pt>
                <c:pt idx="67">
                  <c:v>102.1500015</c:v>
                </c:pt>
                <c:pt idx="68">
                  <c:v>102.1380005</c:v>
                </c:pt>
                <c:pt idx="69">
                  <c:v>108.4434967</c:v>
                </c:pt>
                <c:pt idx="70">
                  <c:v>114.1660004</c:v>
                </c:pt>
                <c:pt idx="71">
                  <c:v>115.3840027</c:v>
                </c:pt>
                <c:pt idx="72">
                  <c:v>120.4095001</c:v>
                </c:pt>
                <c:pt idx="73">
                  <c:v>118.75</c:v>
                </c:pt>
                <c:pt idx="74">
                  <c:v>119.68049619999999</c:v>
                </c:pt>
                <c:pt idx="75">
                  <c:v>116.4059982</c:v>
                </c:pt>
                <c:pt idx="76">
                  <c:v>118.1744995</c:v>
                </c:pt>
                <c:pt idx="77">
                  <c:v>119.9725037</c:v>
                </c:pt>
                <c:pt idx="78">
                  <c:v>120.5110016</c:v>
                </c:pt>
                <c:pt idx="79">
                  <c:v>118.8000031</c:v>
                </c:pt>
                <c:pt idx="80">
                  <c:v>115.70400239999999</c:v>
                </c:pt>
                <c:pt idx="81">
                  <c:v>118.635498</c:v>
                </c:pt>
                <c:pt idx="82">
                  <c:v>123.6999969</c:v>
                </c:pt>
                <c:pt idx="83">
                  <c:v>114.302002</c:v>
                </c:pt>
                <c:pt idx="84">
                  <c:v>115.7994995</c:v>
                </c:pt>
                <c:pt idx="85">
                  <c:v>115.88999939999999</c:v>
                </c:pt>
                <c:pt idx="86">
                  <c:v>117.56300349999999</c:v>
                </c:pt>
                <c:pt idx="87">
                  <c:v>118.38050079999999</c:v>
                </c:pt>
                <c:pt idx="88">
                  <c:v>118.98049930000001</c:v>
                </c:pt>
                <c:pt idx="89">
                  <c:v>120.4499969</c:v>
                </c:pt>
                <c:pt idx="90">
                  <c:v>117.8475037</c:v>
                </c:pt>
                <c:pt idx="91">
                  <c:v>118.39600369999999</c:v>
                </c:pt>
                <c:pt idx="92">
                  <c:v>119.4424973</c:v>
                </c:pt>
                <c:pt idx="93">
                  <c:v>120.4889984</c:v>
                </c:pt>
                <c:pt idx="94">
                  <c:v>121.31300349999999</c:v>
                </c:pt>
                <c:pt idx="95">
                  <c:v>122.4664993</c:v>
                </c:pt>
                <c:pt idx="96">
                  <c:v>124.8970032</c:v>
                </c:pt>
                <c:pt idx="97">
                  <c:v>122.33699799999999</c:v>
                </c:pt>
                <c:pt idx="98">
                  <c:v>121.8440018</c:v>
                </c:pt>
                <c:pt idx="99">
                  <c:v>121.09300229999999</c:v>
                </c:pt>
                <c:pt idx="100">
                  <c:v>120.51950069999999</c:v>
                </c:pt>
                <c:pt idx="101">
                  <c:v>120.0550003</c:v>
                </c:pt>
                <c:pt idx="102">
                  <c:v>122.1184998</c:v>
                </c:pt>
                <c:pt idx="103">
                  <c:v>123.552002</c:v>
                </c:pt>
                <c:pt idx="104">
                  <c:v>123.6204987</c:v>
                </c:pt>
                <c:pt idx="105">
                  <c:v>123.91999819999999</c:v>
                </c:pt>
                <c:pt idx="106">
                  <c:v>123.0299988</c:v>
                </c:pt>
                <c:pt idx="107">
                  <c:v>124.1500015</c:v>
                </c:pt>
                <c:pt idx="108">
                  <c:v>126.2030029</c:v>
                </c:pt>
                <c:pt idx="109">
                  <c:v>130.04299929999999</c:v>
                </c:pt>
                <c:pt idx="110">
                  <c:v>132.3724976</c:v>
                </c:pt>
                <c:pt idx="111">
                  <c:v>127.8980026</c:v>
                </c:pt>
                <c:pt idx="112">
                  <c:v>127.25099950000001</c:v>
                </c:pt>
                <c:pt idx="113">
                  <c:v>128.6340027</c:v>
                </c:pt>
                <c:pt idx="114">
                  <c:v>130.76350400000001</c:v>
                </c:pt>
                <c:pt idx="115">
                  <c:v>132.04899599999999</c:v>
                </c:pt>
                <c:pt idx="116">
                  <c:v>132.69900509999999</c:v>
                </c:pt>
                <c:pt idx="117">
                  <c:v>133.75050350000001</c:v>
                </c:pt>
                <c:pt idx="118">
                  <c:v>135.6909943</c:v>
                </c:pt>
                <c:pt idx="119">
                  <c:v>138.22050479999999</c:v>
                </c:pt>
                <c:pt idx="120">
                  <c:v>136.72000120000001</c:v>
                </c:pt>
                <c:pt idx="121">
                  <c:v>137.72900390000001</c:v>
                </c:pt>
                <c:pt idx="122">
                  <c:v>134.64349369999999</c:v>
                </c:pt>
                <c:pt idx="123">
                  <c:v>134.0189972</c:v>
                </c:pt>
                <c:pt idx="124">
                  <c:v>137.9409943</c:v>
                </c:pt>
                <c:pt idx="125">
                  <c:v>143.9349976</c:v>
                </c:pt>
                <c:pt idx="126">
                  <c:v>144.51499939999999</c:v>
                </c:pt>
                <c:pt idx="127">
                  <c:v>152.85200499999999</c:v>
                </c:pt>
                <c:pt idx="128">
                  <c:v>150.0059967</c:v>
                </c:pt>
                <c:pt idx="129">
                  <c:v>154.05549619999999</c:v>
                </c:pt>
                <c:pt idx="130">
                  <c:v>159.1315002</c:v>
                </c:pt>
                <c:pt idx="131">
                  <c:v>160</c:v>
                </c:pt>
                <c:pt idx="132">
                  <c:v>155.1999969</c:v>
                </c:pt>
                <c:pt idx="133">
                  <c:v>154.1999969</c:v>
                </c:pt>
                <c:pt idx="134">
                  <c:v>150.4434967</c:v>
                </c:pt>
                <c:pt idx="135">
                  <c:v>149.99499510000001</c:v>
                </c:pt>
                <c:pt idx="136">
                  <c:v>148.09849550000001</c:v>
                </c:pt>
                <c:pt idx="137">
                  <c:v>159.84199520000001</c:v>
                </c:pt>
                <c:pt idx="138">
                  <c:v>156.91450499999999</c:v>
                </c:pt>
                <c:pt idx="139">
                  <c:v>154.99549870000001</c:v>
                </c:pt>
                <c:pt idx="140">
                  <c:v>149.32749939999999</c:v>
                </c:pt>
                <c:pt idx="141">
                  <c:v>150.44549559999999</c:v>
                </c:pt>
                <c:pt idx="142">
                  <c:v>152.76049800000001</c:v>
                </c:pt>
                <c:pt idx="143">
                  <c:v>150.0164948</c:v>
                </c:pt>
                <c:pt idx="144">
                  <c:v>151.67649840000001</c:v>
                </c:pt>
                <c:pt idx="145">
                  <c:v>152.5939941</c:v>
                </c:pt>
                <c:pt idx="146">
                  <c:v>158.2339935</c:v>
                </c:pt>
                <c:pt idx="147">
                  <c:v>155.59449770000001</c:v>
                </c:pt>
                <c:pt idx="148">
                  <c:v>156.94149780000001</c:v>
                </c:pt>
                <c:pt idx="149">
                  <c:v>160.25149540000001</c:v>
                </c:pt>
                <c:pt idx="150">
                  <c:v>161.25</c:v>
                </c:pt>
                <c:pt idx="151">
                  <c:v>158.37300110000001</c:v>
                </c:pt>
                <c:pt idx="152">
                  <c:v>157.40800479999999</c:v>
                </c:pt>
                <c:pt idx="153">
                  <c:v>154.03349299999999</c:v>
                </c:pt>
                <c:pt idx="154">
                  <c:v>158.1119995</c:v>
                </c:pt>
                <c:pt idx="155">
                  <c:v>158.05099490000001</c:v>
                </c:pt>
                <c:pt idx="156">
                  <c:v>157.40100100000001</c:v>
                </c:pt>
                <c:pt idx="157">
                  <c:v>159.12049870000001</c:v>
                </c:pt>
                <c:pt idx="158">
                  <c:v>165.62449649999999</c:v>
                </c:pt>
                <c:pt idx="159">
                  <c:v>163.02400209999999</c:v>
                </c:pt>
                <c:pt idx="160">
                  <c:v>164.8684998</c:v>
                </c:pt>
                <c:pt idx="161">
                  <c:v>164.23599239999999</c:v>
                </c:pt>
                <c:pt idx="162">
                  <c:v>165.37300110000001</c:v>
                </c:pt>
                <c:pt idx="163">
                  <c:v>167.32449339999999</c:v>
                </c:pt>
                <c:pt idx="164">
                  <c:v>172.09249879999999</c:v>
                </c:pt>
                <c:pt idx="165">
                  <c:v>170</c:v>
                </c:pt>
                <c:pt idx="166">
                  <c:v>170.0899963</c:v>
                </c:pt>
                <c:pt idx="167">
                  <c:v>172.54800420000001</c:v>
                </c:pt>
                <c:pt idx="168">
                  <c:v>174.95599369999999</c:v>
                </c:pt>
                <c:pt idx="169">
                  <c:v>176.5724945</c:v>
                </c:pt>
                <c:pt idx="170">
                  <c:v>168.3999939</c:v>
                </c:pt>
                <c:pt idx="171">
                  <c:v>164.7310028</c:v>
                </c:pt>
                <c:pt idx="172">
                  <c:v>157.49200440000001</c:v>
                </c:pt>
                <c:pt idx="173">
                  <c:v>163.43049619999999</c:v>
                </c:pt>
                <c:pt idx="174">
                  <c:v>158.75549319999999</c:v>
                </c:pt>
                <c:pt idx="175">
                  <c:v>155.81100459999999</c:v>
                </c:pt>
                <c:pt idx="176">
                  <c:v>155.14849849999999</c:v>
                </c:pt>
                <c:pt idx="177">
                  <c:v>157.8065033</c:v>
                </c:pt>
                <c:pt idx="178">
                  <c:v>153.90499879999999</c:v>
                </c:pt>
                <c:pt idx="179">
                  <c:v>150.43649289999999</c:v>
                </c:pt>
                <c:pt idx="180">
                  <c:v>147.74549870000001</c:v>
                </c:pt>
                <c:pt idx="181">
                  <c:v>148.02349849999999</c:v>
                </c:pt>
                <c:pt idx="182">
                  <c:v>156.44949339999999</c:v>
                </c:pt>
                <c:pt idx="183">
                  <c:v>149.99299619999999</c:v>
                </c:pt>
                <c:pt idx="184">
                  <c:v>150.98950199999999</c:v>
                </c:pt>
                <c:pt idx="185">
                  <c:v>154.7565002</c:v>
                </c:pt>
                <c:pt idx="186">
                  <c:v>158.70249939999999</c:v>
                </c:pt>
                <c:pt idx="187">
                  <c:v>157.2440033</c:v>
                </c:pt>
                <c:pt idx="188">
                  <c:v>157.43649289999999</c:v>
                </c:pt>
                <c:pt idx="189">
                  <c:v>161.06300350000001</c:v>
                </c:pt>
                <c:pt idx="190">
                  <c:v>156.25</c:v>
                </c:pt>
                <c:pt idx="191">
                  <c:v>159.96000670000001</c:v>
                </c:pt>
                <c:pt idx="192">
                  <c:v>154.99800110000001</c:v>
                </c:pt>
                <c:pt idx="193">
                  <c:v>159.7845001</c:v>
                </c:pt>
                <c:pt idx="194">
                  <c:v>159.5274963</c:v>
                </c:pt>
                <c:pt idx="195">
                  <c:v>164.33250430000001</c:v>
                </c:pt>
                <c:pt idx="196">
                  <c:v>172.1464996</c:v>
                </c:pt>
                <c:pt idx="197">
                  <c:v>172.1815033</c:v>
                </c:pt>
                <c:pt idx="198">
                  <c:v>168.18550110000001</c:v>
                </c:pt>
                <c:pt idx="199">
                  <c:v>166.93249510000001</c:v>
                </c:pt>
                <c:pt idx="200">
                  <c:v>163.63549800000001</c:v>
                </c:pt>
                <c:pt idx="201">
                  <c:v>160.36050420000001</c:v>
                </c:pt>
                <c:pt idx="202">
                  <c:v>160.8504944</c:v>
                </c:pt>
                <c:pt idx="203">
                  <c:v>159.246994</c:v>
                </c:pt>
                <c:pt idx="204">
                  <c:v>158.82000729999999</c:v>
                </c:pt>
                <c:pt idx="205">
                  <c:v>160.22000120000001</c:v>
                </c:pt>
                <c:pt idx="206">
                  <c:v>160.35200499999999</c:v>
                </c:pt>
                <c:pt idx="207">
                  <c:v>164.31649780000001</c:v>
                </c:pt>
                <c:pt idx="208">
                  <c:v>158.13900760000001</c:v>
                </c:pt>
                <c:pt idx="209">
                  <c:v>160.55050660000001</c:v>
                </c:pt>
                <c:pt idx="210">
                  <c:v>151.80749510000001</c:v>
                </c:pt>
                <c:pt idx="211">
                  <c:v>150.22399899999999</c:v>
                </c:pt>
                <c:pt idx="212">
                  <c:v>152.42050169999999</c:v>
                </c:pt>
                <c:pt idx="213">
                  <c:v>162.05799870000001</c:v>
                </c:pt>
                <c:pt idx="214">
                  <c:v>166.1000061</c:v>
                </c:pt>
                <c:pt idx="215">
                  <c:v>165.5684967</c:v>
                </c:pt>
                <c:pt idx="216">
                  <c:v>157.18699649999999</c:v>
                </c:pt>
                <c:pt idx="217">
                  <c:v>151.75100710000001</c:v>
                </c:pt>
                <c:pt idx="218">
                  <c:v>156.86950680000001</c:v>
                </c:pt>
                <c:pt idx="219">
                  <c:v>155.51400760000001</c:v>
                </c:pt>
                <c:pt idx="220">
                  <c:v>156.440506</c:v>
                </c:pt>
                <c:pt idx="221">
                  <c:v>156.5529938</c:v>
                </c:pt>
                <c:pt idx="222">
                  <c:v>156.78300479999999</c:v>
                </c:pt>
                <c:pt idx="223">
                  <c:v>155.27299500000001</c:v>
                </c:pt>
                <c:pt idx="224">
                  <c:v>155.85099790000001</c:v>
                </c:pt>
                <c:pt idx="225">
                  <c:v>154.97000120000001</c:v>
                </c:pt>
                <c:pt idx="226">
                  <c:v>154.91949460000001</c:v>
                </c:pt>
                <c:pt idx="227">
                  <c:v>155.9029999</c:v>
                </c:pt>
                <c:pt idx="228">
                  <c:v>159.2534943</c:v>
                </c:pt>
                <c:pt idx="229">
                  <c:v>159.76699830000001</c:v>
                </c:pt>
                <c:pt idx="230">
                  <c:v>158.40199279999999</c:v>
                </c:pt>
                <c:pt idx="231">
                  <c:v>161.00399780000001</c:v>
                </c:pt>
                <c:pt idx="232">
                  <c:v>160.17649840000001</c:v>
                </c:pt>
                <c:pt idx="233">
                  <c:v>159.33650209999999</c:v>
                </c:pt>
                <c:pt idx="234">
                  <c:v>158.12899780000001</c:v>
                </c:pt>
                <c:pt idx="235">
                  <c:v>157.8999939</c:v>
                </c:pt>
                <c:pt idx="236">
                  <c:v>158.86450199999999</c:v>
                </c:pt>
                <c:pt idx="237">
                  <c:v>155.21000670000001</c:v>
                </c:pt>
                <c:pt idx="238">
                  <c:v>155.07449339999999</c:v>
                </c:pt>
                <c:pt idx="239">
                  <c:v>155.82099909999999</c:v>
                </c:pt>
                <c:pt idx="240">
                  <c:v>157.84849550000001</c:v>
                </c:pt>
                <c:pt idx="241">
                  <c:v>158.2559967</c:v>
                </c:pt>
                <c:pt idx="242">
                  <c:v>162.04800420000001</c:v>
                </c:pt>
                <c:pt idx="243">
                  <c:v>161.80400090000001</c:v>
                </c:pt>
                <c:pt idx="244">
                  <c:v>160.08250430000001</c:v>
                </c:pt>
                <c:pt idx="245">
                  <c:v>160.3090057</c:v>
                </c:pt>
                <c:pt idx="246">
                  <c:v>160.32600400000001</c:v>
                </c:pt>
                <c:pt idx="247">
                  <c:v>159.26350400000001</c:v>
                </c:pt>
                <c:pt idx="248">
                  <c:v>158.6345062</c:v>
                </c:pt>
                <c:pt idx="249">
                  <c:v>164.19799800000001</c:v>
                </c:pt>
                <c:pt idx="250">
                  <c:v>166.1000061</c:v>
                </c:pt>
                <c:pt idx="251">
                  <c:v>164.29249569999999</c:v>
                </c:pt>
                <c:pt idx="252" formatCode="General">
                  <c:v>162.85</c:v>
                </c:pt>
                <c:pt idx="253" formatCode="General">
                  <c:v>159.33000000000001</c:v>
                </c:pt>
                <c:pt idx="254" formatCode="General">
                  <c:v>160.93</c:v>
                </c:pt>
                <c:pt idx="255" formatCode="General">
                  <c:v>156.91999999999999</c:v>
                </c:pt>
                <c:pt idx="256" formatCode="General">
                  <c:v>158.11000000000001</c:v>
                </c:pt>
                <c:pt idx="257" formatCode="General">
                  <c:v>159.13</c:v>
                </c:pt>
                <c:pt idx="258" formatCode="General">
                  <c:v>155.71</c:v>
                </c:pt>
                <c:pt idx="259" formatCode="General">
                  <c:v>156.04</c:v>
                </c:pt>
                <c:pt idx="260" formatCode="General">
                  <c:v>158.29</c:v>
                </c:pt>
                <c:pt idx="261" formatCode="General">
                  <c:v>156.37</c:v>
                </c:pt>
              </c:numCache>
            </c:numRef>
          </c:yVal>
          <c:smooth val="0"/>
          <c:extLst>
            <c:ext xmlns:c16="http://schemas.microsoft.com/office/drawing/2014/chart" uri="{C3380CC4-5D6E-409C-BE32-E72D297353CC}">
              <c16:uniqueId val="{00000000-27BD-D34E-AF83-6C16962FD3F9}"/>
            </c:ext>
          </c:extLst>
        </c:ser>
        <c:dLbls>
          <c:showLegendKey val="0"/>
          <c:showVal val="0"/>
          <c:showCatName val="0"/>
          <c:showSerName val="0"/>
          <c:showPercent val="0"/>
          <c:showBubbleSize val="0"/>
        </c:dLbls>
        <c:axId val="368556944"/>
        <c:axId val="1904937200"/>
      </c:scatterChart>
      <c:valAx>
        <c:axId val="368556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37200"/>
        <c:crosses val="autoZero"/>
        <c:crossBetween val="midCat"/>
      </c:valAx>
      <c:valAx>
        <c:axId val="1904937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56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a:t>
            </a:r>
            <a:r>
              <a:rPr lang="en-US" baseline="0"/>
              <a:t> vs. Time Period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'Part 3'!$D$2:$D$263</c:f>
              <c:numCache>
                <c:formatCode>General</c:formatCode>
                <c:ptCount val="2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numCache>
            </c:numRef>
          </c:xVal>
          <c:yVal>
            <c:numRef>
              <c:f>'Part 3'!$P$2:$P$263</c:f>
              <c:numCache>
                <c:formatCode>0.00</c:formatCode>
                <c:ptCount val="262"/>
                <c:pt idx="0">
                  <c:v>2.5187570709926774</c:v>
                </c:pt>
                <c:pt idx="1">
                  <c:v>1.0412430724626489</c:v>
                </c:pt>
                <c:pt idx="2">
                  <c:v>2.1112296839326348</c:v>
                </c:pt>
                <c:pt idx="3">
                  <c:v>1.9847212454026106</c:v>
                </c:pt>
                <c:pt idx="4">
                  <c:v>0.91470846687258245</c:v>
                </c:pt>
                <c:pt idx="5">
                  <c:v>1.0431896483425618</c:v>
                </c:pt>
                <c:pt idx="6">
                  <c:v>-0.17682465018746996</c:v>
                </c:pt>
                <c:pt idx="7">
                  <c:v>-9.5332908717480791E-2</c:v>
                </c:pt>
                <c:pt idx="8">
                  <c:v>-1.5138487972475048</c:v>
                </c:pt>
                <c:pt idx="9">
                  <c:v>-2.2103645657775388</c:v>
                </c:pt>
                <c:pt idx="10">
                  <c:v>-1.7398728843075588</c:v>
                </c:pt>
                <c:pt idx="11">
                  <c:v>-2.7263895628375963</c:v>
                </c:pt>
                <c:pt idx="12">
                  <c:v>-1.6879047213676017</c:v>
                </c:pt>
                <c:pt idx="13">
                  <c:v>-2.2404156598976357</c:v>
                </c:pt>
                <c:pt idx="14">
                  <c:v>-2.7099340484276553</c:v>
                </c:pt>
                <c:pt idx="15">
                  <c:v>-4.1824431669576825</c:v>
                </c:pt>
                <c:pt idx="16">
                  <c:v>-6.1729576454877133</c:v>
                </c:pt>
                <c:pt idx="17">
                  <c:v>-5.2529725640177389</c:v>
                </c:pt>
                <c:pt idx="18">
                  <c:v>-5.3409830725477576</c:v>
                </c:pt>
                <c:pt idx="19">
                  <c:v>-5.0325015910777893</c:v>
                </c:pt>
                <c:pt idx="20">
                  <c:v>1.5439852603921906</c:v>
                </c:pt>
                <c:pt idx="21">
                  <c:v>0.99247379186216733</c:v>
                </c:pt>
                <c:pt idx="22">
                  <c:v>2.9404587233321422</c:v>
                </c:pt>
                <c:pt idx="23">
                  <c:v>2.1249473548021172</c:v>
                </c:pt>
                <c:pt idx="24">
                  <c:v>2.3174314862720991</c:v>
                </c:pt>
                <c:pt idx="25">
                  <c:v>3.4444173177420652</c:v>
                </c:pt>
                <c:pt idx="26">
                  <c:v>5.8504100492120443</c:v>
                </c:pt>
                <c:pt idx="27">
                  <c:v>6.3693941806820078</c:v>
                </c:pt>
                <c:pt idx="28">
                  <c:v>6.5038797121519849</c:v>
                </c:pt>
                <c:pt idx="29">
                  <c:v>5.6718659436219667</c:v>
                </c:pt>
                <c:pt idx="30">
                  <c:v>4.5963523750919393</c:v>
                </c:pt>
                <c:pt idx="31">
                  <c:v>5.3108397065619215</c:v>
                </c:pt>
                <c:pt idx="32">
                  <c:v>5.7128270380318895</c:v>
                </c:pt>
                <c:pt idx="33">
                  <c:v>4.5313106695018774</c:v>
                </c:pt>
                <c:pt idx="34">
                  <c:v>1.3492984009718469</c:v>
                </c:pt>
                <c:pt idx="35">
                  <c:v>-3.3102148675581731</c:v>
                </c:pt>
                <c:pt idx="36">
                  <c:v>-5.463227796088205</c:v>
                </c:pt>
                <c:pt idx="37">
                  <c:v>-5.4462425846182327</c:v>
                </c:pt>
                <c:pt idx="38">
                  <c:v>-10.536259633148262</c:v>
                </c:pt>
                <c:pt idx="39">
                  <c:v>-10.889269541678274</c:v>
                </c:pt>
                <c:pt idx="40">
                  <c:v>-7.7047809702083043</c:v>
                </c:pt>
                <c:pt idx="41">
                  <c:v>-10.278295638738328</c:v>
                </c:pt>
                <c:pt idx="42">
                  <c:v>-7.2618139672683526</c:v>
                </c:pt>
                <c:pt idx="43">
                  <c:v>-10.177323875798379</c:v>
                </c:pt>
                <c:pt idx="44">
                  <c:v>-11.649840614328397</c:v>
                </c:pt>
                <c:pt idx="45">
                  <c:v>-16.999348632858428</c:v>
                </c:pt>
                <c:pt idx="46">
                  <c:v>-12.764361101388445</c:v>
                </c:pt>
                <c:pt idx="47">
                  <c:v>-16.637878819918484</c:v>
                </c:pt>
                <c:pt idx="48">
                  <c:v>-24.175893918448509</c:v>
                </c:pt>
                <c:pt idx="49">
                  <c:v>-19.081905226978535</c:v>
                </c:pt>
                <c:pt idx="50">
                  <c:v>-24.199922155508546</c:v>
                </c:pt>
                <c:pt idx="51">
                  <c:v>-18.590934074038572</c:v>
                </c:pt>
                <c:pt idx="52">
                  <c:v>-17.808445932568603</c:v>
                </c:pt>
                <c:pt idx="53">
                  <c:v>-15.587458341098625</c:v>
                </c:pt>
                <c:pt idx="54">
                  <c:v>-17.654976299628643</c:v>
                </c:pt>
                <c:pt idx="55">
                  <c:v>-15.143484258158665</c:v>
                </c:pt>
                <c:pt idx="56">
                  <c:v>-13.605502956688696</c:v>
                </c:pt>
                <c:pt idx="57">
                  <c:v>-16.644013955218725</c:v>
                </c:pt>
                <c:pt idx="58">
                  <c:v>-13.487029353748753</c:v>
                </c:pt>
                <c:pt idx="59">
                  <c:v>-16.582043662278778</c:v>
                </c:pt>
                <c:pt idx="60">
                  <c:v>-13.715052340808796</c:v>
                </c:pt>
                <c:pt idx="61">
                  <c:v>-14.752067989338826</c:v>
                </c:pt>
                <c:pt idx="62">
                  <c:v>-17.178579477868851</c:v>
                </c:pt>
                <c:pt idx="63">
                  <c:v>-16.947597386398883</c:v>
                </c:pt>
                <c:pt idx="64">
                  <c:v>-17.885110464928886</c:v>
                </c:pt>
                <c:pt idx="65">
                  <c:v>-13.660620983458912</c:v>
                </c:pt>
                <c:pt idx="66">
                  <c:v>-13.285634091988939</c:v>
                </c:pt>
                <c:pt idx="67">
                  <c:v>-12.04114796051897</c:v>
                </c:pt>
                <c:pt idx="68">
                  <c:v>-12.378662529048995</c:v>
                </c:pt>
                <c:pt idx="69">
                  <c:v>-6.3986798975790293</c:v>
                </c:pt>
                <c:pt idx="70">
                  <c:v>-1.0016897661090525</c:v>
                </c:pt>
                <c:pt idx="71">
                  <c:v>-0.10920103463907083</c:v>
                </c:pt>
                <c:pt idx="72">
                  <c:v>4.5907827968309078</c:v>
                </c:pt>
                <c:pt idx="73">
                  <c:v>2.6057691283008779</c:v>
                </c:pt>
                <c:pt idx="74">
                  <c:v>3.2107517597708437</c:v>
                </c:pt>
                <c:pt idx="75">
                  <c:v>-0.38925980875916366</c:v>
                </c:pt>
                <c:pt idx="76">
                  <c:v>1.0537279227108058</c:v>
                </c:pt>
                <c:pt idx="77">
                  <c:v>2.5262185541807867</c:v>
                </c:pt>
                <c:pt idx="78">
                  <c:v>2.7392028856507551</c:v>
                </c:pt>
                <c:pt idx="79">
                  <c:v>0.70269081712072534</c:v>
                </c:pt>
                <c:pt idx="80">
                  <c:v>-2.7188234514093068</c:v>
                </c:pt>
                <c:pt idx="81">
                  <c:v>-0.11284141993931485</c:v>
                </c:pt>
                <c:pt idx="82">
                  <c:v>4.6261439115306615</c:v>
                </c:pt>
                <c:pt idx="83">
                  <c:v>-5.0973645569993664</c:v>
                </c:pt>
                <c:pt idx="84">
                  <c:v>-3.9253806255293995</c:v>
                </c:pt>
                <c:pt idx="85">
                  <c:v>-4.1603942940594152</c:v>
                </c:pt>
                <c:pt idx="86">
                  <c:v>-2.8129037625894426</c:v>
                </c:pt>
                <c:pt idx="87">
                  <c:v>-2.3209200311194707</c:v>
                </c:pt>
                <c:pt idx="88">
                  <c:v>-2.0464350996494858</c:v>
                </c:pt>
                <c:pt idx="89">
                  <c:v>-0.90245106817951637</c:v>
                </c:pt>
                <c:pt idx="90">
                  <c:v>-3.8304578367095417</c:v>
                </c:pt>
                <c:pt idx="91">
                  <c:v>-3.6074714052395791</c:v>
                </c:pt>
                <c:pt idx="92">
                  <c:v>-2.8864913737695872</c:v>
                </c:pt>
                <c:pt idx="93">
                  <c:v>-2.1655038422996142</c:v>
                </c:pt>
                <c:pt idx="94">
                  <c:v>-1.667012310829648</c:v>
                </c:pt>
                <c:pt idx="95">
                  <c:v>-0.83903007935965945</c:v>
                </c:pt>
                <c:pt idx="96">
                  <c:v>1.2659602521103182</c:v>
                </c:pt>
                <c:pt idx="97">
                  <c:v>-1.6195585164197155</c:v>
                </c:pt>
                <c:pt idx="98">
                  <c:v>-2.4380682849497362</c:v>
                </c:pt>
                <c:pt idx="99">
                  <c:v>-3.5145813534797696</c:v>
                </c:pt>
                <c:pt idx="100">
                  <c:v>-4.4135965220097972</c:v>
                </c:pt>
                <c:pt idx="101">
                  <c:v>-5.2036104905398162</c:v>
                </c:pt>
                <c:pt idx="102">
                  <c:v>-3.4656245590698518</c:v>
                </c:pt>
                <c:pt idx="103">
                  <c:v>-2.3576359275998584</c:v>
                </c:pt>
                <c:pt idx="104">
                  <c:v>-2.6146527961298887</c:v>
                </c:pt>
                <c:pt idx="105">
                  <c:v>-2.6406668646599059</c:v>
                </c:pt>
                <c:pt idx="106">
                  <c:v>-3.8561798331899269</c:v>
                </c:pt>
                <c:pt idx="107">
                  <c:v>-3.0616907017199537</c:v>
                </c:pt>
                <c:pt idx="108">
                  <c:v>-1.3342028702499817</c:v>
                </c:pt>
                <c:pt idx="109">
                  <c:v>2.1802799612199806</c:v>
                </c:pt>
                <c:pt idx="110">
                  <c:v>4.1842646926899647</c:v>
                </c:pt>
                <c:pt idx="111">
                  <c:v>-0.61574387584006729</c:v>
                </c:pt>
                <c:pt idx="112">
                  <c:v>-1.5882605443700868</c:v>
                </c:pt>
                <c:pt idx="113">
                  <c:v>-0.53077091290009548</c:v>
                </c:pt>
                <c:pt idx="114">
                  <c:v>1.2732168185698924</c:v>
                </c:pt>
                <c:pt idx="115">
                  <c:v>2.2331952500398415</c:v>
                </c:pt>
                <c:pt idx="116">
                  <c:v>2.5576907815098195</c:v>
                </c:pt>
                <c:pt idx="117">
                  <c:v>3.2836756129798061</c:v>
                </c:pt>
                <c:pt idx="118">
                  <c:v>4.8986528444497708</c:v>
                </c:pt>
                <c:pt idx="119">
                  <c:v>7.1026497759197298</c:v>
                </c:pt>
                <c:pt idx="120">
                  <c:v>5.2766326073897289</c:v>
                </c:pt>
                <c:pt idx="121">
                  <c:v>5.9601217388596979</c:v>
                </c:pt>
                <c:pt idx="122">
                  <c:v>2.5490979703296546</c:v>
                </c:pt>
                <c:pt idx="123">
                  <c:v>1.5990879017996349</c:v>
                </c:pt>
                <c:pt idx="124">
                  <c:v>5.1955714332696061</c:v>
                </c:pt>
                <c:pt idx="125">
                  <c:v>10.864061164739581</c:v>
                </c:pt>
                <c:pt idx="126">
                  <c:v>11.118549396209573</c:v>
                </c:pt>
                <c:pt idx="127">
                  <c:v>19.130041427679544</c:v>
                </c:pt>
                <c:pt idx="128">
                  <c:v>15.958519559149522</c:v>
                </c:pt>
                <c:pt idx="129">
                  <c:v>19.682505490619491</c:v>
                </c:pt>
                <c:pt idx="130">
                  <c:v>24.432995922089475</c:v>
                </c:pt>
                <c:pt idx="131">
                  <c:v>24.975982153559443</c:v>
                </c:pt>
                <c:pt idx="132">
                  <c:v>19.850465485029417</c:v>
                </c:pt>
                <c:pt idx="133">
                  <c:v>18.52495191649939</c:v>
                </c:pt>
                <c:pt idx="134">
                  <c:v>14.442938147969386</c:v>
                </c:pt>
                <c:pt idx="135">
                  <c:v>13.668922979439373</c:v>
                </c:pt>
                <c:pt idx="136">
                  <c:v>11.446909810909347</c:v>
                </c:pt>
                <c:pt idx="137">
                  <c:v>22.86489594237932</c:v>
                </c:pt>
                <c:pt idx="138">
                  <c:v>19.61189217384927</c:v>
                </c:pt>
                <c:pt idx="139">
                  <c:v>17.367372305319265</c:v>
                </c:pt>
                <c:pt idx="140">
                  <c:v>11.373859436789218</c:v>
                </c:pt>
                <c:pt idx="141">
                  <c:v>12.166342068259183</c:v>
                </c:pt>
                <c:pt idx="142">
                  <c:v>14.155830899729182</c:v>
                </c:pt>
                <c:pt idx="143">
                  <c:v>11.086314131199146</c:v>
                </c:pt>
                <c:pt idx="144">
                  <c:v>12.420804162669128</c:v>
                </c:pt>
                <c:pt idx="145">
                  <c:v>13.01278629413909</c:v>
                </c:pt>
                <c:pt idx="146">
                  <c:v>18.327272125609056</c:v>
                </c:pt>
                <c:pt idx="147">
                  <c:v>15.362262757079066</c:v>
                </c:pt>
                <c:pt idx="148">
                  <c:v>16.383749288549041</c:v>
                </c:pt>
                <c:pt idx="149">
                  <c:v>19.368233320019016</c:v>
                </c:pt>
                <c:pt idx="150">
                  <c:v>20.041224351488978</c:v>
                </c:pt>
                <c:pt idx="151">
                  <c:v>16.838711882958961</c:v>
                </c:pt>
                <c:pt idx="152">
                  <c:v>15.548202014428909</c:v>
                </c:pt>
                <c:pt idx="153">
                  <c:v>11.848176645898889</c:v>
                </c:pt>
                <c:pt idx="154">
                  <c:v>15.601169577368864</c:v>
                </c:pt>
                <c:pt idx="155">
                  <c:v>15.214651408838876</c:v>
                </c:pt>
                <c:pt idx="156">
                  <c:v>14.23914394030885</c:v>
                </c:pt>
                <c:pt idx="157">
                  <c:v>15.633128071778827</c:v>
                </c:pt>
                <c:pt idx="158">
                  <c:v>21.811612303248779</c:v>
                </c:pt>
                <c:pt idx="159">
                  <c:v>18.885604334718749</c:v>
                </c:pt>
                <c:pt idx="160">
                  <c:v>20.404588466188727</c:v>
                </c:pt>
                <c:pt idx="161">
                  <c:v>19.446567497658691</c:v>
                </c:pt>
                <c:pt idx="162">
                  <c:v>20.258062629128688</c:v>
                </c:pt>
                <c:pt idx="163">
                  <c:v>21.884041360598644</c:v>
                </c:pt>
                <c:pt idx="164">
                  <c:v>26.326533192068609</c:v>
                </c:pt>
                <c:pt idx="165">
                  <c:v>23.908520823538595</c:v>
                </c:pt>
                <c:pt idx="166">
                  <c:v>23.673003555008563</c:v>
                </c:pt>
                <c:pt idx="167">
                  <c:v>25.805497886478548</c:v>
                </c:pt>
                <c:pt idx="168">
                  <c:v>27.887973817948534</c:v>
                </c:pt>
                <c:pt idx="169">
                  <c:v>29.178961049418518</c:v>
                </c:pt>
                <c:pt idx="170">
                  <c:v>20.680946880888484</c:v>
                </c:pt>
                <c:pt idx="171">
                  <c:v>16.686442212358457</c:v>
                </c:pt>
                <c:pt idx="172">
                  <c:v>9.1219302438284444</c:v>
                </c:pt>
                <c:pt idx="173">
                  <c:v>14.734908475298397</c:v>
                </c:pt>
                <c:pt idx="174">
                  <c:v>9.7343919067683657</c:v>
                </c:pt>
                <c:pt idx="175">
                  <c:v>6.4643897382383386</c:v>
                </c:pt>
                <c:pt idx="176">
                  <c:v>5.476370069708338</c:v>
                </c:pt>
                <c:pt idx="177">
                  <c:v>7.8088613011783252</c:v>
                </c:pt>
                <c:pt idx="178">
                  <c:v>3.5818432326482821</c:v>
                </c:pt>
                <c:pt idx="179">
                  <c:v>-0.21217623588174206</c:v>
                </c:pt>
                <c:pt idx="180">
                  <c:v>-3.2286840044117469</c:v>
                </c:pt>
                <c:pt idx="181">
                  <c:v>-3.2761977729417993</c:v>
                </c:pt>
                <c:pt idx="182">
                  <c:v>4.8242835585281796</c:v>
                </c:pt>
                <c:pt idx="183">
                  <c:v>-1.957727210001849</c:v>
                </c:pt>
                <c:pt idx="184">
                  <c:v>-1.2867349785318822</c:v>
                </c:pt>
                <c:pt idx="185">
                  <c:v>2.1547496529381078</c:v>
                </c:pt>
                <c:pt idx="186">
                  <c:v>5.775235284408069</c:v>
                </c:pt>
                <c:pt idx="187">
                  <c:v>3.9912256158780508</c:v>
                </c:pt>
                <c:pt idx="188">
                  <c:v>3.858201647348011</c:v>
                </c:pt>
                <c:pt idx="189">
                  <c:v>7.1591986788180293</c:v>
                </c:pt>
                <c:pt idx="190">
                  <c:v>2.0206816102879941</c:v>
                </c:pt>
                <c:pt idx="191">
                  <c:v>5.4051747417579747</c:v>
                </c:pt>
                <c:pt idx="192">
                  <c:v>0.11765557322794962</c:v>
                </c:pt>
                <c:pt idx="193">
                  <c:v>4.5786410046979142</c:v>
                </c:pt>
                <c:pt idx="194">
                  <c:v>3.99612363616788</c:v>
                </c:pt>
                <c:pt idx="195">
                  <c:v>8.4756180676378676</c:v>
                </c:pt>
                <c:pt idx="196">
                  <c:v>15.964099799107856</c:v>
                </c:pt>
                <c:pt idx="197">
                  <c:v>15.673589930577833</c:v>
                </c:pt>
                <c:pt idx="198">
                  <c:v>11.352074162047813</c:v>
                </c:pt>
                <c:pt idx="199">
                  <c:v>9.7735545935177868</c:v>
                </c:pt>
                <c:pt idx="200">
                  <c:v>6.1510439249877606</c:v>
                </c:pt>
                <c:pt idx="201">
                  <c:v>2.5505365564577289</c:v>
                </c:pt>
                <c:pt idx="202">
                  <c:v>2.7150131879276955</c:v>
                </c:pt>
                <c:pt idx="203">
                  <c:v>0.78599921939766659</c:v>
                </c:pt>
                <c:pt idx="204">
                  <c:v>3.3498950867624444E-2</c:v>
                </c:pt>
                <c:pt idx="205">
                  <c:v>1.1079792823376238</c:v>
                </c:pt>
                <c:pt idx="206">
                  <c:v>0.91446951380757469</c:v>
                </c:pt>
                <c:pt idx="207">
                  <c:v>4.5534487452775636</c:v>
                </c:pt>
                <c:pt idx="208">
                  <c:v>-1.9495550232524579</c:v>
                </c:pt>
                <c:pt idx="209">
                  <c:v>0.13643040821750674</c:v>
                </c:pt>
                <c:pt idx="210">
                  <c:v>-8.9320946603125151</c:v>
                </c:pt>
                <c:pt idx="211">
                  <c:v>-10.841104328842533</c:v>
                </c:pt>
                <c:pt idx="212">
                  <c:v>-8.9701151973725644</c:v>
                </c:pt>
                <c:pt idx="213">
                  <c:v>0.34186823409743283</c:v>
                </c:pt>
                <c:pt idx="214">
                  <c:v>4.058362065567394</c:v>
                </c:pt>
                <c:pt idx="215">
                  <c:v>3.2013390970373621</c:v>
                </c:pt>
                <c:pt idx="216">
                  <c:v>-5.5056746714926419</c:v>
                </c:pt>
                <c:pt idx="217">
                  <c:v>-11.267177640022652</c:v>
                </c:pt>
                <c:pt idx="218">
                  <c:v>-6.4741915085526784</c:v>
                </c:pt>
                <c:pt idx="219">
                  <c:v>-8.1552042770827029</c:v>
                </c:pt>
                <c:pt idx="220">
                  <c:v>-7.5542194456127447</c:v>
                </c:pt>
                <c:pt idx="221">
                  <c:v>-7.7672452141427755</c:v>
                </c:pt>
                <c:pt idx="222">
                  <c:v>-7.8627477826728125</c:v>
                </c:pt>
                <c:pt idx="223">
                  <c:v>-9.6982711512028175</c:v>
                </c:pt>
                <c:pt idx="224">
                  <c:v>-9.4457818197328436</c:v>
                </c:pt>
                <c:pt idx="225">
                  <c:v>-10.652292088262868</c:v>
                </c:pt>
                <c:pt idx="226">
                  <c:v>-11.028312256792901</c:v>
                </c:pt>
                <c:pt idx="227">
                  <c:v>-10.370320525322938</c:v>
                </c:pt>
                <c:pt idx="228">
                  <c:v>-7.3453396938529636</c:v>
                </c:pt>
                <c:pt idx="229">
                  <c:v>-7.1573492623829793</c:v>
                </c:pt>
                <c:pt idx="230">
                  <c:v>-8.8478683309130304</c:v>
                </c:pt>
                <c:pt idx="231">
                  <c:v>-6.5713768994430382</c:v>
                </c:pt>
                <c:pt idx="232">
                  <c:v>-7.7243898679730307</c:v>
                </c:pt>
                <c:pt idx="233">
                  <c:v>-8.8898997365030823</c:v>
                </c:pt>
                <c:pt idx="234">
                  <c:v>-10.422917605033092</c:v>
                </c:pt>
                <c:pt idx="235">
                  <c:v>-10.977435073563129</c:v>
                </c:pt>
                <c:pt idx="236">
                  <c:v>-10.338440542093167</c:v>
                </c:pt>
                <c:pt idx="237">
                  <c:v>-14.318449410623145</c:v>
                </c:pt>
                <c:pt idx="238">
                  <c:v>-14.779476279153187</c:v>
                </c:pt>
                <c:pt idx="239">
                  <c:v>-14.358484147683214</c:v>
                </c:pt>
                <c:pt idx="240">
                  <c:v>-12.656501316213223</c:v>
                </c:pt>
                <c:pt idx="241">
                  <c:v>-12.574513684743266</c:v>
                </c:pt>
                <c:pt idx="242">
                  <c:v>-9.1080197532732825</c:v>
                </c:pt>
                <c:pt idx="243">
                  <c:v>-9.6775366218033128</c:v>
                </c:pt>
                <c:pt idx="244">
                  <c:v>-11.724546790333335</c:v>
                </c:pt>
                <c:pt idx="245">
                  <c:v>-11.823558958863373</c:v>
                </c:pt>
                <c:pt idx="246">
                  <c:v>-12.132074227393389</c:v>
                </c:pt>
                <c:pt idx="247">
                  <c:v>-13.520087795923416</c:v>
                </c:pt>
                <c:pt idx="248">
                  <c:v>-14.474599164453451</c:v>
                </c:pt>
                <c:pt idx="249">
                  <c:v>-9.2366209329834703</c:v>
                </c:pt>
                <c:pt idx="250">
                  <c:v>-7.6601264015135087</c:v>
                </c:pt>
                <c:pt idx="251">
                  <c:v>-9.7931503700435485</c:v>
                </c:pt>
                <c:pt idx="252">
                  <c:v>-11.561159638573571</c:v>
                </c:pt>
                <c:pt idx="253">
                  <c:v>-15.406673207103552</c:v>
                </c:pt>
                <c:pt idx="254">
                  <c:v>-14.132186775633585</c:v>
                </c:pt>
                <c:pt idx="255">
                  <c:v>-18.467700344163632</c:v>
                </c:pt>
                <c:pt idx="256">
                  <c:v>-17.603213912693633</c:v>
                </c:pt>
                <c:pt idx="257">
                  <c:v>-16.908727481223679</c:v>
                </c:pt>
                <c:pt idx="258">
                  <c:v>-20.654241049753665</c:v>
                </c:pt>
                <c:pt idx="259">
                  <c:v>-20.649754618283708</c:v>
                </c:pt>
                <c:pt idx="260">
                  <c:v>-18.725268186813736</c:v>
                </c:pt>
                <c:pt idx="261">
                  <c:v>-20.970781755343751</c:v>
                </c:pt>
              </c:numCache>
            </c:numRef>
          </c:yVal>
          <c:smooth val="0"/>
          <c:extLst>
            <c:ext xmlns:c16="http://schemas.microsoft.com/office/drawing/2014/chart" uri="{C3380CC4-5D6E-409C-BE32-E72D297353CC}">
              <c16:uniqueId val="{00000000-B21F-D842-BB54-1D964D08D2F5}"/>
            </c:ext>
          </c:extLst>
        </c:ser>
        <c:dLbls>
          <c:showLegendKey val="0"/>
          <c:showVal val="0"/>
          <c:showCatName val="0"/>
          <c:showSerName val="0"/>
          <c:showPercent val="0"/>
          <c:showBubbleSize val="0"/>
        </c:dLbls>
        <c:axId val="1925775536"/>
        <c:axId val="1926154368"/>
      </c:scatterChart>
      <c:valAx>
        <c:axId val="1925775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54368"/>
        <c:crosses val="autoZero"/>
        <c:crossBetween val="midCat"/>
      </c:valAx>
      <c:valAx>
        <c:axId val="1926154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75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 vs. Predicted</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'Part 3'!$F$2:$F$263</c:f>
              <c:numCache>
                <c:formatCode>0.00</c:formatCode>
                <c:ptCount val="262"/>
                <c:pt idx="0">
                  <c:v>92.381740369007318</c:v>
                </c:pt>
                <c:pt idx="1">
                  <c:v>92.707253937537345</c:v>
                </c:pt>
                <c:pt idx="2">
                  <c:v>93.032767506067358</c:v>
                </c:pt>
                <c:pt idx="3">
                  <c:v>93.358281074597386</c:v>
                </c:pt>
                <c:pt idx="4">
                  <c:v>93.683794643127413</c:v>
                </c:pt>
                <c:pt idx="5">
                  <c:v>94.009308211657441</c:v>
                </c:pt>
                <c:pt idx="6">
                  <c:v>94.334821780187468</c:v>
                </c:pt>
                <c:pt idx="7">
                  <c:v>94.660335348717481</c:v>
                </c:pt>
                <c:pt idx="8">
                  <c:v>94.985848917247509</c:v>
                </c:pt>
                <c:pt idx="9">
                  <c:v>95.311362485777536</c:v>
                </c:pt>
                <c:pt idx="10">
                  <c:v>95.636876054307564</c:v>
                </c:pt>
                <c:pt idx="11">
                  <c:v>95.962389622837591</c:v>
                </c:pt>
                <c:pt idx="12">
                  <c:v>96.287903191367604</c:v>
                </c:pt>
                <c:pt idx="13">
                  <c:v>96.613416759897632</c:v>
                </c:pt>
                <c:pt idx="14">
                  <c:v>96.938930328427659</c:v>
                </c:pt>
                <c:pt idx="15">
                  <c:v>97.264443896957687</c:v>
                </c:pt>
                <c:pt idx="16">
                  <c:v>97.589957465487714</c:v>
                </c:pt>
                <c:pt idx="17">
                  <c:v>97.915471034017742</c:v>
                </c:pt>
                <c:pt idx="18">
                  <c:v>98.240984602547755</c:v>
                </c:pt>
                <c:pt idx="19">
                  <c:v>98.566498171077782</c:v>
                </c:pt>
                <c:pt idx="20">
                  <c:v>98.89201173960781</c:v>
                </c:pt>
                <c:pt idx="21">
                  <c:v>99.217525308137837</c:v>
                </c:pt>
                <c:pt idx="22">
                  <c:v>99.543038876667865</c:v>
                </c:pt>
                <c:pt idx="23">
                  <c:v>99.868552445197878</c:v>
                </c:pt>
                <c:pt idx="24">
                  <c:v>100.19406601372791</c:v>
                </c:pt>
                <c:pt idx="25">
                  <c:v>100.51957958225793</c:v>
                </c:pt>
                <c:pt idx="26">
                  <c:v>100.84509315078796</c:v>
                </c:pt>
                <c:pt idx="27">
                  <c:v>101.17060671931799</c:v>
                </c:pt>
                <c:pt idx="28">
                  <c:v>101.49612028784802</c:v>
                </c:pt>
                <c:pt idx="29">
                  <c:v>101.82163385637803</c:v>
                </c:pt>
                <c:pt idx="30">
                  <c:v>102.14714742490806</c:v>
                </c:pt>
                <c:pt idx="31">
                  <c:v>102.47266099343808</c:v>
                </c:pt>
                <c:pt idx="32">
                  <c:v>102.79817456196811</c:v>
                </c:pt>
                <c:pt idx="33">
                  <c:v>103.12368813049812</c:v>
                </c:pt>
                <c:pt idx="34">
                  <c:v>103.44920169902815</c:v>
                </c:pt>
                <c:pt idx="35">
                  <c:v>103.77471526755818</c:v>
                </c:pt>
                <c:pt idx="36">
                  <c:v>104.10022883608821</c:v>
                </c:pt>
                <c:pt idx="37">
                  <c:v>104.42574240461823</c:v>
                </c:pt>
                <c:pt idx="38">
                  <c:v>104.75125597314826</c:v>
                </c:pt>
                <c:pt idx="39">
                  <c:v>105.07676954167827</c:v>
                </c:pt>
                <c:pt idx="40">
                  <c:v>105.4022831102083</c:v>
                </c:pt>
                <c:pt idx="41">
                  <c:v>105.72779667873833</c:v>
                </c:pt>
                <c:pt idx="42">
                  <c:v>106.05331024726836</c:v>
                </c:pt>
                <c:pt idx="43">
                  <c:v>106.37882381579838</c:v>
                </c:pt>
                <c:pt idx="44">
                  <c:v>106.7043373843284</c:v>
                </c:pt>
                <c:pt idx="45">
                  <c:v>107.02985095285842</c:v>
                </c:pt>
                <c:pt idx="46">
                  <c:v>107.35536452138845</c:v>
                </c:pt>
                <c:pt idx="47">
                  <c:v>107.68087808991848</c:v>
                </c:pt>
                <c:pt idx="48">
                  <c:v>108.00639165844851</c:v>
                </c:pt>
                <c:pt idx="49">
                  <c:v>108.33190522697853</c:v>
                </c:pt>
                <c:pt idx="50">
                  <c:v>108.65741879550855</c:v>
                </c:pt>
                <c:pt idx="51">
                  <c:v>108.98293236403858</c:v>
                </c:pt>
                <c:pt idx="52">
                  <c:v>109.3084459325686</c:v>
                </c:pt>
                <c:pt idx="53">
                  <c:v>109.63395950109863</c:v>
                </c:pt>
                <c:pt idx="54">
                  <c:v>109.95947306962864</c:v>
                </c:pt>
                <c:pt idx="55">
                  <c:v>110.28498663815867</c:v>
                </c:pt>
                <c:pt idx="56">
                  <c:v>110.6105002066887</c:v>
                </c:pt>
                <c:pt idx="57">
                  <c:v>110.93601377521873</c:v>
                </c:pt>
                <c:pt idx="58">
                  <c:v>111.26152734374875</c:v>
                </c:pt>
                <c:pt idx="59">
                  <c:v>111.58704091227878</c:v>
                </c:pt>
                <c:pt idx="60">
                  <c:v>111.91255448080879</c:v>
                </c:pt>
                <c:pt idx="61">
                  <c:v>112.23806804933882</c:v>
                </c:pt>
                <c:pt idx="62">
                  <c:v>112.56358161786885</c:v>
                </c:pt>
                <c:pt idx="63">
                  <c:v>112.88909518639888</c:v>
                </c:pt>
                <c:pt idx="64">
                  <c:v>113.21460875492889</c:v>
                </c:pt>
                <c:pt idx="65">
                  <c:v>113.54012232345892</c:v>
                </c:pt>
                <c:pt idx="66">
                  <c:v>113.86563589198894</c:v>
                </c:pt>
                <c:pt idx="67">
                  <c:v>114.19114946051897</c:v>
                </c:pt>
                <c:pt idx="68">
                  <c:v>114.516663029049</c:v>
                </c:pt>
                <c:pt idx="69">
                  <c:v>114.84217659757903</c:v>
                </c:pt>
                <c:pt idx="70">
                  <c:v>115.16769016610905</c:v>
                </c:pt>
                <c:pt idx="71">
                  <c:v>115.49320373463907</c:v>
                </c:pt>
                <c:pt idx="72">
                  <c:v>115.81871730316909</c:v>
                </c:pt>
                <c:pt idx="73">
                  <c:v>116.14423087169912</c:v>
                </c:pt>
                <c:pt idx="74">
                  <c:v>116.46974444022915</c:v>
                </c:pt>
                <c:pt idx="75">
                  <c:v>116.79525800875916</c:v>
                </c:pt>
                <c:pt idx="76">
                  <c:v>117.12077157728919</c:v>
                </c:pt>
                <c:pt idx="77">
                  <c:v>117.44628514581922</c:v>
                </c:pt>
                <c:pt idx="78">
                  <c:v>117.77179871434925</c:v>
                </c:pt>
                <c:pt idx="79">
                  <c:v>118.09731228287927</c:v>
                </c:pt>
                <c:pt idx="80">
                  <c:v>118.4228258514093</c:v>
                </c:pt>
                <c:pt idx="81">
                  <c:v>118.74833941993931</c:v>
                </c:pt>
                <c:pt idx="82">
                  <c:v>119.07385298846934</c:v>
                </c:pt>
                <c:pt idx="83">
                  <c:v>119.39936655699937</c:v>
                </c:pt>
                <c:pt idx="84">
                  <c:v>119.7248801255294</c:v>
                </c:pt>
                <c:pt idx="85">
                  <c:v>120.05039369405941</c:v>
                </c:pt>
                <c:pt idx="86">
                  <c:v>120.37590726258944</c:v>
                </c:pt>
                <c:pt idx="87">
                  <c:v>120.70142083111946</c:v>
                </c:pt>
                <c:pt idx="88">
                  <c:v>121.02693439964949</c:v>
                </c:pt>
                <c:pt idx="89">
                  <c:v>121.35244796817952</c:v>
                </c:pt>
                <c:pt idx="90">
                  <c:v>121.67796153670955</c:v>
                </c:pt>
                <c:pt idx="91">
                  <c:v>122.00347510523957</c:v>
                </c:pt>
                <c:pt idx="92">
                  <c:v>122.32898867376959</c:v>
                </c:pt>
                <c:pt idx="93">
                  <c:v>122.65450224229961</c:v>
                </c:pt>
                <c:pt idx="94">
                  <c:v>122.98001581082964</c:v>
                </c:pt>
                <c:pt idx="95">
                  <c:v>123.30552937935965</c:v>
                </c:pt>
                <c:pt idx="96">
                  <c:v>123.63104294788968</c:v>
                </c:pt>
                <c:pt idx="97">
                  <c:v>123.95655651641971</c:v>
                </c:pt>
                <c:pt idx="98">
                  <c:v>124.28207008494974</c:v>
                </c:pt>
                <c:pt idx="99">
                  <c:v>124.60758365347976</c:v>
                </c:pt>
                <c:pt idx="100">
                  <c:v>124.93309722200979</c:v>
                </c:pt>
                <c:pt idx="101">
                  <c:v>125.25861079053982</c:v>
                </c:pt>
                <c:pt idx="102">
                  <c:v>125.58412435906985</c:v>
                </c:pt>
                <c:pt idx="103">
                  <c:v>125.90963792759986</c:v>
                </c:pt>
                <c:pt idx="104">
                  <c:v>126.23515149612989</c:v>
                </c:pt>
                <c:pt idx="105">
                  <c:v>126.5606650646599</c:v>
                </c:pt>
                <c:pt idx="106">
                  <c:v>126.88617863318993</c:v>
                </c:pt>
                <c:pt idx="107">
                  <c:v>127.21169220171996</c:v>
                </c:pt>
                <c:pt idx="108">
                  <c:v>127.53720577024998</c:v>
                </c:pt>
                <c:pt idx="109">
                  <c:v>127.86271933878001</c:v>
                </c:pt>
                <c:pt idx="110">
                  <c:v>128.18823290731004</c:v>
                </c:pt>
                <c:pt idx="111">
                  <c:v>128.51374647584007</c:v>
                </c:pt>
                <c:pt idx="112">
                  <c:v>128.83926004437009</c:v>
                </c:pt>
                <c:pt idx="113">
                  <c:v>129.16477361290009</c:v>
                </c:pt>
                <c:pt idx="114">
                  <c:v>129.49028718143012</c:v>
                </c:pt>
                <c:pt idx="115">
                  <c:v>129.81580074996015</c:v>
                </c:pt>
                <c:pt idx="116">
                  <c:v>130.14131431849017</c:v>
                </c:pt>
                <c:pt idx="117">
                  <c:v>130.4668278870202</c:v>
                </c:pt>
                <c:pt idx="118">
                  <c:v>130.79234145555023</c:v>
                </c:pt>
                <c:pt idx="119">
                  <c:v>131.11785502408026</c:v>
                </c:pt>
                <c:pt idx="120">
                  <c:v>131.44336859261028</c:v>
                </c:pt>
                <c:pt idx="121">
                  <c:v>131.76888216114031</c:v>
                </c:pt>
                <c:pt idx="122">
                  <c:v>132.09439572967034</c:v>
                </c:pt>
                <c:pt idx="123">
                  <c:v>132.41990929820037</c:v>
                </c:pt>
                <c:pt idx="124">
                  <c:v>132.74542286673039</c:v>
                </c:pt>
                <c:pt idx="125">
                  <c:v>133.07093643526042</c:v>
                </c:pt>
                <c:pt idx="126">
                  <c:v>133.39645000379042</c:v>
                </c:pt>
                <c:pt idx="127">
                  <c:v>133.72196357232045</c:v>
                </c:pt>
                <c:pt idx="128">
                  <c:v>134.04747714085048</c:v>
                </c:pt>
                <c:pt idx="129">
                  <c:v>134.3729907093805</c:v>
                </c:pt>
                <c:pt idx="130">
                  <c:v>134.69850427791053</c:v>
                </c:pt>
                <c:pt idx="131">
                  <c:v>135.02401784644056</c:v>
                </c:pt>
                <c:pt idx="132">
                  <c:v>135.34953141497058</c:v>
                </c:pt>
                <c:pt idx="133">
                  <c:v>135.67504498350061</c:v>
                </c:pt>
                <c:pt idx="134">
                  <c:v>136.00055855203061</c:v>
                </c:pt>
                <c:pt idx="135">
                  <c:v>136.32607212056064</c:v>
                </c:pt>
                <c:pt idx="136">
                  <c:v>136.65158568909067</c:v>
                </c:pt>
                <c:pt idx="137">
                  <c:v>136.97709925762069</c:v>
                </c:pt>
                <c:pt idx="138">
                  <c:v>137.30261282615072</c:v>
                </c:pt>
                <c:pt idx="139">
                  <c:v>137.62812639468075</c:v>
                </c:pt>
                <c:pt idx="140">
                  <c:v>137.95363996321078</c:v>
                </c:pt>
                <c:pt idx="141">
                  <c:v>138.2791535317408</c:v>
                </c:pt>
                <c:pt idx="142">
                  <c:v>138.60466710027083</c:v>
                </c:pt>
                <c:pt idx="143">
                  <c:v>138.93018066880086</c:v>
                </c:pt>
                <c:pt idx="144">
                  <c:v>139.25569423733089</c:v>
                </c:pt>
                <c:pt idx="145">
                  <c:v>139.58120780586091</c:v>
                </c:pt>
                <c:pt idx="146">
                  <c:v>139.90672137439094</c:v>
                </c:pt>
                <c:pt idx="147">
                  <c:v>140.23223494292094</c:v>
                </c:pt>
                <c:pt idx="148">
                  <c:v>140.55774851145097</c:v>
                </c:pt>
                <c:pt idx="149">
                  <c:v>140.88326207998099</c:v>
                </c:pt>
                <c:pt idx="150">
                  <c:v>141.20877564851102</c:v>
                </c:pt>
                <c:pt idx="151">
                  <c:v>141.53428921704105</c:v>
                </c:pt>
                <c:pt idx="152">
                  <c:v>141.85980278557108</c:v>
                </c:pt>
                <c:pt idx="153">
                  <c:v>142.1853163541011</c:v>
                </c:pt>
                <c:pt idx="154">
                  <c:v>142.51082992263113</c:v>
                </c:pt>
                <c:pt idx="155">
                  <c:v>142.83634349116113</c:v>
                </c:pt>
                <c:pt idx="156">
                  <c:v>143.16185705969116</c:v>
                </c:pt>
                <c:pt idx="157">
                  <c:v>143.48737062822119</c:v>
                </c:pt>
                <c:pt idx="158">
                  <c:v>143.81288419675121</c:v>
                </c:pt>
                <c:pt idx="159">
                  <c:v>144.13839776528124</c:v>
                </c:pt>
                <c:pt idx="160">
                  <c:v>144.46391133381127</c:v>
                </c:pt>
                <c:pt idx="161">
                  <c:v>144.7894249023413</c:v>
                </c:pt>
                <c:pt idx="162">
                  <c:v>145.11493847087132</c:v>
                </c:pt>
                <c:pt idx="163">
                  <c:v>145.44045203940135</c:v>
                </c:pt>
                <c:pt idx="164">
                  <c:v>145.76596560793138</c:v>
                </c:pt>
                <c:pt idx="165">
                  <c:v>146.09147917646141</c:v>
                </c:pt>
                <c:pt idx="166">
                  <c:v>146.41699274499143</c:v>
                </c:pt>
                <c:pt idx="167">
                  <c:v>146.74250631352146</c:v>
                </c:pt>
                <c:pt idx="168">
                  <c:v>147.06801988205146</c:v>
                </c:pt>
                <c:pt idx="169">
                  <c:v>147.39353345058149</c:v>
                </c:pt>
                <c:pt idx="170">
                  <c:v>147.71904701911151</c:v>
                </c:pt>
                <c:pt idx="171">
                  <c:v>148.04456058764154</c:v>
                </c:pt>
                <c:pt idx="172">
                  <c:v>148.37007415617157</c:v>
                </c:pt>
                <c:pt idx="173">
                  <c:v>148.6955877247016</c:v>
                </c:pt>
                <c:pt idx="174">
                  <c:v>149.02110129323162</c:v>
                </c:pt>
                <c:pt idx="175">
                  <c:v>149.34661486176165</c:v>
                </c:pt>
                <c:pt idx="176">
                  <c:v>149.67212843029165</c:v>
                </c:pt>
                <c:pt idx="177">
                  <c:v>149.99764199882168</c:v>
                </c:pt>
                <c:pt idx="178">
                  <c:v>150.32315556735171</c:v>
                </c:pt>
                <c:pt idx="179">
                  <c:v>150.64866913588173</c:v>
                </c:pt>
                <c:pt idx="180">
                  <c:v>150.97418270441176</c:v>
                </c:pt>
                <c:pt idx="181">
                  <c:v>151.29969627294179</c:v>
                </c:pt>
                <c:pt idx="182">
                  <c:v>151.62520984147181</c:v>
                </c:pt>
                <c:pt idx="183">
                  <c:v>151.95072341000184</c:v>
                </c:pt>
                <c:pt idx="184">
                  <c:v>152.27623697853187</c:v>
                </c:pt>
                <c:pt idx="185">
                  <c:v>152.6017505470619</c:v>
                </c:pt>
                <c:pt idx="186">
                  <c:v>152.92726411559192</c:v>
                </c:pt>
                <c:pt idx="187">
                  <c:v>153.25277768412195</c:v>
                </c:pt>
                <c:pt idx="188">
                  <c:v>153.57829125265198</c:v>
                </c:pt>
                <c:pt idx="189">
                  <c:v>153.90380482118198</c:v>
                </c:pt>
                <c:pt idx="190">
                  <c:v>154.22931838971201</c:v>
                </c:pt>
                <c:pt idx="191">
                  <c:v>154.55483195824203</c:v>
                </c:pt>
                <c:pt idx="192">
                  <c:v>154.88034552677206</c:v>
                </c:pt>
                <c:pt idx="193">
                  <c:v>155.20585909530209</c:v>
                </c:pt>
                <c:pt idx="194">
                  <c:v>155.53137266383212</c:v>
                </c:pt>
                <c:pt idx="195">
                  <c:v>155.85688623236214</c:v>
                </c:pt>
                <c:pt idx="196">
                  <c:v>156.18239980089214</c:v>
                </c:pt>
                <c:pt idx="197">
                  <c:v>156.50791336942217</c:v>
                </c:pt>
                <c:pt idx="198">
                  <c:v>156.8334269379522</c:v>
                </c:pt>
                <c:pt idx="199">
                  <c:v>157.15894050648222</c:v>
                </c:pt>
                <c:pt idx="200">
                  <c:v>157.48445407501225</c:v>
                </c:pt>
                <c:pt idx="201">
                  <c:v>157.80996764354228</c:v>
                </c:pt>
                <c:pt idx="202">
                  <c:v>158.13548121207231</c:v>
                </c:pt>
                <c:pt idx="203">
                  <c:v>158.46099478060233</c:v>
                </c:pt>
                <c:pt idx="204">
                  <c:v>158.78650834913236</c:v>
                </c:pt>
                <c:pt idx="205">
                  <c:v>159.11202191766239</c:v>
                </c:pt>
                <c:pt idx="206">
                  <c:v>159.43753548619242</c:v>
                </c:pt>
                <c:pt idx="207">
                  <c:v>159.76304905472244</c:v>
                </c:pt>
                <c:pt idx="208">
                  <c:v>160.08856262325247</c:v>
                </c:pt>
                <c:pt idx="209">
                  <c:v>160.4140761917825</c:v>
                </c:pt>
                <c:pt idx="210">
                  <c:v>160.73958976031253</c:v>
                </c:pt>
                <c:pt idx="211">
                  <c:v>161.06510332884253</c:v>
                </c:pt>
                <c:pt idx="212">
                  <c:v>161.39061689737255</c:v>
                </c:pt>
                <c:pt idx="213">
                  <c:v>161.71613046590258</c:v>
                </c:pt>
                <c:pt idx="214">
                  <c:v>162.04164403443261</c:v>
                </c:pt>
                <c:pt idx="215">
                  <c:v>162.36715760296264</c:v>
                </c:pt>
                <c:pt idx="216">
                  <c:v>162.69267117149263</c:v>
                </c:pt>
                <c:pt idx="217">
                  <c:v>163.01818474002266</c:v>
                </c:pt>
                <c:pt idx="218">
                  <c:v>163.34369830855269</c:v>
                </c:pt>
                <c:pt idx="219">
                  <c:v>163.66921187708272</c:v>
                </c:pt>
                <c:pt idx="220">
                  <c:v>163.99472544561274</c:v>
                </c:pt>
                <c:pt idx="221">
                  <c:v>164.32023901414277</c:v>
                </c:pt>
                <c:pt idx="222">
                  <c:v>164.6457525826728</c:v>
                </c:pt>
                <c:pt idx="223">
                  <c:v>164.97126615120283</c:v>
                </c:pt>
                <c:pt idx="224">
                  <c:v>165.29677971973285</c:v>
                </c:pt>
                <c:pt idx="225">
                  <c:v>165.62229328826288</c:v>
                </c:pt>
                <c:pt idx="226">
                  <c:v>165.94780685679291</c:v>
                </c:pt>
                <c:pt idx="227">
                  <c:v>166.27332042532294</c:v>
                </c:pt>
                <c:pt idx="228">
                  <c:v>166.59883399385296</c:v>
                </c:pt>
                <c:pt idx="229">
                  <c:v>166.92434756238299</c:v>
                </c:pt>
                <c:pt idx="230">
                  <c:v>167.24986113091302</c:v>
                </c:pt>
                <c:pt idx="231">
                  <c:v>167.57537469944305</c:v>
                </c:pt>
                <c:pt idx="232">
                  <c:v>167.90088826797304</c:v>
                </c:pt>
                <c:pt idx="233">
                  <c:v>168.22640183650307</c:v>
                </c:pt>
                <c:pt idx="234">
                  <c:v>168.5519154050331</c:v>
                </c:pt>
                <c:pt idx="235">
                  <c:v>168.87742897356313</c:v>
                </c:pt>
                <c:pt idx="236">
                  <c:v>169.20294254209315</c:v>
                </c:pt>
                <c:pt idx="237">
                  <c:v>169.52845611062315</c:v>
                </c:pt>
                <c:pt idx="238">
                  <c:v>169.85396967915318</c:v>
                </c:pt>
                <c:pt idx="239">
                  <c:v>170.17948324768321</c:v>
                </c:pt>
                <c:pt idx="240">
                  <c:v>170.50499681621324</c:v>
                </c:pt>
                <c:pt idx="241">
                  <c:v>170.83051038474326</c:v>
                </c:pt>
                <c:pt idx="242">
                  <c:v>171.15602395327329</c:v>
                </c:pt>
                <c:pt idx="243">
                  <c:v>171.48153752180332</c:v>
                </c:pt>
                <c:pt idx="244">
                  <c:v>171.80705109033335</c:v>
                </c:pt>
                <c:pt idx="245">
                  <c:v>172.13256465886337</c:v>
                </c:pt>
                <c:pt idx="246">
                  <c:v>172.4580782273934</c:v>
                </c:pt>
                <c:pt idx="247">
                  <c:v>172.78359179592343</c:v>
                </c:pt>
                <c:pt idx="248">
                  <c:v>173.10910536445346</c:v>
                </c:pt>
                <c:pt idx="249">
                  <c:v>173.43461893298348</c:v>
                </c:pt>
                <c:pt idx="250">
                  <c:v>173.76013250151351</c:v>
                </c:pt>
                <c:pt idx="251">
                  <c:v>174.08564607004354</c:v>
                </c:pt>
                <c:pt idx="252">
                  <c:v>174.41115963857357</c:v>
                </c:pt>
                <c:pt idx="253">
                  <c:v>174.73667320710356</c:v>
                </c:pt>
                <c:pt idx="254">
                  <c:v>175.06218677563359</c:v>
                </c:pt>
                <c:pt idx="255">
                  <c:v>175.38770034416362</c:v>
                </c:pt>
                <c:pt idx="256">
                  <c:v>175.71321391269365</c:v>
                </c:pt>
                <c:pt idx="257">
                  <c:v>176.03872748122367</c:v>
                </c:pt>
                <c:pt idx="258">
                  <c:v>176.36424104975367</c:v>
                </c:pt>
                <c:pt idx="259">
                  <c:v>176.6897546182837</c:v>
                </c:pt>
                <c:pt idx="260">
                  <c:v>177.01526818681373</c:v>
                </c:pt>
                <c:pt idx="261">
                  <c:v>177.34078175534376</c:v>
                </c:pt>
              </c:numCache>
            </c:numRef>
          </c:xVal>
          <c:yVal>
            <c:numRef>
              <c:f>'Part 3'!$P$2:$P$263</c:f>
              <c:numCache>
                <c:formatCode>0.00</c:formatCode>
                <c:ptCount val="262"/>
                <c:pt idx="0">
                  <c:v>2.5187570709926774</c:v>
                </c:pt>
                <c:pt idx="1">
                  <c:v>1.0412430724626489</c:v>
                </c:pt>
                <c:pt idx="2">
                  <c:v>2.1112296839326348</c:v>
                </c:pt>
                <c:pt idx="3">
                  <c:v>1.9847212454026106</c:v>
                </c:pt>
                <c:pt idx="4">
                  <c:v>0.91470846687258245</c:v>
                </c:pt>
                <c:pt idx="5">
                  <c:v>1.0431896483425618</c:v>
                </c:pt>
                <c:pt idx="6">
                  <c:v>-0.17682465018746996</c:v>
                </c:pt>
                <c:pt idx="7">
                  <c:v>-9.5332908717480791E-2</c:v>
                </c:pt>
                <c:pt idx="8">
                  <c:v>-1.5138487972475048</c:v>
                </c:pt>
                <c:pt idx="9">
                  <c:v>-2.2103645657775388</c:v>
                </c:pt>
                <c:pt idx="10">
                  <c:v>-1.7398728843075588</c:v>
                </c:pt>
                <c:pt idx="11">
                  <c:v>-2.7263895628375963</c:v>
                </c:pt>
                <c:pt idx="12">
                  <c:v>-1.6879047213676017</c:v>
                </c:pt>
                <c:pt idx="13">
                  <c:v>-2.2404156598976357</c:v>
                </c:pt>
                <c:pt idx="14">
                  <c:v>-2.7099340484276553</c:v>
                </c:pt>
                <c:pt idx="15">
                  <c:v>-4.1824431669576825</c:v>
                </c:pt>
                <c:pt idx="16">
                  <c:v>-6.1729576454877133</c:v>
                </c:pt>
                <c:pt idx="17">
                  <c:v>-5.2529725640177389</c:v>
                </c:pt>
                <c:pt idx="18">
                  <c:v>-5.3409830725477576</c:v>
                </c:pt>
                <c:pt idx="19">
                  <c:v>-5.0325015910777893</c:v>
                </c:pt>
                <c:pt idx="20">
                  <c:v>1.5439852603921906</c:v>
                </c:pt>
                <c:pt idx="21">
                  <c:v>0.99247379186216733</c:v>
                </c:pt>
                <c:pt idx="22">
                  <c:v>2.9404587233321422</c:v>
                </c:pt>
                <c:pt idx="23">
                  <c:v>2.1249473548021172</c:v>
                </c:pt>
                <c:pt idx="24">
                  <c:v>2.3174314862720991</c:v>
                </c:pt>
                <c:pt idx="25">
                  <c:v>3.4444173177420652</c:v>
                </c:pt>
                <c:pt idx="26">
                  <c:v>5.8504100492120443</c:v>
                </c:pt>
                <c:pt idx="27">
                  <c:v>6.3693941806820078</c:v>
                </c:pt>
                <c:pt idx="28">
                  <c:v>6.5038797121519849</c:v>
                </c:pt>
                <c:pt idx="29">
                  <c:v>5.6718659436219667</c:v>
                </c:pt>
                <c:pt idx="30">
                  <c:v>4.5963523750919393</c:v>
                </c:pt>
                <c:pt idx="31">
                  <c:v>5.3108397065619215</c:v>
                </c:pt>
                <c:pt idx="32">
                  <c:v>5.7128270380318895</c:v>
                </c:pt>
                <c:pt idx="33">
                  <c:v>4.5313106695018774</c:v>
                </c:pt>
                <c:pt idx="34">
                  <c:v>1.3492984009718469</c:v>
                </c:pt>
                <c:pt idx="35">
                  <c:v>-3.3102148675581731</c:v>
                </c:pt>
                <c:pt idx="36">
                  <c:v>-5.463227796088205</c:v>
                </c:pt>
                <c:pt idx="37">
                  <c:v>-5.4462425846182327</c:v>
                </c:pt>
                <c:pt idx="38">
                  <c:v>-10.536259633148262</c:v>
                </c:pt>
                <c:pt idx="39">
                  <c:v>-10.889269541678274</c:v>
                </c:pt>
                <c:pt idx="40">
                  <c:v>-7.7047809702083043</c:v>
                </c:pt>
                <c:pt idx="41">
                  <c:v>-10.278295638738328</c:v>
                </c:pt>
                <c:pt idx="42">
                  <c:v>-7.2618139672683526</c:v>
                </c:pt>
                <c:pt idx="43">
                  <c:v>-10.177323875798379</c:v>
                </c:pt>
                <c:pt idx="44">
                  <c:v>-11.649840614328397</c:v>
                </c:pt>
                <c:pt idx="45">
                  <c:v>-16.999348632858428</c:v>
                </c:pt>
                <c:pt idx="46">
                  <c:v>-12.764361101388445</c:v>
                </c:pt>
                <c:pt idx="47">
                  <c:v>-16.637878819918484</c:v>
                </c:pt>
                <c:pt idx="48">
                  <c:v>-24.175893918448509</c:v>
                </c:pt>
                <c:pt idx="49">
                  <c:v>-19.081905226978535</c:v>
                </c:pt>
                <c:pt idx="50">
                  <c:v>-24.199922155508546</c:v>
                </c:pt>
                <c:pt idx="51">
                  <c:v>-18.590934074038572</c:v>
                </c:pt>
                <c:pt idx="52">
                  <c:v>-17.808445932568603</c:v>
                </c:pt>
                <c:pt idx="53">
                  <c:v>-15.587458341098625</c:v>
                </c:pt>
                <c:pt idx="54">
                  <c:v>-17.654976299628643</c:v>
                </c:pt>
                <c:pt idx="55">
                  <c:v>-15.143484258158665</c:v>
                </c:pt>
                <c:pt idx="56">
                  <c:v>-13.605502956688696</c:v>
                </c:pt>
                <c:pt idx="57">
                  <c:v>-16.644013955218725</c:v>
                </c:pt>
                <c:pt idx="58">
                  <c:v>-13.487029353748753</c:v>
                </c:pt>
                <c:pt idx="59">
                  <c:v>-16.582043662278778</c:v>
                </c:pt>
                <c:pt idx="60">
                  <c:v>-13.715052340808796</c:v>
                </c:pt>
                <c:pt idx="61">
                  <c:v>-14.752067989338826</c:v>
                </c:pt>
                <c:pt idx="62">
                  <c:v>-17.178579477868851</c:v>
                </c:pt>
                <c:pt idx="63">
                  <c:v>-16.947597386398883</c:v>
                </c:pt>
                <c:pt idx="64">
                  <c:v>-17.885110464928886</c:v>
                </c:pt>
                <c:pt idx="65">
                  <c:v>-13.660620983458912</c:v>
                </c:pt>
                <c:pt idx="66">
                  <c:v>-13.285634091988939</c:v>
                </c:pt>
                <c:pt idx="67">
                  <c:v>-12.04114796051897</c:v>
                </c:pt>
                <c:pt idx="68">
                  <c:v>-12.378662529048995</c:v>
                </c:pt>
                <c:pt idx="69">
                  <c:v>-6.3986798975790293</c:v>
                </c:pt>
                <c:pt idx="70">
                  <c:v>-1.0016897661090525</c:v>
                </c:pt>
                <c:pt idx="71">
                  <c:v>-0.10920103463907083</c:v>
                </c:pt>
                <c:pt idx="72">
                  <c:v>4.5907827968309078</c:v>
                </c:pt>
                <c:pt idx="73">
                  <c:v>2.6057691283008779</c:v>
                </c:pt>
                <c:pt idx="74">
                  <c:v>3.2107517597708437</c:v>
                </c:pt>
                <c:pt idx="75">
                  <c:v>-0.38925980875916366</c:v>
                </c:pt>
                <c:pt idx="76">
                  <c:v>1.0537279227108058</c:v>
                </c:pt>
                <c:pt idx="77">
                  <c:v>2.5262185541807867</c:v>
                </c:pt>
                <c:pt idx="78">
                  <c:v>2.7392028856507551</c:v>
                </c:pt>
                <c:pt idx="79">
                  <c:v>0.70269081712072534</c:v>
                </c:pt>
                <c:pt idx="80">
                  <c:v>-2.7188234514093068</c:v>
                </c:pt>
                <c:pt idx="81">
                  <c:v>-0.11284141993931485</c:v>
                </c:pt>
                <c:pt idx="82">
                  <c:v>4.6261439115306615</c:v>
                </c:pt>
                <c:pt idx="83">
                  <c:v>-5.0973645569993664</c:v>
                </c:pt>
                <c:pt idx="84">
                  <c:v>-3.9253806255293995</c:v>
                </c:pt>
                <c:pt idx="85">
                  <c:v>-4.1603942940594152</c:v>
                </c:pt>
                <c:pt idx="86">
                  <c:v>-2.8129037625894426</c:v>
                </c:pt>
                <c:pt idx="87">
                  <c:v>-2.3209200311194707</c:v>
                </c:pt>
                <c:pt idx="88">
                  <c:v>-2.0464350996494858</c:v>
                </c:pt>
                <c:pt idx="89">
                  <c:v>-0.90245106817951637</c:v>
                </c:pt>
                <c:pt idx="90">
                  <c:v>-3.8304578367095417</c:v>
                </c:pt>
                <c:pt idx="91">
                  <c:v>-3.6074714052395791</c:v>
                </c:pt>
                <c:pt idx="92">
                  <c:v>-2.8864913737695872</c:v>
                </c:pt>
                <c:pt idx="93">
                  <c:v>-2.1655038422996142</c:v>
                </c:pt>
                <c:pt idx="94">
                  <c:v>-1.667012310829648</c:v>
                </c:pt>
                <c:pt idx="95">
                  <c:v>-0.83903007935965945</c:v>
                </c:pt>
                <c:pt idx="96">
                  <c:v>1.2659602521103182</c:v>
                </c:pt>
                <c:pt idx="97">
                  <c:v>-1.6195585164197155</c:v>
                </c:pt>
                <c:pt idx="98">
                  <c:v>-2.4380682849497362</c:v>
                </c:pt>
                <c:pt idx="99">
                  <c:v>-3.5145813534797696</c:v>
                </c:pt>
                <c:pt idx="100">
                  <c:v>-4.4135965220097972</c:v>
                </c:pt>
                <c:pt idx="101">
                  <c:v>-5.2036104905398162</c:v>
                </c:pt>
                <c:pt idx="102">
                  <c:v>-3.4656245590698518</c:v>
                </c:pt>
                <c:pt idx="103">
                  <c:v>-2.3576359275998584</c:v>
                </c:pt>
                <c:pt idx="104">
                  <c:v>-2.6146527961298887</c:v>
                </c:pt>
                <c:pt idx="105">
                  <c:v>-2.6406668646599059</c:v>
                </c:pt>
                <c:pt idx="106">
                  <c:v>-3.8561798331899269</c:v>
                </c:pt>
                <c:pt idx="107">
                  <c:v>-3.0616907017199537</c:v>
                </c:pt>
                <c:pt idx="108">
                  <c:v>-1.3342028702499817</c:v>
                </c:pt>
                <c:pt idx="109">
                  <c:v>2.1802799612199806</c:v>
                </c:pt>
                <c:pt idx="110">
                  <c:v>4.1842646926899647</c:v>
                </c:pt>
                <c:pt idx="111">
                  <c:v>-0.61574387584006729</c:v>
                </c:pt>
                <c:pt idx="112">
                  <c:v>-1.5882605443700868</c:v>
                </c:pt>
                <c:pt idx="113">
                  <c:v>-0.53077091290009548</c:v>
                </c:pt>
                <c:pt idx="114">
                  <c:v>1.2732168185698924</c:v>
                </c:pt>
                <c:pt idx="115">
                  <c:v>2.2331952500398415</c:v>
                </c:pt>
                <c:pt idx="116">
                  <c:v>2.5576907815098195</c:v>
                </c:pt>
                <c:pt idx="117">
                  <c:v>3.2836756129798061</c:v>
                </c:pt>
                <c:pt idx="118">
                  <c:v>4.8986528444497708</c:v>
                </c:pt>
                <c:pt idx="119">
                  <c:v>7.1026497759197298</c:v>
                </c:pt>
                <c:pt idx="120">
                  <c:v>5.2766326073897289</c:v>
                </c:pt>
                <c:pt idx="121">
                  <c:v>5.9601217388596979</c:v>
                </c:pt>
                <c:pt idx="122">
                  <c:v>2.5490979703296546</c:v>
                </c:pt>
                <c:pt idx="123">
                  <c:v>1.5990879017996349</c:v>
                </c:pt>
                <c:pt idx="124">
                  <c:v>5.1955714332696061</c:v>
                </c:pt>
                <c:pt idx="125">
                  <c:v>10.864061164739581</c:v>
                </c:pt>
                <c:pt idx="126">
                  <c:v>11.118549396209573</c:v>
                </c:pt>
                <c:pt idx="127">
                  <c:v>19.130041427679544</c:v>
                </c:pt>
                <c:pt idx="128">
                  <c:v>15.958519559149522</c:v>
                </c:pt>
                <c:pt idx="129">
                  <c:v>19.682505490619491</c:v>
                </c:pt>
                <c:pt idx="130">
                  <c:v>24.432995922089475</c:v>
                </c:pt>
                <c:pt idx="131">
                  <c:v>24.975982153559443</c:v>
                </c:pt>
                <c:pt idx="132">
                  <c:v>19.850465485029417</c:v>
                </c:pt>
                <c:pt idx="133">
                  <c:v>18.52495191649939</c:v>
                </c:pt>
                <c:pt idx="134">
                  <c:v>14.442938147969386</c:v>
                </c:pt>
                <c:pt idx="135">
                  <c:v>13.668922979439373</c:v>
                </c:pt>
                <c:pt idx="136">
                  <c:v>11.446909810909347</c:v>
                </c:pt>
                <c:pt idx="137">
                  <c:v>22.86489594237932</c:v>
                </c:pt>
                <c:pt idx="138">
                  <c:v>19.61189217384927</c:v>
                </c:pt>
                <c:pt idx="139">
                  <c:v>17.367372305319265</c:v>
                </c:pt>
                <c:pt idx="140">
                  <c:v>11.373859436789218</c:v>
                </c:pt>
                <c:pt idx="141">
                  <c:v>12.166342068259183</c:v>
                </c:pt>
                <c:pt idx="142">
                  <c:v>14.155830899729182</c:v>
                </c:pt>
                <c:pt idx="143">
                  <c:v>11.086314131199146</c:v>
                </c:pt>
                <c:pt idx="144">
                  <c:v>12.420804162669128</c:v>
                </c:pt>
                <c:pt idx="145">
                  <c:v>13.01278629413909</c:v>
                </c:pt>
                <c:pt idx="146">
                  <c:v>18.327272125609056</c:v>
                </c:pt>
                <c:pt idx="147">
                  <c:v>15.362262757079066</c:v>
                </c:pt>
                <c:pt idx="148">
                  <c:v>16.383749288549041</c:v>
                </c:pt>
                <c:pt idx="149">
                  <c:v>19.368233320019016</c:v>
                </c:pt>
                <c:pt idx="150">
                  <c:v>20.041224351488978</c:v>
                </c:pt>
                <c:pt idx="151">
                  <c:v>16.838711882958961</c:v>
                </c:pt>
                <c:pt idx="152">
                  <c:v>15.548202014428909</c:v>
                </c:pt>
                <c:pt idx="153">
                  <c:v>11.848176645898889</c:v>
                </c:pt>
                <c:pt idx="154">
                  <c:v>15.601169577368864</c:v>
                </c:pt>
                <c:pt idx="155">
                  <c:v>15.214651408838876</c:v>
                </c:pt>
                <c:pt idx="156">
                  <c:v>14.23914394030885</c:v>
                </c:pt>
                <c:pt idx="157">
                  <c:v>15.633128071778827</c:v>
                </c:pt>
                <c:pt idx="158">
                  <c:v>21.811612303248779</c:v>
                </c:pt>
                <c:pt idx="159">
                  <c:v>18.885604334718749</c:v>
                </c:pt>
                <c:pt idx="160">
                  <c:v>20.404588466188727</c:v>
                </c:pt>
                <c:pt idx="161">
                  <c:v>19.446567497658691</c:v>
                </c:pt>
                <c:pt idx="162">
                  <c:v>20.258062629128688</c:v>
                </c:pt>
                <c:pt idx="163">
                  <c:v>21.884041360598644</c:v>
                </c:pt>
                <c:pt idx="164">
                  <c:v>26.326533192068609</c:v>
                </c:pt>
                <c:pt idx="165">
                  <c:v>23.908520823538595</c:v>
                </c:pt>
                <c:pt idx="166">
                  <c:v>23.673003555008563</c:v>
                </c:pt>
                <c:pt idx="167">
                  <c:v>25.805497886478548</c:v>
                </c:pt>
                <c:pt idx="168">
                  <c:v>27.887973817948534</c:v>
                </c:pt>
                <c:pt idx="169">
                  <c:v>29.178961049418518</c:v>
                </c:pt>
                <c:pt idx="170">
                  <c:v>20.680946880888484</c:v>
                </c:pt>
                <c:pt idx="171">
                  <c:v>16.686442212358457</c:v>
                </c:pt>
                <c:pt idx="172">
                  <c:v>9.1219302438284444</c:v>
                </c:pt>
                <c:pt idx="173">
                  <c:v>14.734908475298397</c:v>
                </c:pt>
                <c:pt idx="174">
                  <c:v>9.7343919067683657</c:v>
                </c:pt>
                <c:pt idx="175">
                  <c:v>6.4643897382383386</c:v>
                </c:pt>
                <c:pt idx="176">
                  <c:v>5.476370069708338</c:v>
                </c:pt>
                <c:pt idx="177">
                  <c:v>7.8088613011783252</c:v>
                </c:pt>
                <c:pt idx="178">
                  <c:v>3.5818432326482821</c:v>
                </c:pt>
                <c:pt idx="179">
                  <c:v>-0.21217623588174206</c:v>
                </c:pt>
                <c:pt idx="180">
                  <c:v>-3.2286840044117469</c:v>
                </c:pt>
                <c:pt idx="181">
                  <c:v>-3.2761977729417993</c:v>
                </c:pt>
                <c:pt idx="182">
                  <c:v>4.8242835585281796</c:v>
                </c:pt>
                <c:pt idx="183">
                  <c:v>-1.957727210001849</c:v>
                </c:pt>
                <c:pt idx="184">
                  <c:v>-1.2867349785318822</c:v>
                </c:pt>
                <c:pt idx="185">
                  <c:v>2.1547496529381078</c:v>
                </c:pt>
                <c:pt idx="186">
                  <c:v>5.775235284408069</c:v>
                </c:pt>
                <c:pt idx="187">
                  <c:v>3.9912256158780508</c:v>
                </c:pt>
                <c:pt idx="188">
                  <c:v>3.858201647348011</c:v>
                </c:pt>
                <c:pt idx="189">
                  <c:v>7.1591986788180293</c:v>
                </c:pt>
                <c:pt idx="190">
                  <c:v>2.0206816102879941</c:v>
                </c:pt>
                <c:pt idx="191">
                  <c:v>5.4051747417579747</c:v>
                </c:pt>
                <c:pt idx="192">
                  <c:v>0.11765557322794962</c:v>
                </c:pt>
                <c:pt idx="193">
                  <c:v>4.5786410046979142</c:v>
                </c:pt>
                <c:pt idx="194">
                  <c:v>3.99612363616788</c:v>
                </c:pt>
                <c:pt idx="195">
                  <c:v>8.4756180676378676</c:v>
                </c:pt>
                <c:pt idx="196">
                  <c:v>15.964099799107856</c:v>
                </c:pt>
                <c:pt idx="197">
                  <c:v>15.673589930577833</c:v>
                </c:pt>
                <c:pt idx="198">
                  <c:v>11.352074162047813</c:v>
                </c:pt>
                <c:pt idx="199">
                  <c:v>9.7735545935177868</c:v>
                </c:pt>
                <c:pt idx="200">
                  <c:v>6.1510439249877606</c:v>
                </c:pt>
                <c:pt idx="201">
                  <c:v>2.5505365564577289</c:v>
                </c:pt>
                <c:pt idx="202">
                  <c:v>2.7150131879276955</c:v>
                </c:pt>
                <c:pt idx="203">
                  <c:v>0.78599921939766659</c:v>
                </c:pt>
                <c:pt idx="204">
                  <c:v>3.3498950867624444E-2</c:v>
                </c:pt>
                <c:pt idx="205">
                  <c:v>1.1079792823376238</c:v>
                </c:pt>
                <c:pt idx="206">
                  <c:v>0.91446951380757469</c:v>
                </c:pt>
                <c:pt idx="207">
                  <c:v>4.5534487452775636</c:v>
                </c:pt>
                <c:pt idx="208">
                  <c:v>-1.9495550232524579</c:v>
                </c:pt>
                <c:pt idx="209">
                  <c:v>0.13643040821750674</c:v>
                </c:pt>
                <c:pt idx="210">
                  <c:v>-8.9320946603125151</c:v>
                </c:pt>
                <c:pt idx="211">
                  <c:v>-10.841104328842533</c:v>
                </c:pt>
                <c:pt idx="212">
                  <c:v>-8.9701151973725644</c:v>
                </c:pt>
                <c:pt idx="213">
                  <c:v>0.34186823409743283</c:v>
                </c:pt>
                <c:pt idx="214">
                  <c:v>4.058362065567394</c:v>
                </c:pt>
                <c:pt idx="215">
                  <c:v>3.2013390970373621</c:v>
                </c:pt>
                <c:pt idx="216">
                  <c:v>-5.5056746714926419</c:v>
                </c:pt>
                <c:pt idx="217">
                  <c:v>-11.267177640022652</c:v>
                </c:pt>
                <c:pt idx="218">
                  <c:v>-6.4741915085526784</c:v>
                </c:pt>
                <c:pt idx="219">
                  <c:v>-8.1552042770827029</c:v>
                </c:pt>
                <c:pt idx="220">
                  <c:v>-7.5542194456127447</c:v>
                </c:pt>
                <c:pt idx="221">
                  <c:v>-7.7672452141427755</c:v>
                </c:pt>
                <c:pt idx="222">
                  <c:v>-7.8627477826728125</c:v>
                </c:pt>
                <c:pt idx="223">
                  <c:v>-9.6982711512028175</c:v>
                </c:pt>
                <c:pt idx="224">
                  <c:v>-9.4457818197328436</c:v>
                </c:pt>
                <c:pt idx="225">
                  <c:v>-10.652292088262868</c:v>
                </c:pt>
                <c:pt idx="226">
                  <c:v>-11.028312256792901</c:v>
                </c:pt>
                <c:pt idx="227">
                  <c:v>-10.370320525322938</c:v>
                </c:pt>
                <c:pt idx="228">
                  <c:v>-7.3453396938529636</c:v>
                </c:pt>
                <c:pt idx="229">
                  <c:v>-7.1573492623829793</c:v>
                </c:pt>
                <c:pt idx="230">
                  <c:v>-8.8478683309130304</c:v>
                </c:pt>
                <c:pt idx="231">
                  <c:v>-6.5713768994430382</c:v>
                </c:pt>
                <c:pt idx="232">
                  <c:v>-7.7243898679730307</c:v>
                </c:pt>
                <c:pt idx="233">
                  <c:v>-8.8898997365030823</c:v>
                </c:pt>
                <c:pt idx="234">
                  <c:v>-10.422917605033092</c:v>
                </c:pt>
                <c:pt idx="235">
                  <c:v>-10.977435073563129</c:v>
                </c:pt>
                <c:pt idx="236">
                  <c:v>-10.338440542093167</c:v>
                </c:pt>
                <c:pt idx="237">
                  <c:v>-14.318449410623145</c:v>
                </c:pt>
                <c:pt idx="238">
                  <c:v>-14.779476279153187</c:v>
                </c:pt>
                <c:pt idx="239">
                  <c:v>-14.358484147683214</c:v>
                </c:pt>
                <c:pt idx="240">
                  <c:v>-12.656501316213223</c:v>
                </c:pt>
                <c:pt idx="241">
                  <c:v>-12.574513684743266</c:v>
                </c:pt>
                <c:pt idx="242">
                  <c:v>-9.1080197532732825</c:v>
                </c:pt>
                <c:pt idx="243">
                  <c:v>-9.6775366218033128</c:v>
                </c:pt>
                <c:pt idx="244">
                  <c:v>-11.724546790333335</c:v>
                </c:pt>
                <c:pt idx="245">
                  <c:v>-11.823558958863373</c:v>
                </c:pt>
                <c:pt idx="246">
                  <c:v>-12.132074227393389</c:v>
                </c:pt>
                <c:pt idx="247">
                  <c:v>-13.520087795923416</c:v>
                </c:pt>
                <c:pt idx="248">
                  <c:v>-14.474599164453451</c:v>
                </c:pt>
                <c:pt idx="249">
                  <c:v>-9.2366209329834703</c:v>
                </c:pt>
                <c:pt idx="250">
                  <c:v>-7.6601264015135087</c:v>
                </c:pt>
                <c:pt idx="251">
                  <c:v>-9.7931503700435485</c:v>
                </c:pt>
                <c:pt idx="252">
                  <c:v>-11.561159638573571</c:v>
                </c:pt>
                <c:pt idx="253">
                  <c:v>-15.406673207103552</c:v>
                </c:pt>
                <c:pt idx="254">
                  <c:v>-14.132186775633585</c:v>
                </c:pt>
                <c:pt idx="255">
                  <c:v>-18.467700344163632</c:v>
                </c:pt>
                <c:pt idx="256">
                  <c:v>-17.603213912693633</c:v>
                </c:pt>
                <c:pt idx="257">
                  <c:v>-16.908727481223679</c:v>
                </c:pt>
                <c:pt idx="258">
                  <c:v>-20.654241049753665</c:v>
                </c:pt>
                <c:pt idx="259">
                  <c:v>-20.649754618283708</c:v>
                </c:pt>
                <c:pt idx="260">
                  <c:v>-18.725268186813736</c:v>
                </c:pt>
                <c:pt idx="261">
                  <c:v>-20.970781755343751</c:v>
                </c:pt>
              </c:numCache>
            </c:numRef>
          </c:yVal>
          <c:smooth val="0"/>
          <c:extLst>
            <c:ext xmlns:c16="http://schemas.microsoft.com/office/drawing/2014/chart" uri="{C3380CC4-5D6E-409C-BE32-E72D297353CC}">
              <c16:uniqueId val="{00000000-FC75-EE47-90C3-80F4CAB4107D}"/>
            </c:ext>
          </c:extLst>
        </c:ser>
        <c:dLbls>
          <c:showLegendKey val="0"/>
          <c:showVal val="0"/>
          <c:showCatName val="0"/>
          <c:showSerName val="0"/>
          <c:showPercent val="0"/>
          <c:showBubbleSize val="0"/>
        </c:dLbls>
        <c:axId val="1529766511"/>
        <c:axId val="1105302527"/>
      </c:scatterChart>
      <c:valAx>
        <c:axId val="15297665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302527"/>
        <c:crosses val="autoZero"/>
        <c:crossBetween val="midCat"/>
      </c:valAx>
      <c:valAx>
        <c:axId val="1105302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766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279400</xdr:colOff>
      <xdr:row>4</xdr:row>
      <xdr:rowOff>158750</xdr:rowOff>
    </xdr:from>
    <xdr:to>
      <xdr:col>6</xdr:col>
      <xdr:colOff>7030357</xdr:colOff>
      <xdr:row>24</xdr:row>
      <xdr:rowOff>165100</xdr:rowOff>
    </xdr:to>
    <xdr:graphicFrame macro="">
      <xdr:nvGraphicFramePr>
        <xdr:cNvPr id="2" name="Chart 1">
          <a:extLst>
            <a:ext uri="{FF2B5EF4-FFF2-40B4-BE49-F238E27FC236}">
              <a16:creationId xmlns:a16="http://schemas.microsoft.com/office/drawing/2014/main" id="{1E4949FA-8E93-2AFC-487A-E14DA7142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351518</xdr:colOff>
      <xdr:row>3</xdr:row>
      <xdr:rowOff>113393</xdr:rowOff>
    </xdr:from>
    <xdr:to>
      <xdr:col>38</xdr:col>
      <xdr:colOff>6973660</xdr:colOff>
      <xdr:row>23</xdr:row>
      <xdr:rowOff>0</xdr:rowOff>
    </xdr:to>
    <xdr:graphicFrame macro="">
      <xdr:nvGraphicFramePr>
        <xdr:cNvPr id="4" name="Chart 3">
          <a:extLst>
            <a:ext uri="{FF2B5EF4-FFF2-40B4-BE49-F238E27FC236}">
              <a16:creationId xmlns:a16="http://schemas.microsoft.com/office/drawing/2014/main" id="{885664D5-6680-824E-24EC-6C0E9D28D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306161</xdr:colOff>
      <xdr:row>26</xdr:row>
      <xdr:rowOff>181430</xdr:rowOff>
    </xdr:from>
    <xdr:to>
      <xdr:col>6</xdr:col>
      <xdr:colOff>7030356</xdr:colOff>
      <xdr:row>46</xdr:row>
      <xdr:rowOff>22678</xdr:rowOff>
    </xdr:to>
    <xdr:graphicFrame macro="">
      <xdr:nvGraphicFramePr>
        <xdr:cNvPr id="5" name="Chart 4">
          <a:extLst>
            <a:ext uri="{FF2B5EF4-FFF2-40B4-BE49-F238E27FC236}">
              <a16:creationId xmlns:a16="http://schemas.microsoft.com/office/drawing/2014/main" id="{89712EA6-35D7-276A-3692-9833B7612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340179</xdr:colOff>
      <xdr:row>25</xdr:row>
      <xdr:rowOff>22678</xdr:rowOff>
    </xdr:from>
    <xdr:to>
      <xdr:col>38</xdr:col>
      <xdr:colOff>6928303</xdr:colOff>
      <xdr:row>42</xdr:row>
      <xdr:rowOff>124733</xdr:rowOff>
    </xdr:to>
    <xdr:graphicFrame macro="">
      <xdr:nvGraphicFramePr>
        <xdr:cNvPr id="6" name="Chart 5">
          <a:extLst>
            <a:ext uri="{FF2B5EF4-FFF2-40B4-BE49-F238E27FC236}">
              <a16:creationId xmlns:a16="http://schemas.microsoft.com/office/drawing/2014/main" id="{78584B1B-E0AC-D470-406C-89BA6CAB6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323850</xdr:colOff>
      <xdr:row>22</xdr:row>
      <xdr:rowOff>127000</xdr:rowOff>
    </xdr:from>
    <xdr:to>
      <xdr:col>15</xdr:col>
      <xdr:colOff>596900</xdr:colOff>
      <xdr:row>38</xdr:row>
      <xdr:rowOff>107950</xdr:rowOff>
    </xdr:to>
    <xdr:graphicFrame macro="">
      <xdr:nvGraphicFramePr>
        <xdr:cNvPr id="2" name="Chart 1">
          <a:extLst>
            <a:ext uri="{FF2B5EF4-FFF2-40B4-BE49-F238E27FC236}">
              <a16:creationId xmlns:a16="http://schemas.microsoft.com/office/drawing/2014/main" id="{77436FEB-8651-50B0-9454-264146127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241300</xdr:colOff>
      <xdr:row>22</xdr:row>
      <xdr:rowOff>63500</xdr:rowOff>
    </xdr:from>
    <xdr:to>
      <xdr:col>31</xdr:col>
      <xdr:colOff>800100</xdr:colOff>
      <xdr:row>40</xdr:row>
      <xdr:rowOff>0</xdr:rowOff>
    </xdr:to>
    <xdr:graphicFrame macro="">
      <xdr:nvGraphicFramePr>
        <xdr:cNvPr id="3" name="Chart 2">
          <a:extLst>
            <a:ext uri="{FF2B5EF4-FFF2-40B4-BE49-F238E27FC236}">
              <a16:creationId xmlns:a16="http://schemas.microsoft.com/office/drawing/2014/main" id="{0E2BFFC5-CDBF-70AF-A261-B382646C8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298451</xdr:colOff>
      <xdr:row>10</xdr:row>
      <xdr:rowOff>84667</xdr:rowOff>
    </xdr:from>
    <xdr:to>
      <xdr:col>12</xdr:col>
      <xdr:colOff>1574801</xdr:colOff>
      <xdr:row>33</xdr:row>
      <xdr:rowOff>50800</xdr:rowOff>
    </xdr:to>
    <xdr:graphicFrame macro="">
      <xdr:nvGraphicFramePr>
        <xdr:cNvPr id="2" name="Chart 1">
          <a:extLst>
            <a:ext uri="{FF2B5EF4-FFF2-40B4-BE49-F238E27FC236}">
              <a16:creationId xmlns:a16="http://schemas.microsoft.com/office/drawing/2014/main" id="{5293D25C-7CC9-1A17-36E9-5ED9282CA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584200</xdr:colOff>
      <xdr:row>6</xdr:row>
      <xdr:rowOff>50800</xdr:rowOff>
    </xdr:from>
    <xdr:to>
      <xdr:col>23</xdr:col>
      <xdr:colOff>88900</xdr:colOff>
      <xdr:row>27</xdr:row>
      <xdr:rowOff>165100</xdr:rowOff>
    </xdr:to>
    <xdr:graphicFrame macro="">
      <xdr:nvGraphicFramePr>
        <xdr:cNvPr id="4" name="Chart 3">
          <a:extLst>
            <a:ext uri="{FF2B5EF4-FFF2-40B4-BE49-F238E27FC236}">
              <a16:creationId xmlns:a16="http://schemas.microsoft.com/office/drawing/2014/main" id="{D5DEFD20-9E7B-795B-0137-D79C4FA13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126999</xdr:colOff>
      <xdr:row>6</xdr:row>
      <xdr:rowOff>50800</xdr:rowOff>
    </xdr:from>
    <xdr:to>
      <xdr:col>31</xdr:col>
      <xdr:colOff>101599</xdr:colOff>
      <xdr:row>27</xdr:row>
      <xdr:rowOff>169334</xdr:rowOff>
    </xdr:to>
    <xdr:graphicFrame macro="">
      <xdr:nvGraphicFramePr>
        <xdr:cNvPr id="5" name="Chart 4">
          <a:extLst>
            <a:ext uri="{FF2B5EF4-FFF2-40B4-BE49-F238E27FC236}">
              <a16:creationId xmlns:a16="http://schemas.microsoft.com/office/drawing/2014/main" id="{36C46616-0809-A7A1-DF3C-D008187F0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698500</xdr:colOff>
      <xdr:row>7</xdr:row>
      <xdr:rowOff>25400</xdr:rowOff>
    </xdr:from>
    <xdr:to>
      <xdr:col>42</xdr:col>
      <xdr:colOff>342900</xdr:colOff>
      <xdr:row>27</xdr:row>
      <xdr:rowOff>0</xdr:rowOff>
    </xdr:to>
    <xdr:graphicFrame macro="">
      <xdr:nvGraphicFramePr>
        <xdr:cNvPr id="7" name="Chart 6">
          <a:extLst>
            <a:ext uri="{FF2B5EF4-FFF2-40B4-BE49-F238E27FC236}">
              <a16:creationId xmlns:a16="http://schemas.microsoft.com/office/drawing/2014/main" id="{DD7E6D47-E3AF-19AD-6A97-9A3220388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152400</xdr:colOff>
      <xdr:row>4</xdr:row>
      <xdr:rowOff>88900</xdr:rowOff>
    </xdr:from>
    <xdr:to>
      <xdr:col>54</xdr:col>
      <xdr:colOff>2336800</xdr:colOff>
      <xdr:row>26</xdr:row>
      <xdr:rowOff>127000</xdr:rowOff>
    </xdr:to>
    <xdr:graphicFrame macro="">
      <xdr:nvGraphicFramePr>
        <xdr:cNvPr id="13" name="Chart 12">
          <a:extLst>
            <a:ext uri="{FF2B5EF4-FFF2-40B4-BE49-F238E27FC236}">
              <a16:creationId xmlns:a16="http://schemas.microsoft.com/office/drawing/2014/main" id="{BF46036E-54EE-F147-0C37-4FFA5BD46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76</xdr:col>
      <xdr:colOff>539750</xdr:colOff>
      <xdr:row>12</xdr:row>
      <xdr:rowOff>76200</xdr:rowOff>
    </xdr:from>
    <xdr:to>
      <xdr:col>81</xdr:col>
      <xdr:colOff>203200</xdr:colOff>
      <xdr:row>33</xdr:row>
      <xdr:rowOff>127000</xdr:rowOff>
    </xdr:to>
    <xdr:graphicFrame macro="">
      <xdr:nvGraphicFramePr>
        <xdr:cNvPr id="14" name="Chart 13">
          <a:extLst>
            <a:ext uri="{FF2B5EF4-FFF2-40B4-BE49-F238E27FC236}">
              <a16:creationId xmlns:a16="http://schemas.microsoft.com/office/drawing/2014/main" id="{4A5BCAEB-452E-3301-C161-D42E6936B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389466</xdr:colOff>
      <xdr:row>35</xdr:row>
      <xdr:rowOff>186267</xdr:rowOff>
    </xdr:from>
    <xdr:to>
      <xdr:col>12</xdr:col>
      <xdr:colOff>1490133</xdr:colOff>
      <xdr:row>63</xdr:row>
      <xdr:rowOff>33866</xdr:rowOff>
    </xdr:to>
    <xdr:graphicFrame macro="">
      <xdr:nvGraphicFramePr>
        <xdr:cNvPr id="15" name="Chart 14">
          <a:extLst>
            <a:ext uri="{FF2B5EF4-FFF2-40B4-BE49-F238E27FC236}">
              <a16:creationId xmlns:a16="http://schemas.microsoft.com/office/drawing/2014/main" id="{0FD82A70-F0A0-8C66-D3B8-E2803206E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76</xdr:col>
      <xdr:colOff>590550</xdr:colOff>
      <xdr:row>36</xdr:row>
      <xdr:rowOff>25400</xdr:rowOff>
    </xdr:from>
    <xdr:to>
      <xdr:col>81</xdr:col>
      <xdr:colOff>76200</xdr:colOff>
      <xdr:row>58</xdr:row>
      <xdr:rowOff>88900</xdr:rowOff>
    </xdr:to>
    <xdr:graphicFrame macro="">
      <xdr:nvGraphicFramePr>
        <xdr:cNvPr id="22" name="Chart 21">
          <a:extLst>
            <a:ext uri="{FF2B5EF4-FFF2-40B4-BE49-F238E27FC236}">
              <a16:creationId xmlns:a16="http://schemas.microsoft.com/office/drawing/2014/main" id="{90E8BCDA-E9A4-0210-F700-1845E0507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86</xdr:col>
      <xdr:colOff>76200</xdr:colOff>
      <xdr:row>7</xdr:row>
      <xdr:rowOff>50800</xdr:rowOff>
    </xdr:from>
    <xdr:to>
      <xdr:col>93</xdr:col>
      <xdr:colOff>228600</xdr:colOff>
      <xdr:row>25</xdr:row>
      <xdr:rowOff>203200</xdr:rowOff>
    </xdr:to>
    <xdr:graphicFrame macro="">
      <xdr:nvGraphicFramePr>
        <xdr:cNvPr id="24" name="Chart 23">
          <a:extLst>
            <a:ext uri="{FF2B5EF4-FFF2-40B4-BE49-F238E27FC236}">
              <a16:creationId xmlns:a16="http://schemas.microsoft.com/office/drawing/2014/main" id="{51D9B802-2BAD-B772-A2DE-0EC970C9D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93</xdr:col>
      <xdr:colOff>1016000</xdr:colOff>
      <xdr:row>7</xdr:row>
      <xdr:rowOff>25400</xdr:rowOff>
    </xdr:from>
    <xdr:to>
      <xdr:col>100</xdr:col>
      <xdr:colOff>292100</xdr:colOff>
      <xdr:row>25</xdr:row>
      <xdr:rowOff>127000</xdr:rowOff>
    </xdr:to>
    <xdr:graphicFrame macro="">
      <xdr:nvGraphicFramePr>
        <xdr:cNvPr id="25" name="Chart 24">
          <a:extLst>
            <a:ext uri="{FF2B5EF4-FFF2-40B4-BE49-F238E27FC236}">
              <a16:creationId xmlns:a16="http://schemas.microsoft.com/office/drawing/2014/main" id="{186716A5-17EB-DF6A-71ED-2257EFAE6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103</xdr:col>
      <xdr:colOff>508000</xdr:colOff>
      <xdr:row>7</xdr:row>
      <xdr:rowOff>50800</xdr:rowOff>
    </xdr:from>
    <xdr:to>
      <xdr:col>110</xdr:col>
      <xdr:colOff>495300</xdr:colOff>
      <xdr:row>26</xdr:row>
      <xdr:rowOff>114300</xdr:rowOff>
    </xdr:to>
    <xdr:graphicFrame macro="">
      <xdr:nvGraphicFramePr>
        <xdr:cNvPr id="27" name="Chart 26">
          <a:extLst>
            <a:ext uri="{FF2B5EF4-FFF2-40B4-BE49-F238E27FC236}">
              <a16:creationId xmlns:a16="http://schemas.microsoft.com/office/drawing/2014/main" id="{3A4E7AFF-834A-F587-2342-D35BCC91C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119</xdr:col>
      <xdr:colOff>254000</xdr:colOff>
      <xdr:row>3</xdr:row>
      <xdr:rowOff>165100</xdr:rowOff>
    </xdr:from>
    <xdr:to>
      <xdr:col>126</xdr:col>
      <xdr:colOff>241300</xdr:colOff>
      <xdr:row>25</xdr:row>
      <xdr:rowOff>88900</xdr:rowOff>
    </xdr:to>
    <xdr:graphicFrame macro="">
      <xdr:nvGraphicFramePr>
        <xdr:cNvPr id="28" name="Chart 27">
          <a:extLst>
            <a:ext uri="{FF2B5EF4-FFF2-40B4-BE49-F238E27FC236}">
              <a16:creationId xmlns:a16="http://schemas.microsoft.com/office/drawing/2014/main" id="{BA687C91-FC83-16CD-3AE1-0A8D006AF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819150</xdr:colOff>
      <xdr:row>15</xdr:row>
      <xdr:rowOff>50800</xdr:rowOff>
    </xdr:from>
    <xdr:to>
      <xdr:col>11</xdr:col>
      <xdr:colOff>1016000</xdr:colOff>
      <xdr:row>31</xdr:row>
      <xdr:rowOff>139700</xdr:rowOff>
    </xdr:to>
    <xdr:graphicFrame macro="">
      <xdr:nvGraphicFramePr>
        <xdr:cNvPr id="2" name="Chart 1">
          <a:extLst>
            <a:ext uri="{FF2B5EF4-FFF2-40B4-BE49-F238E27FC236}">
              <a16:creationId xmlns:a16="http://schemas.microsoft.com/office/drawing/2014/main" id="{E40E091D-C084-2544-9687-8307EA484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15</xdr:row>
      <xdr:rowOff>44450</xdr:rowOff>
    </xdr:from>
    <xdr:to>
      <xdr:col>23</xdr:col>
      <xdr:colOff>774700</xdr:colOff>
      <xdr:row>33</xdr:row>
      <xdr:rowOff>127000</xdr:rowOff>
    </xdr:to>
    <xdr:graphicFrame macro="">
      <xdr:nvGraphicFramePr>
        <xdr:cNvPr id="3" name="Chart 2">
          <a:extLst>
            <a:ext uri="{FF2B5EF4-FFF2-40B4-BE49-F238E27FC236}">
              <a16:creationId xmlns:a16="http://schemas.microsoft.com/office/drawing/2014/main" id="{4E7B8460-A83E-E34E-B9F2-5E4BB5519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3"/>
  <sheetViews>
    <sheetView workbookViewId="0">
      <selection activeCell="D1" sqref="D1:D264"/>
    </sheetView>
  </sheetViews>
  <sheetFormatPr baseColWidth="10" defaultRowHeight="16" x14ac:dyDescent="0.2"/>
  <sheetData>
    <row r="1" spans="1:4" x14ac:dyDescent="0.2">
      <c r="A1" t="s">
        <v>0</v>
      </c>
      <c r="B1" t="s">
        <v>1</v>
      </c>
      <c r="C1" t="s">
        <v>2</v>
      </c>
      <c r="D1" t="s">
        <v>3</v>
      </c>
    </row>
    <row r="2" spans="1:4" x14ac:dyDescent="0.2">
      <c r="A2" s="1">
        <v>43832</v>
      </c>
      <c r="B2">
        <v>1</v>
      </c>
      <c r="C2">
        <v>94.900497439999995</v>
      </c>
      <c r="D2">
        <v>329.80999759999997</v>
      </c>
    </row>
    <row r="3" spans="1:4" x14ac:dyDescent="0.2">
      <c r="A3" s="1">
        <v>43833</v>
      </c>
      <c r="B3">
        <v>2</v>
      </c>
      <c r="C3">
        <v>93.748497009999994</v>
      </c>
      <c r="D3">
        <v>325.89999390000003</v>
      </c>
    </row>
    <row r="4" spans="1:4" x14ac:dyDescent="0.2">
      <c r="A4" s="1">
        <v>43836</v>
      </c>
      <c r="B4">
        <v>3</v>
      </c>
      <c r="C4">
        <v>95.143997189999993</v>
      </c>
      <c r="D4">
        <v>335.82998659999998</v>
      </c>
    </row>
    <row r="5" spans="1:4" x14ac:dyDescent="0.2">
      <c r="A5" s="1">
        <v>43837</v>
      </c>
      <c r="B5">
        <v>4</v>
      </c>
      <c r="C5">
        <v>95.343002319999997</v>
      </c>
      <c r="D5">
        <v>330.75</v>
      </c>
    </row>
    <row r="6" spans="1:4" x14ac:dyDescent="0.2">
      <c r="A6" s="1">
        <v>43838</v>
      </c>
      <c r="B6">
        <v>5</v>
      </c>
      <c r="C6">
        <v>94.598503109999996</v>
      </c>
      <c r="D6">
        <v>339.26000979999998</v>
      </c>
    </row>
    <row r="7" spans="1:4" x14ac:dyDescent="0.2">
      <c r="A7" s="1">
        <v>43839</v>
      </c>
      <c r="B7">
        <v>6</v>
      </c>
      <c r="C7">
        <v>95.052497860000003</v>
      </c>
      <c r="D7">
        <v>335.6600037</v>
      </c>
    </row>
    <row r="8" spans="1:4" x14ac:dyDescent="0.2">
      <c r="A8" s="1">
        <v>43840</v>
      </c>
      <c r="B8">
        <v>7</v>
      </c>
      <c r="C8">
        <v>94.157997129999998</v>
      </c>
      <c r="D8">
        <v>329.0499878</v>
      </c>
    </row>
    <row r="9" spans="1:4" x14ac:dyDescent="0.2">
      <c r="A9" s="1">
        <v>43843</v>
      </c>
      <c r="B9">
        <v>8</v>
      </c>
      <c r="C9">
        <v>94.565002440000001</v>
      </c>
      <c r="D9">
        <v>338.92001340000002</v>
      </c>
    </row>
    <row r="10" spans="1:4" x14ac:dyDescent="0.2">
      <c r="A10" s="1">
        <v>43844</v>
      </c>
      <c r="B10">
        <v>9</v>
      </c>
      <c r="C10">
        <v>93.472000120000004</v>
      </c>
      <c r="D10">
        <v>338.69000240000003</v>
      </c>
    </row>
    <row r="11" spans="1:4" x14ac:dyDescent="0.2">
      <c r="A11" s="1">
        <v>43845</v>
      </c>
      <c r="B11">
        <v>10</v>
      </c>
      <c r="C11">
        <v>93.100997919999998</v>
      </c>
      <c r="D11">
        <v>339.07000729999999</v>
      </c>
    </row>
    <row r="12" spans="1:4" x14ac:dyDescent="0.2">
      <c r="A12" s="1">
        <v>43846</v>
      </c>
      <c r="B12">
        <v>11</v>
      </c>
      <c r="C12">
        <v>93.897003170000005</v>
      </c>
      <c r="D12">
        <v>338.61999509999998</v>
      </c>
    </row>
    <row r="13" spans="1:4" x14ac:dyDescent="0.2">
      <c r="A13" s="1">
        <v>43847</v>
      </c>
      <c r="B13">
        <v>12</v>
      </c>
      <c r="C13">
        <v>93.236000059999995</v>
      </c>
      <c r="D13">
        <v>339.67001340000002</v>
      </c>
    </row>
    <row r="14" spans="1:4" x14ac:dyDescent="0.2">
      <c r="A14" s="1">
        <v>43851</v>
      </c>
      <c r="B14">
        <v>13</v>
      </c>
      <c r="C14">
        <v>94.599998470000003</v>
      </c>
      <c r="D14">
        <v>338.10998540000003</v>
      </c>
    </row>
    <row r="15" spans="1:4" x14ac:dyDescent="0.2">
      <c r="A15" s="1">
        <v>43852</v>
      </c>
      <c r="B15">
        <v>14</v>
      </c>
      <c r="C15">
        <v>94.373001099999996</v>
      </c>
      <c r="D15">
        <v>326</v>
      </c>
    </row>
    <row r="16" spans="1:4" x14ac:dyDescent="0.2">
      <c r="A16" s="1">
        <v>43853</v>
      </c>
      <c r="B16">
        <v>15</v>
      </c>
      <c r="C16">
        <v>94.228996280000004</v>
      </c>
      <c r="D16">
        <v>349.60000609999997</v>
      </c>
    </row>
    <row r="17" spans="1:4" x14ac:dyDescent="0.2">
      <c r="A17" s="1">
        <v>43854</v>
      </c>
      <c r="B17">
        <v>16</v>
      </c>
      <c r="C17">
        <v>93.082000730000004</v>
      </c>
      <c r="D17">
        <v>353.1600037</v>
      </c>
    </row>
    <row r="18" spans="1:4" x14ac:dyDescent="0.2">
      <c r="A18" s="1">
        <v>43857</v>
      </c>
      <c r="B18">
        <v>17</v>
      </c>
      <c r="C18">
        <v>91.416999820000001</v>
      </c>
      <c r="D18">
        <v>342.88000490000002</v>
      </c>
    </row>
    <row r="19" spans="1:4" x14ac:dyDescent="0.2">
      <c r="A19" s="1">
        <v>43858</v>
      </c>
      <c r="B19">
        <v>18</v>
      </c>
      <c r="C19">
        <v>92.662498470000003</v>
      </c>
      <c r="D19">
        <v>348.51998900000001</v>
      </c>
    </row>
    <row r="20" spans="1:4" x14ac:dyDescent="0.2">
      <c r="A20" s="1">
        <v>43859</v>
      </c>
      <c r="B20">
        <v>19</v>
      </c>
      <c r="C20">
        <v>92.900001529999997</v>
      </c>
      <c r="D20">
        <v>343.1600037</v>
      </c>
    </row>
    <row r="21" spans="1:4" x14ac:dyDescent="0.2">
      <c r="A21" s="1">
        <v>43860</v>
      </c>
      <c r="B21">
        <v>20</v>
      </c>
      <c r="C21">
        <v>93.533996579999993</v>
      </c>
      <c r="D21">
        <v>347.73999020000002</v>
      </c>
    </row>
    <row r="22" spans="1:4" x14ac:dyDescent="0.2">
      <c r="A22" s="1">
        <v>43861</v>
      </c>
      <c r="B22">
        <v>21</v>
      </c>
      <c r="C22">
        <v>100.435997</v>
      </c>
      <c r="D22">
        <v>345.0899963</v>
      </c>
    </row>
    <row r="23" spans="1:4" x14ac:dyDescent="0.2">
      <c r="A23" s="1">
        <v>43864</v>
      </c>
      <c r="B23">
        <v>22</v>
      </c>
      <c r="C23">
        <v>100.2099991</v>
      </c>
      <c r="D23">
        <v>358</v>
      </c>
    </row>
    <row r="24" spans="1:4" x14ac:dyDescent="0.2">
      <c r="A24" s="1">
        <v>43865</v>
      </c>
      <c r="B24">
        <v>23</v>
      </c>
      <c r="C24">
        <v>102.48349760000001</v>
      </c>
      <c r="D24">
        <v>369.01000979999998</v>
      </c>
    </row>
    <row r="25" spans="1:4" x14ac:dyDescent="0.2">
      <c r="A25" s="1">
        <v>43866</v>
      </c>
      <c r="B25">
        <v>24</v>
      </c>
      <c r="C25">
        <v>101.9934998</v>
      </c>
      <c r="D25">
        <v>369.67001340000002</v>
      </c>
    </row>
    <row r="26" spans="1:4" x14ac:dyDescent="0.2">
      <c r="A26" s="1">
        <v>43867</v>
      </c>
      <c r="B26">
        <v>25</v>
      </c>
      <c r="C26">
        <v>102.5114975</v>
      </c>
      <c r="D26">
        <v>366.9500122</v>
      </c>
    </row>
    <row r="27" spans="1:4" x14ac:dyDescent="0.2">
      <c r="A27" s="1">
        <v>43868</v>
      </c>
      <c r="B27">
        <v>26</v>
      </c>
      <c r="C27">
        <v>103.9639969</v>
      </c>
      <c r="D27">
        <v>366.76998900000001</v>
      </c>
    </row>
    <row r="28" spans="1:4" x14ac:dyDescent="0.2">
      <c r="A28" s="1">
        <v>43871</v>
      </c>
      <c r="B28">
        <v>27</v>
      </c>
      <c r="C28">
        <v>106.6955032</v>
      </c>
      <c r="D28">
        <v>371.07000729999999</v>
      </c>
    </row>
    <row r="29" spans="1:4" x14ac:dyDescent="0.2">
      <c r="A29" s="1">
        <v>43872</v>
      </c>
      <c r="B29">
        <v>28</v>
      </c>
      <c r="C29">
        <v>107.5400009</v>
      </c>
      <c r="D29">
        <v>373.69000240000003</v>
      </c>
    </row>
    <row r="30" spans="1:4" x14ac:dyDescent="0.2">
      <c r="A30" s="1">
        <v>43873</v>
      </c>
      <c r="B30">
        <v>29</v>
      </c>
      <c r="C30">
        <v>108</v>
      </c>
      <c r="D30">
        <v>380.01000979999998</v>
      </c>
    </row>
    <row r="31" spans="1:4" x14ac:dyDescent="0.2">
      <c r="A31" s="1">
        <v>43874</v>
      </c>
      <c r="B31">
        <v>30</v>
      </c>
      <c r="C31">
        <v>107.4934998</v>
      </c>
      <c r="D31">
        <v>381.39999390000003</v>
      </c>
    </row>
    <row r="32" spans="1:4" x14ac:dyDescent="0.2">
      <c r="A32" s="1">
        <v>43875</v>
      </c>
      <c r="B32">
        <v>31</v>
      </c>
      <c r="C32">
        <v>106.7434998</v>
      </c>
      <c r="D32">
        <v>380.39999390000003</v>
      </c>
    </row>
    <row r="33" spans="1:4" x14ac:dyDescent="0.2">
      <c r="A33" s="1">
        <v>43879</v>
      </c>
      <c r="B33">
        <v>32</v>
      </c>
      <c r="C33">
        <v>107.7835007</v>
      </c>
      <c r="D33">
        <v>387.77999879999999</v>
      </c>
    </row>
    <row r="34" spans="1:4" x14ac:dyDescent="0.2">
      <c r="A34" s="1">
        <v>43880</v>
      </c>
      <c r="B34">
        <v>33</v>
      </c>
      <c r="C34">
        <v>108.5110016</v>
      </c>
      <c r="D34">
        <v>386.19000240000003</v>
      </c>
    </row>
    <row r="35" spans="1:4" x14ac:dyDescent="0.2">
      <c r="A35" s="1">
        <v>43881</v>
      </c>
      <c r="B35">
        <v>34</v>
      </c>
      <c r="C35">
        <v>107.6549988</v>
      </c>
      <c r="D35">
        <v>386</v>
      </c>
    </row>
    <row r="36" spans="1:4" x14ac:dyDescent="0.2">
      <c r="A36" s="1">
        <v>43882</v>
      </c>
      <c r="B36">
        <v>35</v>
      </c>
      <c r="C36">
        <v>104.7985001</v>
      </c>
      <c r="D36">
        <v>380.07000729999999</v>
      </c>
    </row>
    <row r="37" spans="1:4" x14ac:dyDescent="0.2">
      <c r="A37" s="1">
        <v>43885</v>
      </c>
      <c r="B37">
        <v>36</v>
      </c>
      <c r="C37">
        <v>100.46450040000001</v>
      </c>
      <c r="D37">
        <v>368.7000122</v>
      </c>
    </row>
    <row r="38" spans="1:4" x14ac:dyDescent="0.2">
      <c r="A38" s="1">
        <v>43886</v>
      </c>
      <c r="B38">
        <v>37</v>
      </c>
      <c r="C38">
        <v>98.637001040000001</v>
      </c>
      <c r="D38">
        <v>360.0899963</v>
      </c>
    </row>
    <row r="39" spans="1:4" x14ac:dyDescent="0.2">
      <c r="A39" s="1">
        <v>43887</v>
      </c>
      <c r="B39">
        <v>38</v>
      </c>
      <c r="C39">
        <v>98.979499820000001</v>
      </c>
      <c r="D39">
        <v>379.23999020000002</v>
      </c>
    </row>
    <row r="40" spans="1:4" x14ac:dyDescent="0.2">
      <c r="A40" s="1">
        <v>43888</v>
      </c>
      <c r="B40">
        <v>39</v>
      </c>
      <c r="C40">
        <v>94.214996339999999</v>
      </c>
      <c r="D40">
        <v>371.7099915</v>
      </c>
    </row>
    <row r="41" spans="1:4" x14ac:dyDescent="0.2">
      <c r="A41" s="1">
        <v>43889</v>
      </c>
      <c r="B41">
        <v>40</v>
      </c>
      <c r="C41">
        <v>94.1875</v>
      </c>
      <c r="D41">
        <v>369.02999879999999</v>
      </c>
    </row>
    <row r="42" spans="1:4" x14ac:dyDescent="0.2">
      <c r="A42" s="1">
        <v>43892</v>
      </c>
      <c r="B42">
        <v>41</v>
      </c>
      <c r="C42">
        <v>97.697502139999997</v>
      </c>
      <c r="D42">
        <v>381.0499878</v>
      </c>
    </row>
    <row r="43" spans="1:4" x14ac:dyDescent="0.2">
      <c r="A43" s="1">
        <v>43893</v>
      </c>
      <c r="B43">
        <v>42</v>
      </c>
      <c r="C43">
        <v>95.449501040000001</v>
      </c>
      <c r="D43">
        <v>368.76998900000001</v>
      </c>
    </row>
    <row r="44" spans="1:4" x14ac:dyDescent="0.2">
      <c r="A44" s="1">
        <v>43894</v>
      </c>
      <c r="B44">
        <v>43</v>
      </c>
      <c r="C44">
        <v>98.791496280000004</v>
      </c>
      <c r="D44">
        <v>383.7900085</v>
      </c>
    </row>
    <row r="45" spans="1:4" x14ac:dyDescent="0.2">
      <c r="A45" s="1">
        <v>43895</v>
      </c>
      <c r="B45">
        <v>44</v>
      </c>
      <c r="C45">
        <v>96.201499940000005</v>
      </c>
      <c r="D45">
        <v>372.77999879999999</v>
      </c>
    </row>
    <row r="46" spans="1:4" x14ac:dyDescent="0.2">
      <c r="A46" s="1">
        <v>43896</v>
      </c>
      <c r="B46">
        <v>45</v>
      </c>
      <c r="C46">
        <v>95.05449677</v>
      </c>
      <c r="D46">
        <v>368.97000120000001</v>
      </c>
    </row>
    <row r="47" spans="1:4" x14ac:dyDescent="0.2">
      <c r="A47" s="1">
        <v>43899</v>
      </c>
      <c r="B47">
        <v>46</v>
      </c>
      <c r="C47">
        <v>90.030502319999997</v>
      </c>
      <c r="D47">
        <v>346.48999020000002</v>
      </c>
    </row>
    <row r="48" spans="1:4" x14ac:dyDescent="0.2">
      <c r="A48" s="1">
        <v>43900</v>
      </c>
      <c r="B48">
        <v>47</v>
      </c>
      <c r="C48">
        <v>94.591003420000007</v>
      </c>
      <c r="D48">
        <v>364.13000490000002</v>
      </c>
    </row>
    <row r="49" spans="1:4" x14ac:dyDescent="0.2">
      <c r="A49" s="1">
        <v>43901</v>
      </c>
      <c r="B49">
        <v>48</v>
      </c>
      <c r="C49">
        <v>91.042999269999996</v>
      </c>
      <c r="D49">
        <v>349.92001340000002</v>
      </c>
    </row>
    <row r="50" spans="1:4" x14ac:dyDescent="0.2">
      <c r="A50" s="1">
        <v>43902</v>
      </c>
      <c r="B50">
        <v>49</v>
      </c>
      <c r="C50">
        <v>83.830497739999998</v>
      </c>
      <c r="D50">
        <v>315.25</v>
      </c>
    </row>
    <row r="51" spans="1:4" x14ac:dyDescent="0.2">
      <c r="A51" s="1">
        <v>43903</v>
      </c>
      <c r="B51">
        <v>50</v>
      </c>
      <c r="C51">
        <v>89.25</v>
      </c>
      <c r="D51">
        <v>336.2999878</v>
      </c>
    </row>
    <row r="52" spans="1:4" x14ac:dyDescent="0.2">
      <c r="A52" s="1">
        <v>43906</v>
      </c>
      <c r="B52">
        <v>51</v>
      </c>
      <c r="C52">
        <v>84.457496640000002</v>
      </c>
      <c r="D52">
        <v>298.8399963</v>
      </c>
    </row>
    <row r="53" spans="1:4" x14ac:dyDescent="0.2">
      <c r="A53" s="1">
        <v>43907</v>
      </c>
      <c r="B53">
        <v>52</v>
      </c>
      <c r="C53">
        <v>90.391998290000004</v>
      </c>
      <c r="D53">
        <v>319.75</v>
      </c>
    </row>
    <row r="54" spans="1:4" x14ac:dyDescent="0.2">
      <c r="A54" s="1">
        <v>43908</v>
      </c>
      <c r="B54">
        <v>53</v>
      </c>
      <c r="C54">
        <v>91.5</v>
      </c>
      <c r="D54">
        <v>315.47000120000001</v>
      </c>
    </row>
    <row r="55" spans="1:4" x14ac:dyDescent="0.2">
      <c r="A55" s="1">
        <v>43909</v>
      </c>
      <c r="B55">
        <v>54</v>
      </c>
      <c r="C55">
        <v>94.046501160000005</v>
      </c>
      <c r="D55">
        <v>332.02999879999999</v>
      </c>
    </row>
    <row r="56" spans="1:4" x14ac:dyDescent="0.2">
      <c r="A56" s="1">
        <v>43910</v>
      </c>
      <c r="B56">
        <v>55</v>
      </c>
      <c r="C56">
        <v>92.30449677</v>
      </c>
      <c r="D56">
        <v>332.82998659999998</v>
      </c>
    </row>
    <row r="57" spans="1:4" x14ac:dyDescent="0.2">
      <c r="A57" s="1">
        <v>43913</v>
      </c>
      <c r="B57">
        <v>56</v>
      </c>
      <c r="C57">
        <v>95.141502380000006</v>
      </c>
      <c r="D57">
        <v>360.26998900000001</v>
      </c>
    </row>
    <row r="58" spans="1:4" x14ac:dyDescent="0.2">
      <c r="A58" s="1">
        <v>43914</v>
      </c>
      <c r="B58">
        <v>57</v>
      </c>
      <c r="C58">
        <v>97.004997250000002</v>
      </c>
      <c r="D58">
        <v>357.32000729999999</v>
      </c>
    </row>
    <row r="59" spans="1:4" x14ac:dyDescent="0.2">
      <c r="A59" s="1">
        <v>43915</v>
      </c>
      <c r="B59">
        <v>58</v>
      </c>
      <c r="C59">
        <v>94.291999820000001</v>
      </c>
      <c r="D59">
        <v>342.39001459999997</v>
      </c>
    </row>
    <row r="60" spans="1:4" x14ac:dyDescent="0.2">
      <c r="A60" s="1">
        <v>43916</v>
      </c>
      <c r="B60">
        <v>59</v>
      </c>
      <c r="C60">
        <v>97.77449799</v>
      </c>
      <c r="D60">
        <v>362.98999020000002</v>
      </c>
    </row>
    <row r="61" spans="1:4" x14ac:dyDescent="0.2">
      <c r="A61" s="1">
        <v>43917</v>
      </c>
      <c r="B61">
        <v>60</v>
      </c>
      <c r="C61">
        <v>95.004997250000002</v>
      </c>
      <c r="D61">
        <v>357.11999509999998</v>
      </c>
    </row>
    <row r="62" spans="1:4" x14ac:dyDescent="0.2">
      <c r="A62" s="1">
        <v>43920</v>
      </c>
      <c r="B62">
        <v>61</v>
      </c>
      <c r="C62">
        <v>98.197502139999997</v>
      </c>
      <c r="D62">
        <v>370.9599915</v>
      </c>
    </row>
    <row r="63" spans="1:4" x14ac:dyDescent="0.2">
      <c r="A63" s="1">
        <v>43921</v>
      </c>
      <c r="B63">
        <v>62</v>
      </c>
      <c r="C63">
        <v>97.486000059999995</v>
      </c>
      <c r="D63">
        <v>375.5</v>
      </c>
    </row>
    <row r="64" spans="1:4" x14ac:dyDescent="0.2">
      <c r="A64" s="1">
        <v>43922</v>
      </c>
      <c r="B64">
        <v>63</v>
      </c>
      <c r="C64">
        <v>95.385002139999997</v>
      </c>
      <c r="D64">
        <v>364.07998659999998</v>
      </c>
    </row>
    <row r="65" spans="1:4" x14ac:dyDescent="0.2">
      <c r="A65" s="1">
        <v>43923</v>
      </c>
      <c r="B65">
        <v>64</v>
      </c>
      <c r="C65">
        <v>95.941497799999993</v>
      </c>
      <c r="D65">
        <v>370.07998659999998</v>
      </c>
    </row>
    <row r="66" spans="1:4" x14ac:dyDescent="0.2">
      <c r="A66" s="1">
        <v>43924</v>
      </c>
      <c r="B66">
        <v>65</v>
      </c>
      <c r="C66">
        <v>95.329498290000004</v>
      </c>
      <c r="D66">
        <v>361.76000979999998</v>
      </c>
    </row>
    <row r="67" spans="1:4" x14ac:dyDescent="0.2">
      <c r="A67" s="1">
        <v>43927</v>
      </c>
      <c r="B67">
        <v>66</v>
      </c>
      <c r="C67">
        <v>99.879501340000004</v>
      </c>
      <c r="D67">
        <v>379.9599915</v>
      </c>
    </row>
    <row r="68" spans="1:4" x14ac:dyDescent="0.2">
      <c r="A68" s="1">
        <v>43928</v>
      </c>
      <c r="B68">
        <v>67</v>
      </c>
      <c r="C68">
        <v>100.58000180000001</v>
      </c>
      <c r="D68">
        <v>372.27999879999999</v>
      </c>
    </row>
    <row r="69" spans="1:4" x14ac:dyDescent="0.2">
      <c r="A69" s="1">
        <v>43929</v>
      </c>
      <c r="B69">
        <v>68</v>
      </c>
      <c r="C69">
        <v>102.1500015</v>
      </c>
      <c r="D69">
        <v>371.11999509999998</v>
      </c>
    </row>
    <row r="70" spans="1:4" x14ac:dyDescent="0.2">
      <c r="A70" s="1">
        <v>43930</v>
      </c>
      <c r="B70">
        <v>69</v>
      </c>
      <c r="C70">
        <v>102.1380005</v>
      </c>
      <c r="D70">
        <v>370.72000120000001</v>
      </c>
    </row>
    <row r="71" spans="1:4" x14ac:dyDescent="0.2">
      <c r="A71" s="1">
        <v>43934</v>
      </c>
      <c r="B71">
        <v>70</v>
      </c>
      <c r="C71">
        <v>108.4434967</v>
      </c>
      <c r="D71">
        <v>396.72000120000001</v>
      </c>
    </row>
    <row r="72" spans="1:4" x14ac:dyDescent="0.2">
      <c r="A72" s="1">
        <v>43935</v>
      </c>
      <c r="B72">
        <v>71</v>
      </c>
      <c r="C72">
        <v>114.1660004</v>
      </c>
      <c r="D72">
        <v>413.5499878</v>
      </c>
    </row>
    <row r="73" spans="1:4" x14ac:dyDescent="0.2">
      <c r="A73" s="1">
        <v>43936</v>
      </c>
      <c r="B73">
        <v>72</v>
      </c>
      <c r="C73">
        <v>115.3840027</v>
      </c>
      <c r="D73">
        <v>426.75</v>
      </c>
    </row>
    <row r="74" spans="1:4" x14ac:dyDescent="0.2">
      <c r="A74" s="1">
        <v>43937</v>
      </c>
      <c r="B74">
        <v>73</v>
      </c>
      <c r="C74">
        <v>120.4095001</v>
      </c>
      <c r="D74">
        <v>439.17001340000002</v>
      </c>
    </row>
    <row r="75" spans="1:4" x14ac:dyDescent="0.2">
      <c r="A75" s="1">
        <v>43938</v>
      </c>
      <c r="B75">
        <v>74</v>
      </c>
      <c r="C75">
        <v>118.75</v>
      </c>
      <c r="D75">
        <v>422.9599915</v>
      </c>
    </row>
    <row r="76" spans="1:4" x14ac:dyDescent="0.2">
      <c r="A76" s="1">
        <v>43941</v>
      </c>
      <c r="B76">
        <v>75</v>
      </c>
      <c r="C76">
        <v>119.68049619999999</v>
      </c>
      <c r="D76">
        <v>437.48999020000002</v>
      </c>
    </row>
    <row r="77" spans="1:4" x14ac:dyDescent="0.2">
      <c r="A77" s="1">
        <v>43942</v>
      </c>
      <c r="B77">
        <v>76</v>
      </c>
      <c r="C77">
        <v>116.4059982</v>
      </c>
      <c r="D77">
        <v>433.82998659999998</v>
      </c>
    </row>
    <row r="78" spans="1:4" x14ac:dyDescent="0.2">
      <c r="A78" s="1">
        <v>43943</v>
      </c>
      <c r="B78">
        <v>77</v>
      </c>
      <c r="C78">
        <v>118.1744995</v>
      </c>
      <c r="D78">
        <v>421.42001340000002</v>
      </c>
    </row>
    <row r="79" spans="1:4" x14ac:dyDescent="0.2">
      <c r="A79" s="1">
        <v>43944</v>
      </c>
      <c r="B79">
        <v>78</v>
      </c>
      <c r="C79">
        <v>119.9725037</v>
      </c>
      <c r="D79">
        <v>426.7000122</v>
      </c>
    </row>
    <row r="80" spans="1:4" x14ac:dyDescent="0.2">
      <c r="A80" s="1">
        <v>43945</v>
      </c>
      <c r="B80">
        <v>79</v>
      </c>
      <c r="C80">
        <v>120.5110016</v>
      </c>
      <c r="D80">
        <v>424.98999020000002</v>
      </c>
    </row>
    <row r="81" spans="1:4" x14ac:dyDescent="0.2">
      <c r="A81" s="1">
        <v>43948</v>
      </c>
      <c r="B81">
        <v>80</v>
      </c>
      <c r="C81">
        <v>118.8000031</v>
      </c>
      <c r="D81">
        <v>421.38000490000002</v>
      </c>
    </row>
    <row r="82" spans="1:4" x14ac:dyDescent="0.2">
      <c r="A82" s="1">
        <v>43949</v>
      </c>
      <c r="B82">
        <v>81</v>
      </c>
      <c r="C82">
        <v>115.70400239999999</v>
      </c>
      <c r="D82">
        <v>403.82998659999998</v>
      </c>
    </row>
    <row r="83" spans="1:4" x14ac:dyDescent="0.2">
      <c r="A83" s="1">
        <v>43950</v>
      </c>
      <c r="B83">
        <v>82</v>
      </c>
      <c r="C83">
        <v>118.635498</v>
      </c>
      <c r="D83">
        <v>411.89001459999997</v>
      </c>
    </row>
    <row r="84" spans="1:4" x14ac:dyDescent="0.2">
      <c r="A84" s="1">
        <v>43951</v>
      </c>
      <c r="B84">
        <v>83</v>
      </c>
      <c r="C84">
        <v>123.6999969</v>
      </c>
      <c r="D84">
        <v>419.85000609999997</v>
      </c>
    </row>
    <row r="85" spans="1:4" x14ac:dyDescent="0.2">
      <c r="A85" s="1">
        <v>43952</v>
      </c>
      <c r="B85">
        <v>84</v>
      </c>
      <c r="C85">
        <v>114.302002</v>
      </c>
      <c r="D85">
        <v>415.26998900000001</v>
      </c>
    </row>
    <row r="86" spans="1:4" x14ac:dyDescent="0.2">
      <c r="A86" s="1">
        <v>43955</v>
      </c>
      <c r="B86">
        <v>85</v>
      </c>
      <c r="C86">
        <v>115.7994995</v>
      </c>
      <c r="D86">
        <v>428.14999390000003</v>
      </c>
    </row>
    <row r="87" spans="1:4" x14ac:dyDescent="0.2">
      <c r="A87" s="1">
        <v>43956</v>
      </c>
      <c r="B87">
        <v>86</v>
      </c>
      <c r="C87">
        <v>115.88999939999999</v>
      </c>
      <c r="D87">
        <v>424.67999270000001</v>
      </c>
    </row>
    <row r="88" spans="1:4" x14ac:dyDescent="0.2">
      <c r="A88" s="1">
        <v>43957</v>
      </c>
      <c r="B88">
        <v>87</v>
      </c>
      <c r="C88">
        <v>117.56300349999999</v>
      </c>
      <c r="D88">
        <v>434.26000979999998</v>
      </c>
    </row>
    <row r="89" spans="1:4" x14ac:dyDescent="0.2">
      <c r="A89" s="1">
        <v>43958</v>
      </c>
      <c r="B89">
        <v>88</v>
      </c>
      <c r="C89">
        <v>118.38050079999999</v>
      </c>
      <c r="D89">
        <v>436.52999879999999</v>
      </c>
    </row>
    <row r="90" spans="1:4" x14ac:dyDescent="0.2">
      <c r="A90" s="1">
        <v>43959</v>
      </c>
      <c r="B90">
        <v>89</v>
      </c>
      <c r="C90">
        <v>118.98049930000001</v>
      </c>
      <c r="D90">
        <v>435.5499878</v>
      </c>
    </row>
    <row r="91" spans="1:4" x14ac:dyDescent="0.2">
      <c r="A91" s="1">
        <v>43962</v>
      </c>
      <c r="B91">
        <v>90</v>
      </c>
      <c r="C91">
        <v>120.4499969</v>
      </c>
      <c r="D91">
        <v>440.51998900000001</v>
      </c>
    </row>
    <row r="92" spans="1:4" x14ac:dyDescent="0.2">
      <c r="A92" s="1">
        <v>43963</v>
      </c>
      <c r="B92">
        <v>91</v>
      </c>
      <c r="C92">
        <v>117.8475037</v>
      </c>
      <c r="D92">
        <v>431.82000729999999</v>
      </c>
    </row>
    <row r="93" spans="1:4" x14ac:dyDescent="0.2">
      <c r="A93" s="1">
        <v>43964</v>
      </c>
      <c r="B93">
        <v>92</v>
      </c>
      <c r="C93">
        <v>118.39600369999999</v>
      </c>
      <c r="D93">
        <v>438.26998900000001</v>
      </c>
    </row>
    <row r="94" spans="1:4" x14ac:dyDescent="0.2">
      <c r="A94" s="1">
        <v>43965</v>
      </c>
      <c r="B94">
        <v>93</v>
      </c>
      <c r="C94">
        <v>119.4424973</v>
      </c>
      <c r="D94">
        <v>441.9500122</v>
      </c>
    </row>
    <row r="95" spans="1:4" x14ac:dyDescent="0.2">
      <c r="A95" s="1">
        <v>43966</v>
      </c>
      <c r="B95">
        <v>94</v>
      </c>
      <c r="C95">
        <v>120.4889984</v>
      </c>
      <c r="D95">
        <v>454.19000240000003</v>
      </c>
    </row>
    <row r="96" spans="1:4" x14ac:dyDescent="0.2">
      <c r="A96" s="1">
        <v>43969</v>
      </c>
      <c r="B96">
        <v>95</v>
      </c>
      <c r="C96">
        <v>121.31300349999999</v>
      </c>
      <c r="D96">
        <v>452.57998659999998</v>
      </c>
    </row>
    <row r="97" spans="1:4" x14ac:dyDescent="0.2">
      <c r="A97" s="1">
        <v>43970</v>
      </c>
      <c r="B97">
        <v>96</v>
      </c>
      <c r="C97">
        <v>122.4664993</v>
      </c>
      <c r="D97">
        <v>451.0400085</v>
      </c>
    </row>
    <row r="98" spans="1:4" x14ac:dyDescent="0.2">
      <c r="A98" s="1">
        <v>43971</v>
      </c>
      <c r="B98">
        <v>97</v>
      </c>
      <c r="C98">
        <v>124.8970032</v>
      </c>
      <c r="D98">
        <v>447.67001340000002</v>
      </c>
    </row>
    <row r="99" spans="1:4" x14ac:dyDescent="0.2">
      <c r="A99" s="1">
        <v>43972</v>
      </c>
      <c r="B99">
        <v>98</v>
      </c>
      <c r="C99">
        <v>122.33699799999999</v>
      </c>
      <c r="D99">
        <v>436.25</v>
      </c>
    </row>
    <row r="100" spans="1:4" x14ac:dyDescent="0.2">
      <c r="A100" s="1">
        <v>43973</v>
      </c>
      <c r="B100">
        <v>99</v>
      </c>
      <c r="C100">
        <v>121.8440018</v>
      </c>
      <c r="D100">
        <v>429.32000729999999</v>
      </c>
    </row>
    <row r="101" spans="1:4" x14ac:dyDescent="0.2">
      <c r="A101" s="1">
        <v>43977</v>
      </c>
      <c r="B101">
        <v>100</v>
      </c>
      <c r="C101">
        <v>121.09300229999999</v>
      </c>
      <c r="D101">
        <v>414.76998900000001</v>
      </c>
    </row>
    <row r="102" spans="1:4" x14ac:dyDescent="0.2">
      <c r="A102" s="1">
        <v>43978</v>
      </c>
      <c r="B102">
        <v>101</v>
      </c>
      <c r="C102">
        <v>120.51950069999999</v>
      </c>
      <c r="D102">
        <v>419.89001459999997</v>
      </c>
    </row>
    <row r="103" spans="1:4" x14ac:dyDescent="0.2">
      <c r="A103" s="1">
        <v>43979</v>
      </c>
      <c r="B103">
        <v>102</v>
      </c>
      <c r="C103">
        <v>120.0550003</v>
      </c>
      <c r="D103">
        <v>413.44000240000003</v>
      </c>
    </row>
    <row r="104" spans="1:4" x14ac:dyDescent="0.2">
      <c r="A104" s="1">
        <v>43980</v>
      </c>
      <c r="B104">
        <v>103</v>
      </c>
      <c r="C104">
        <v>122.1184998</v>
      </c>
      <c r="D104">
        <v>419.73001099999999</v>
      </c>
    </row>
    <row r="105" spans="1:4" x14ac:dyDescent="0.2">
      <c r="A105" s="1">
        <v>43983</v>
      </c>
      <c r="B105">
        <v>104</v>
      </c>
      <c r="C105">
        <v>123.552002</v>
      </c>
      <c r="D105">
        <v>425.92001340000002</v>
      </c>
    </row>
    <row r="106" spans="1:4" x14ac:dyDescent="0.2">
      <c r="A106" s="1">
        <v>43984</v>
      </c>
      <c r="B106">
        <v>105</v>
      </c>
      <c r="C106">
        <v>123.6204987</v>
      </c>
      <c r="D106">
        <v>427.30999759999997</v>
      </c>
    </row>
    <row r="107" spans="1:4" x14ac:dyDescent="0.2">
      <c r="A107" s="1">
        <v>43985</v>
      </c>
      <c r="B107">
        <v>106</v>
      </c>
      <c r="C107">
        <v>123.91999819999999</v>
      </c>
      <c r="D107">
        <v>421.97000120000001</v>
      </c>
    </row>
    <row r="108" spans="1:4" x14ac:dyDescent="0.2">
      <c r="A108" s="1">
        <v>43986</v>
      </c>
      <c r="B108">
        <v>107</v>
      </c>
      <c r="C108">
        <v>123.0299988</v>
      </c>
      <c r="D108">
        <v>414.32998659999998</v>
      </c>
    </row>
    <row r="109" spans="1:4" x14ac:dyDescent="0.2">
      <c r="A109" s="1">
        <v>43987</v>
      </c>
      <c r="B109">
        <v>108</v>
      </c>
      <c r="C109">
        <v>124.1500015</v>
      </c>
      <c r="D109">
        <v>419.60000609999997</v>
      </c>
    </row>
    <row r="110" spans="1:4" x14ac:dyDescent="0.2">
      <c r="A110" s="1">
        <v>43990</v>
      </c>
      <c r="B110">
        <v>109</v>
      </c>
      <c r="C110">
        <v>126.2030029</v>
      </c>
      <c r="D110">
        <v>419.48999020000002</v>
      </c>
    </row>
    <row r="111" spans="1:4" x14ac:dyDescent="0.2">
      <c r="A111" s="1">
        <v>43991</v>
      </c>
      <c r="B111">
        <v>110</v>
      </c>
      <c r="C111">
        <v>130.04299929999999</v>
      </c>
      <c r="D111">
        <v>434.0499878</v>
      </c>
    </row>
    <row r="112" spans="1:4" x14ac:dyDescent="0.2">
      <c r="A112" s="1">
        <v>43992</v>
      </c>
      <c r="B112">
        <v>111</v>
      </c>
      <c r="C112">
        <v>132.3724976</v>
      </c>
      <c r="D112">
        <v>434.48001099999999</v>
      </c>
    </row>
    <row r="113" spans="1:4" x14ac:dyDescent="0.2">
      <c r="A113" s="1">
        <v>43993</v>
      </c>
      <c r="B113">
        <v>112</v>
      </c>
      <c r="C113">
        <v>127.8980026</v>
      </c>
      <c r="D113">
        <v>425.55999759999997</v>
      </c>
    </row>
    <row r="114" spans="1:4" x14ac:dyDescent="0.2">
      <c r="A114" s="1">
        <v>43994</v>
      </c>
      <c r="B114">
        <v>113</v>
      </c>
      <c r="C114">
        <v>127.25099950000001</v>
      </c>
      <c r="D114">
        <v>418.07000729999999</v>
      </c>
    </row>
    <row r="115" spans="1:4" x14ac:dyDescent="0.2">
      <c r="A115" s="1">
        <v>43997</v>
      </c>
      <c r="B115">
        <v>114</v>
      </c>
      <c r="C115">
        <v>128.6340027</v>
      </c>
      <c r="D115">
        <v>425.5</v>
      </c>
    </row>
    <row r="116" spans="1:4" x14ac:dyDescent="0.2">
      <c r="A116" s="1">
        <v>43998</v>
      </c>
      <c r="B116">
        <v>115</v>
      </c>
      <c r="C116">
        <v>130.76350400000001</v>
      </c>
      <c r="D116">
        <v>436.13000490000002</v>
      </c>
    </row>
    <row r="117" spans="1:4" x14ac:dyDescent="0.2">
      <c r="A117" s="1">
        <v>43999</v>
      </c>
      <c r="B117">
        <v>116</v>
      </c>
      <c r="C117">
        <v>132.04899599999999</v>
      </c>
      <c r="D117">
        <v>447.76998900000001</v>
      </c>
    </row>
    <row r="118" spans="1:4" x14ac:dyDescent="0.2">
      <c r="A118" s="1">
        <v>44000</v>
      </c>
      <c r="B118">
        <v>117</v>
      </c>
      <c r="C118">
        <v>132.69900509999999</v>
      </c>
      <c r="D118">
        <v>449.86999509999998</v>
      </c>
    </row>
    <row r="119" spans="1:4" x14ac:dyDescent="0.2">
      <c r="A119" s="1">
        <v>44001</v>
      </c>
      <c r="B119">
        <v>118</v>
      </c>
      <c r="C119">
        <v>133.75050350000001</v>
      </c>
      <c r="D119">
        <v>453.72000120000001</v>
      </c>
    </row>
    <row r="120" spans="1:4" x14ac:dyDescent="0.2">
      <c r="A120" s="1">
        <v>44004</v>
      </c>
      <c r="B120">
        <v>119</v>
      </c>
      <c r="C120">
        <v>135.6909943</v>
      </c>
      <c r="D120">
        <v>468.0400085</v>
      </c>
    </row>
    <row r="121" spans="1:4" x14ac:dyDescent="0.2">
      <c r="A121" s="1">
        <v>44005</v>
      </c>
      <c r="B121">
        <v>120</v>
      </c>
      <c r="C121">
        <v>138.22050479999999</v>
      </c>
      <c r="D121">
        <v>466.26000979999998</v>
      </c>
    </row>
    <row r="122" spans="1:4" x14ac:dyDescent="0.2">
      <c r="A122" s="1">
        <v>44006</v>
      </c>
      <c r="B122">
        <v>121</v>
      </c>
      <c r="C122">
        <v>136.72000120000001</v>
      </c>
      <c r="D122">
        <v>457.85000609999997</v>
      </c>
    </row>
    <row r="123" spans="1:4" x14ac:dyDescent="0.2">
      <c r="A123" s="1">
        <v>44007</v>
      </c>
      <c r="B123">
        <v>122</v>
      </c>
      <c r="C123">
        <v>137.72900390000001</v>
      </c>
      <c r="D123">
        <v>465.9100037</v>
      </c>
    </row>
    <row r="124" spans="1:4" x14ac:dyDescent="0.2">
      <c r="A124" s="1">
        <v>44008</v>
      </c>
      <c r="B124">
        <v>123</v>
      </c>
      <c r="C124">
        <v>134.64349369999999</v>
      </c>
      <c r="D124">
        <v>443.39999390000003</v>
      </c>
    </row>
    <row r="125" spans="1:4" x14ac:dyDescent="0.2">
      <c r="A125" s="1">
        <v>44011</v>
      </c>
      <c r="B125">
        <v>124</v>
      </c>
      <c r="C125">
        <v>134.0189972</v>
      </c>
      <c r="D125">
        <v>447.23999020000002</v>
      </c>
    </row>
    <row r="126" spans="1:4" x14ac:dyDescent="0.2">
      <c r="A126" s="1">
        <v>44012</v>
      </c>
      <c r="B126">
        <v>125</v>
      </c>
      <c r="C126">
        <v>137.9409943</v>
      </c>
      <c r="D126">
        <v>455.0400085</v>
      </c>
    </row>
    <row r="127" spans="1:4" x14ac:dyDescent="0.2">
      <c r="A127" s="1">
        <v>44013</v>
      </c>
      <c r="B127">
        <v>126</v>
      </c>
      <c r="C127">
        <v>143.9349976</v>
      </c>
      <c r="D127">
        <v>485.64001459999997</v>
      </c>
    </row>
    <row r="128" spans="1:4" x14ac:dyDescent="0.2">
      <c r="A128" s="1">
        <v>44014</v>
      </c>
      <c r="B128">
        <v>127</v>
      </c>
      <c r="C128">
        <v>144.51499939999999</v>
      </c>
      <c r="D128">
        <v>476.89001459999997</v>
      </c>
    </row>
    <row r="129" spans="1:4" x14ac:dyDescent="0.2">
      <c r="A129" s="1">
        <v>44018</v>
      </c>
      <c r="B129">
        <v>128</v>
      </c>
      <c r="C129">
        <v>152.85200499999999</v>
      </c>
      <c r="D129">
        <v>493.80999759999997</v>
      </c>
    </row>
    <row r="130" spans="1:4" x14ac:dyDescent="0.2">
      <c r="A130" s="1">
        <v>44019</v>
      </c>
      <c r="B130">
        <v>129</v>
      </c>
      <c r="C130">
        <v>150.0059967</v>
      </c>
      <c r="D130">
        <v>493.1600037</v>
      </c>
    </row>
    <row r="131" spans="1:4" x14ac:dyDescent="0.2">
      <c r="A131" s="1">
        <v>44020</v>
      </c>
      <c r="B131">
        <v>130</v>
      </c>
      <c r="C131">
        <v>154.05549619999999</v>
      </c>
      <c r="D131">
        <v>502.77999879999999</v>
      </c>
    </row>
    <row r="132" spans="1:4" x14ac:dyDescent="0.2">
      <c r="A132" s="1">
        <v>44021</v>
      </c>
      <c r="B132">
        <v>131</v>
      </c>
      <c r="C132">
        <v>159.1315002</v>
      </c>
      <c r="D132">
        <v>507.76000979999998</v>
      </c>
    </row>
    <row r="133" spans="1:4" x14ac:dyDescent="0.2">
      <c r="A133" s="1">
        <v>44022</v>
      </c>
      <c r="B133">
        <v>132</v>
      </c>
      <c r="C133">
        <v>160</v>
      </c>
      <c r="D133">
        <v>548.72998050000001</v>
      </c>
    </row>
    <row r="134" spans="1:4" x14ac:dyDescent="0.2">
      <c r="A134" s="1">
        <v>44025</v>
      </c>
      <c r="B134">
        <v>133</v>
      </c>
      <c r="C134">
        <v>155.1999969</v>
      </c>
      <c r="D134">
        <v>525.5</v>
      </c>
    </row>
    <row r="135" spans="1:4" x14ac:dyDescent="0.2">
      <c r="A135" s="1">
        <v>44026</v>
      </c>
      <c r="B135">
        <v>134</v>
      </c>
      <c r="C135">
        <v>154.1999969</v>
      </c>
      <c r="D135">
        <v>524.88000490000002</v>
      </c>
    </row>
    <row r="136" spans="1:4" x14ac:dyDescent="0.2">
      <c r="A136" s="1">
        <v>44027</v>
      </c>
      <c r="B136">
        <v>135</v>
      </c>
      <c r="C136">
        <v>150.4434967</v>
      </c>
      <c r="D136">
        <v>523.26000980000003</v>
      </c>
    </row>
    <row r="137" spans="1:4" x14ac:dyDescent="0.2">
      <c r="A137" s="1">
        <v>44028</v>
      </c>
      <c r="B137">
        <v>136</v>
      </c>
      <c r="C137">
        <v>149.99499510000001</v>
      </c>
      <c r="D137">
        <v>527.39001459999997</v>
      </c>
    </row>
    <row r="138" spans="1:4" x14ac:dyDescent="0.2">
      <c r="A138" s="1">
        <v>44029</v>
      </c>
      <c r="B138">
        <v>137</v>
      </c>
      <c r="C138">
        <v>148.09849550000001</v>
      </c>
      <c r="D138">
        <v>492.98999020000002</v>
      </c>
    </row>
    <row r="139" spans="1:4" x14ac:dyDescent="0.2">
      <c r="A139" s="1">
        <v>44032</v>
      </c>
      <c r="B139">
        <v>138</v>
      </c>
      <c r="C139">
        <v>159.84199520000001</v>
      </c>
      <c r="D139">
        <v>502.4100037</v>
      </c>
    </row>
    <row r="140" spans="1:4" x14ac:dyDescent="0.2">
      <c r="A140" s="1">
        <v>44033</v>
      </c>
      <c r="B140">
        <v>139</v>
      </c>
      <c r="C140">
        <v>156.91450499999999</v>
      </c>
      <c r="D140">
        <v>490.10000609999997</v>
      </c>
    </row>
    <row r="141" spans="1:4" x14ac:dyDescent="0.2">
      <c r="A141" s="1">
        <v>44034</v>
      </c>
      <c r="B141">
        <v>140</v>
      </c>
      <c r="C141">
        <v>154.99549870000001</v>
      </c>
      <c r="D141">
        <v>489.82000729999999</v>
      </c>
    </row>
    <row r="142" spans="1:4" x14ac:dyDescent="0.2">
      <c r="A142" s="1">
        <v>44035</v>
      </c>
      <c r="B142">
        <v>141</v>
      </c>
      <c r="C142">
        <v>149.32749939999999</v>
      </c>
      <c r="D142">
        <v>477.57998659999998</v>
      </c>
    </row>
    <row r="143" spans="1:4" x14ac:dyDescent="0.2">
      <c r="A143" s="1">
        <v>44036</v>
      </c>
      <c r="B143">
        <v>142</v>
      </c>
      <c r="C143">
        <v>150.44549559999999</v>
      </c>
      <c r="D143">
        <v>480.4500122</v>
      </c>
    </row>
    <row r="144" spans="1:4" x14ac:dyDescent="0.2">
      <c r="A144" s="1">
        <v>44039</v>
      </c>
      <c r="B144">
        <v>143</v>
      </c>
      <c r="C144">
        <v>152.76049800000001</v>
      </c>
      <c r="D144">
        <v>495.64999390000003</v>
      </c>
    </row>
    <row r="145" spans="1:4" x14ac:dyDescent="0.2">
      <c r="A145" s="1">
        <v>44040</v>
      </c>
      <c r="B145">
        <v>144</v>
      </c>
      <c r="C145">
        <v>150.0164948</v>
      </c>
      <c r="D145">
        <v>488.51000979999998</v>
      </c>
    </row>
    <row r="146" spans="1:4" x14ac:dyDescent="0.2">
      <c r="A146" s="1">
        <v>44041</v>
      </c>
      <c r="B146">
        <v>145</v>
      </c>
      <c r="C146">
        <v>151.67649840000001</v>
      </c>
      <c r="D146">
        <v>484.48001099999999</v>
      </c>
    </row>
    <row r="147" spans="1:4" x14ac:dyDescent="0.2">
      <c r="A147" s="1">
        <v>44042</v>
      </c>
      <c r="B147">
        <v>146</v>
      </c>
      <c r="C147">
        <v>152.5939941</v>
      </c>
      <c r="D147">
        <v>485.7999878</v>
      </c>
    </row>
    <row r="148" spans="1:4" x14ac:dyDescent="0.2">
      <c r="A148" s="1">
        <v>44043</v>
      </c>
      <c r="B148">
        <v>147</v>
      </c>
      <c r="C148">
        <v>158.2339935</v>
      </c>
      <c r="D148">
        <v>488.88000490000002</v>
      </c>
    </row>
    <row r="149" spans="1:4" x14ac:dyDescent="0.2">
      <c r="A149" s="1">
        <v>44046</v>
      </c>
      <c r="B149">
        <v>148</v>
      </c>
      <c r="C149">
        <v>155.59449770000001</v>
      </c>
      <c r="D149">
        <v>498.61999509999998</v>
      </c>
    </row>
    <row r="150" spans="1:4" x14ac:dyDescent="0.2">
      <c r="A150" s="1">
        <v>44047</v>
      </c>
      <c r="B150">
        <v>149</v>
      </c>
      <c r="C150">
        <v>156.94149780000001</v>
      </c>
      <c r="D150">
        <v>509.64001459999997</v>
      </c>
    </row>
    <row r="151" spans="1:4" x14ac:dyDescent="0.2">
      <c r="A151" s="1">
        <v>44048</v>
      </c>
      <c r="B151">
        <v>150</v>
      </c>
      <c r="C151">
        <v>160.25149540000001</v>
      </c>
      <c r="D151">
        <v>502.10998540000003</v>
      </c>
    </row>
    <row r="152" spans="1:4" x14ac:dyDescent="0.2">
      <c r="A152" s="1">
        <v>44049</v>
      </c>
      <c r="B152">
        <v>151</v>
      </c>
      <c r="C152">
        <v>161.25</v>
      </c>
      <c r="D152">
        <v>509.07998659999998</v>
      </c>
    </row>
    <row r="153" spans="1:4" x14ac:dyDescent="0.2">
      <c r="A153" s="1">
        <v>44050</v>
      </c>
      <c r="B153">
        <v>152</v>
      </c>
      <c r="C153">
        <v>158.37300110000001</v>
      </c>
      <c r="D153">
        <v>494.73001099999999</v>
      </c>
    </row>
    <row r="154" spans="1:4" x14ac:dyDescent="0.2">
      <c r="A154" s="1">
        <v>44053</v>
      </c>
      <c r="B154">
        <v>153</v>
      </c>
      <c r="C154">
        <v>157.40800479999999</v>
      </c>
      <c r="D154">
        <v>483.38000490000002</v>
      </c>
    </row>
    <row r="155" spans="1:4" x14ac:dyDescent="0.2">
      <c r="A155" s="1">
        <v>44054</v>
      </c>
      <c r="B155">
        <v>154</v>
      </c>
      <c r="C155">
        <v>154.03349299999999</v>
      </c>
      <c r="D155">
        <v>466.92999270000001</v>
      </c>
    </row>
    <row r="156" spans="1:4" x14ac:dyDescent="0.2">
      <c r="A156" s="1">
        <v>44055</v>
      </c>
      <c r="B156">
        <v>155</v>
      </c>
      <c r="C156">
        <v>158.1119995</v>
      </c>
      <c r="D156">
        <v>475.47000120000001</v>
      </c>
    </row>
    <row r="157" spans="1:4" x14ac:dyDescent="0.2">
      <c r="A157" s="1">
        <v>44056</v>
      </c>
      <c r="B157">
        <v>156</v>
      </c>
      <c r="C157">
        <v>158.05099490000001</v>
      </c>
      <c r="D157">
        <v>481.32998659999998</v>
      </c>
    </row>
    <row r="158" spans="1:4" x14ac:dyDescent="0.2">
      <c r="A158" s="1">
        <v>44057</v>
      </c>
      <c r="B158">
        <v>157</v>
      </c>
      <c r="C158">
        <v>157.40100100000001</v>
      </c>
      <c r="D158">
        <v>482.67999270000001</v>
      </c>
    </row>
    <row r="159" spans="1:4" x14ac:dyDescent="0.2">
      <c r="A159" s="1">
        <v>44060</v>
      </c>
      <c r="B159">
        <v>158</v>
      </c>
      <c r="C159">
        <v>159.12049870000001</v>
      </c>
      <c r="D159">
        <v>482.35000609999997</v>
      </c>
    </row>
    <row r="160" spans="1:4" x14ac:dyDescent="0.2">
      <c r="A160" s="1">
        <v>44061</v>
      </c>
      <c r="B160">
        <v>159</v>
      </c>
      <c r="C160">
        <v>165.62449649999999</v>
      </c>
      <c r="D160">
        <v>491.86999509999998</v>
      </c>
    </row>
    <row r="161" spans="1:4" x14ac:dyDescent="0.2">
      <c r="A161" s="1">
        <v>44062</v>
      </c>
      <c r="B161">
        <v>160</v>
      </c>
      <c r="C161">
        <v>163.02400209999999</v>
      </c>
      <c r="D161">
        <v>484.52999879999999</v>
      </c>
    </row>
    <row r="162" spans="1:4" x14ac:dyDescent="0.2">
      <c r="A162" s="1">
        <v>44063</v>
      </c>
      <c r="B162">
        <v>161</v>
      </c>
      <c r="C162">
        <v>164.8684998</v>
      </c>
      <c r="D162">
        <v>497.89999390000003</v>
      </c>
    </row>
    <row r="163" spans="1:4" x14ac:dyDescent="0.2">
      <c r="A163" s="1">
        <v>44064</v>
      </c>
      <c r="B163">
        <v>162</v>
      </c>
      <c r="C163">
        <v>164.23599239999999</v>
      </c>
      <c r="D163">
        <v>492.30999759999997</v>
      </c>
    </row>
    <row r="164" spans="1:4" x14ac:dyDescent="0.2">
      <c r="A164" s="1">
        <v>44067</v>
      </c>
      <c r="B164">
        <v>163</v>
      </c>
      <c r="C164">
        <v>165.37300110000001</v>
      </c>
      <c r="D164">
        <v>488.80999759999997</v>
      </c>
    </row>
    <row r="165" spans="1:4" x14ac:dyDescent="0.2">
      <c r="A165" s="1">
        <v>44068</v>
      </c>
      <c r="B165">
        <v>164</v>
      </c>
      <c r="C165">
        <v>167.32449339999999</v>
      </c>
      <c r="D165">
        <v>490.57998659999998</v>
      </c>
    </row>
    <row r="166" spans="1:4" x14ac:dyDescent="0.2">
      <c r="A166" s="1">
        <v>44069</v>
      </c>
      <c r="B166">
        <v>165</v>
      </c>
      <c r="C166">
        <v>172.09249879999999</v>
      </c>
      <c r="D166">
        <v>547.53002930000002</v>
      </c>
    </row>
    <row r="167" spans="1:4" x14ac:dyDescent="0.2">
      <c r="A167" s="1">
        <v>44070</v>
      </c>
      <c r="B167">
        <v>166</v>
      </c>
      <c r="C167">
        <v>170</v>
      </c>
      <c r="D167">
        <v>526.27001949999999</v>
      </c>
    </row>
    <row r="168" spans="1:4" x14ac:dyDescent="0.2">
      <c r="A168" s="1">
        <v>44071</v>
      </c>
      <c r="B168">
        <v>167</v>
      </c>
      <c r="C168">
        <v>170.0899963</v>
      </c>
      <c r="D168">
        <v>523.89001459999997</v>
      </c>
    </row>
    <row r="169" spans="1:4" x14ac:dyDescent="0.2">
      <c r="A169" s="1">
        <v>44074</v>
      </c>
      <c r="B169">
        <v>168</v>
      </c>
      <c r="C169">
        <v>172.54800420000001</v>
      </c>
      <c r="D169">
        <v>529.55999759999997</v>
      </c>
    </row>
    <row r="170" spans="1:4" x14ac:dyDescent="0.2">
      <c r="A170" s="1">
        <v>44075</v>
      </c>
      <c r="B170">
        <v>169</v>
      </c>
      <c r="C170">
        <v>174.95599369999999</v>
      </c>
      <c r="D170">
        <v>556.54998780000005</v>
      </c>
    </row>
    <row r="171" spans="1:4" x14ac:dyDescent="0.2">
      <c r="A171" s="1">
        <v>44076</v>
      </c>
      <c r="B171">
        <v>170</v>
      </c>
      <c r="C171">
        <v>176.5724945</v>
      </c>
      <c r="D171">
        <v>552.8400269</v>
      </c>
    </row>
    <row r="172" spans="1:4" x14ac:dyDescent="0.2">
      <c r="A172" s="1">
        <v>44077</v>
      </c>
      <c r="B172">
        <v>171</v>
      </c>
      <c r="C172">
        <v>168.3999939</v>
      </c>
      <c r="D172">
        <v>525.75</v>
      </c>
    </row>
    <row r="173" spans="1:4" x14ac:dyDescent="0.2">
      <c r="A173" s="1">
        <v>44078</v>
      </c>
      <c r="B173">
        <v>172</v>
      </c>
      <c r="C173">
        <v>164.7310028</v>
      </c>
      <c r="D173">
        <v>516.04998780000005</v>
      </c>
    </row>
    <row r="174" spans="1:4" x14ac:dyDescent="0.2">
      <c r="A174" s="1">
        <v>44082</v>
      </c>
      <c r="B174">
        <v>173</v>
      </c>
      <c r="C174">
        <v>157.49200440000001</v>
      </c>
      <c r="D174">
        <v>507.01998900000001</v>
      </c>
    </row>
    <row r="175" spans="1:4" x14ac:dyDescent="0.2">
      <c r="A175" s="1">
        <v>44083</v>
      </c>
      <c r="B175">
        <v>174</v>
      </c>
      <c r="C175">
        <v>163.43049619999999</v>
      </c>
      <c r="D175">
        <v>500.19000240000003</v>
      </c>
    </row>
    <row r="176" spans="1:4" x14ac:dyDescent="0.2">
      <c r="A176" s="1">
        <v>44084</v>
      </c>
      <c r="B176">
        <v>175</v>
      </c>
      <c r="C176">
        <v>158.75549319999999</v>
      </c>
      <c r="D176">
        <v>480.67001340000002</v>
      </c>
    </row>
    <row r="177" spans="1:4" x14ac:dyDescent="0.2">
      <c r="A177" s="1">
        <v>44085</v>
      </c>
      <c r="B177">
        <v>176</v>
      </c>
      <c r="C177">
        <v>155.81100459999999</v>
      </c>
      <c r="D177">
        <v>482.02999879999999</v>
      </c>
    </row>
    <row r="178" spans="1:4" x14ac:dyDescent="0.2">
      <c r="A178" s="1">
        <v>44088</v>
      </c>
      <c r="B178">
        <v>177</v>
      </c>
      <c r="C178">
        <v>155.14849849999999</v>
      </c>
      <c r="D178">
        <v>476.26000979999998</v>
      </c>
    </row>
    <row r="179" spans="1:4" x14ac:dyDescent="0.2">
      <c r="A179" s="1">
        <v>44089</v>
      </c>
      <c r="B179">
        <v>178</v>
      </c>
      <c r="C179">
        <v>157.8065033</v>
      </c>
      <c r="D179">
        <v>495.98999020000002</v>
      </c>
    </row>
    <row r="180" spans="1:4" x14ac:dyDescent="0.2">
      <c r="A180" s="1">
        <v>44090</v>
      </c>
      <c r="B180">
        <v>179</v>
      </c>
      <c r="C180">
        <v>153.90499879999999</v>
      </c>
      <c r="D180">
        <v>483.85998540000003</v>
      </c>
    </row>
    <row r="181" spans="1:4" x14ac:dyDescent="0.2">
      <c r="A181" s="1">
        <v>44091</v>
      </c>
      <c r="B181">
        <v>180</v>
      </c>
      <c r="C181">
        <v>150.43649289999999</v>
      </c>
      <c r="D181">
        <v>470.2000122</v>
      </c>
    </row>
    <row r="182" spans="1:4" x14ac:dyDescent="0.2">
      <c r="A182" s="1">
        <v>44092</v>
      </c>
      <c r="B182">
        <v>181</v>
      </c>
      <c r="C182">
        <v>147.74549870000001</v>
      </c>
      <c r="D182">
        <v>469.9599915</v>
      </c>
    </row>
    <row r="183" spans="1:4" x14ac:dyDescent="0.2">
      <c r="A183" s="1">
        <v>44095</v>
      </c>
      <c r="B183">
        <v>182</v>
      </c>
      <c r="C183">
        <v>148.02349849999999</v>
      </c>
      <c r="D183">
        <v>487.35000609999997</v>
      </c>
    </row>
    <row r="184" spans="1:4" x14ac:dyDescent="0.2">
      <c r="A184" s="1">
        <v>44096</v>
      </c>
      <c r="B184">
        <v>183</v>
      </c>
      <c r="C184">
        <v>156.44949339999999</v>
      </c>
      <c r="D184">
        <v>491.17001340000002</v>
      </c>
    </row>
    <row r="185" spans="1:4" x14ac:dyDescent="0.2">
      <c r="A185" s="1">
        <v>44097</v>
      </c>
      <c r="B185">
        <v>184</v>
      </c>
      <c r="C185">
        <v>149.99299619999999</v>
      </c>
      <c r="D185">
        <v>470.60998540000003</v>
      </c>
    </row>
    <row r="186" spans="1:4" x14ac:dyDescent="0.2">
      <c r="A186" s="1">
        <v>44098</v>
      </c>
      <c r="B186">
        <v>185</v>
      </c>
      <c r="C186">
        <v>150.98950199999999</v>
      </c>
      <c r="D186">
        <v>473.07998659999998</v>
      </c>
    </row>
    <row r="187" spans="1:4" x14ac:dyDescent="0.2">
      <c r="A187" s="1">
        <v>44099</v>
      </c>
      <c r="B187">
        <v>186</v>
      </c>
      <c r="C187">
        <v>154.7565002</v>
      </c>
      <c r="D187">
        <v>482.88000490000002</v>
      </c>
    </row>
    <row r="188" spans="1:4" x14ac:dyDescent="0.2">
      <c r="A188" s="1">
        <v>44102</v>
      </c>
      <c r="B188">
        <v>187</v>
      </c>
      <c r="C188">
        <v>158.70249939999999</v>
      </c>
      <c r="D188">
        <v>490.64999390000003</v>
      </c>
    </row>
    <row r="189" spans="1:4" x14ac:dyDescent="0.2">
      <c r="A189" s="1">
        <v>44103</v>
      </c>
      <c r="B189">
        <v>188</v>
      </c>
      <c r="C189">
        <v>157.2440033</v>
      </c>
      <c r="D189">
        <v>493.48001099999999</v>
      </c>
    </row>
    <row r="190" spans="1:4" x14ac:dyDescent="0.2">
      <c r="A190" s="1">
        <v>44104</v>
      </c>
      <c r="B190">
        <v>189</v>
      </c>
      <c r="C190">
        <v>157.43649289999999</v>
      </c>
      <c r="D190">
        <v>500.02999879999999</v>
      </c>
    </row>
    <row r="191" spans="1:4" x14ac:dyDescent="0.2">
      <c r="A191" s="1">
        <v>44105</v>
      </c>
      <c r="B191">
        <v>190</v>
      </c>
      <c r="C191">
        <v>161.06300350000001</v>
      </c>
      <c r="D191">
        <v>527.51000980000003</v>
      </c>
    </row>
    <row r="192" spans="1:4" x14ac:dyDescent="0.2">
      <c r="A192" s="1">
        <v>44106</v>
      </c>
      <c r="B192">
        <v>191</v>
      </c>
      <c r="C192">
        <v>156.25</v>
      </c>
      <c r="D192">
        <v>503.05999759999997</v>
      </c>
    </row>
    <row r="193" spans="1:4" x14ac:dyDescent="0.2">
      <c r="A193" s="1">
        <v>44109</v>
      </c>
      <c r="B193">
        <v>192</v>
      </c>
      <c r="C193">
        <v>159.96000670000001</v>
      </c>
      <c r="D193">
        <v>520.65002440000001</v>
      </c>
    </row>
    <row r="194" spans="1:4" x14ac:dyDescent="0.2">
      <c r="A194" s="1">
        <v>44110</v>
      </c>
      <c r="B194">
        <v>193</v>
      </c>
      <c r="C194">
        <v>154.99800110000001</v>
      </c>
      <c r="D194">
        <v>505.86999509999998</v>
      </c>
    </row>
    <row r="195" spans="1:4" x14ac:dyDescent="0.2">
      <c r="A195" s="1">
        <v>44111</v>
      </c>
      <c r="B195">
        <v>194</v>
      </c>
      <c r="C195">
        <v>159.7845001</v>
      </c>
      <c r="D195">
        <v>534.6599731</v>
      </c>
    </row>
    <row r="196" spans="1:4" x14ac:dyDescent="0.2">
      <c r="A196" s="1">
        <v>44112</v>
      </c>
      <c r="B196">
        <v>195</v>
      </c>
      <c r="C196">
        <v>159.5274963</v>
      </c>
      <c r="D196">
        <v>531.78997800000002</v>
      </c>
    </row>
    <row r="197" spans="1:4" x14ac:dyDescent="0.2">
      <c r="A197" s="1">
        <v>44113</v>
      </c>
      <c r="B197">
        <v>196</v>
      </c>
      <c r="C197">
        <v>164.33250430000001</v>
      </c>
      <c r="D197">
        <v>539.44000240000003</v>
      </c>
    </row>
    <row r="198" spans="1:4" x14ac:dyDescent="0.2">
      <c r="A198" s="1">
        <v>44116</v>
      </c>
      <c r="B198">
        <v>197</v>
      </c>
      <c r="C198">
        <v>172.1464996</v>
      </c>
      <c r="D198">
        <v>539.80999759999997</v>
      </c>
    </row>
    <row r="199" spans="1:4" x14ac:dyDescent="0.2">
      <c r="A199" s="1">
        <v>44117</v>
      </c>
      <c r="B199">
        <v>198</v>
      </c>
      <c r="C199">
        <v>172.1815033</v>
      </c>
      <c r="D199">
        <v>554.0900269</v>
      </c>
    </row>
    <row r="200" spans="1:4" x14ac:dyDescent="0.2">
      <c r="A200" s="1">
        <v>44118</v>
      </c>
      <c r="B200">
        <v>199</v>
      </c>
      <c r="C200">
        <v>168.18550110000001</v>
      </c>
      <c r="D200">
        <v>541.45001219999995</v>
      </c>
    </row>
    <row r="201" spans="1:4" x14ac:dyDescent="0.2">
      <c r="A201" s="1">
        <v>44119</v>
      </c>
      <c r="B201">
        <v>200</v>
      </c>
      <c r="C201">
        <v>166.93249510000001</v>
      </c>
      <c r="D201">
        <v>541.94000240000003</v>
      </c>
    </row>
    <row r="202" spans="1:4" x14ac:dyDescent="0.2">
      <c r="A202" s="1">
        <v>44120</v>
      </c>
      <c r="B202">
        <v>201</v>
      </c>
      <c r="C202">
        <v>163.63549800000001</v>
      </c>
      <c r="D202">
        <v>530.78997800000002</v>
      </c>
    </row>
    <row r="203" spans="1:4" x14ac:dyDescent="0.2">
      <c r="A203" s="1">
        <v>44123</v>
      </c>
      <c r="B203">
        <v>202</v>
      </c>
      <c r="C203">
        <v>160.36050420000001</v>
      </c>
      <c r="D203">
        <v>530.71997069999998</v>
      </c>
    </row>
    <row r="204" spans="1:4" x14ac:dyDescent="0.2">
      <c r="A204" s="1">
        <v>44124</v>
      </c>
      <c r="B204">
        <v>203</v>
      </c>
      <c r="C204">
        <v>160.8504944</v>
      </c>
      <c r="D204">
        <v>525.41998290000004</v>
      </c>
    </row>
    <row r="205" spans="1:4" x14ac:dyDescent="0.2">
      <c r="A205" s="1">
        <v>44125</v>
      </c>
      <c r="B205">
        <v>204</v>
      </c>
      <c r="C205">
        <v>159.246994</v>
      </c>
      <c r="D205">
        <v>489.0499878</v>
      </c>
    </row>
    <row r="206" spans="1:4" x14ac:dyDescent="0.2">
      <c r="A206" s="1">
        <v>44126</v>
      </c>
      <c r="B206">
        <v>205</v>
      </c>
      <c r="C206">
        <v>158.82000729999999</v>
      </c>
      <c r="D206">
        <v>485.23001099999999</v>
      </c>
    </row>
    <row r="207" spans="1:4" x14ac:dyDescent="0.2">
      <c r="A207" s="1">
        <v>44127</v>
      </c>
      <c r="B207">
        <v>206</v>
      </c>
      <c r="C207">
        <v>160.22000120000001</v>
      </c>
      <c r="D207">
        <v>488.27999879999999</v>
      </c>
    </row>
    <row r="208" spans="1:4" x14ac:dyDescent="0.2">
      <c r="A208" s="1">
        <v>44130</v>
      </c>
      <c r="B208">
        <v>207</v>
      </c>
      <c r="C208">
        <v>160.35200499999999</v>
      </c>
      <c r="D208">
        <v>488.23999020000002</v>
      </c>
    </row>
    <row r="209" spans="1:4" x14ac:dyDescent="0.2">
      <c r="A209" s="1">
        <v>44131</v>
      </c>
      <c r="B209">
        <v>208</v>
      </c>
      <c r="C209">
        <v>164.31649780000001</v>
      </c>
      <c r="D209">
        <v>488.92999270000001</v>
      </c>
    </row>
    <row r="210" spans="1:4" x14ac:dyDescent="0.2">
      <c r="A210" s="1">
        <v>44132</v>
      </c>
      <c r="B210">
        <v>209</v>
      </c>
      <c r="C210">
        <v>158.13900760000001</v>
      </c>
      <c r="D210">
        <v>486.23999020000002</v>
      </c>
    </row>
    <row r="211" spans="1:4" x14ac:dyDescent="0.2">
      <c r="A211" s="1">
        <v>44133</v>
      </c>
      <c r="B211">
        <v>210</v>
      </c>
      <c r="C211">
        <v>160.55050660000001</v>
      </c>
      <c r="D211">
        <v>504.2099915</v>
      </c>
    </row>
    <row r="212" spans="1:4" x14ac:dyDescent="0.2">
      <c r="A212" s="1">
        <v>44134</v>
      </c>
      <c r="B212">
        <v>211</v>
      </c>
      <c r="C212">
        <v>151.80749510000001</v>
      </c>
      <c r="D212">
        <v>475.73999020000002</v>
      </c>
    </row>
    <row r="213" spans="1:4" x14ac:dyDescent="0.2">
      <c r="A213" s="1">
        <v>44137</v>
      </c>
      <c r="B213">
        <v>212</v>
      </c>
      <c r="C213">
        <v>150.22399899999999</v>
      </c>
      <c r="D213">
        <v>484.11999509999998</v>
      </c>
    </row>
    <row r="214" spans="1:4" x14ac:dyDescent="0.2">
      <c r="A214" s="1">
        <v>44138</v>
      </c>
      <c r="B214">
        <v>213</v>
      </c>
      <c r="C214">
        <v>152.42050169999999</v>
      </c>
      <c r="D214">
        <v>487.22000120000001</v>
      </c>
    </row>
    <row r="215" spans="1:4" x14ac:dyDescent="0.2">
      <c r="A215" s="1">
        <v>44139</v>
      </c>
      <c r="B215">
        <v>214</v>
      </c>
      <c r="C215">
        <v>162.05799870000001</v>
      </c>
      <c r="D215">
        <v>496.9500122</v>
      </c>
    </row>
    <row r="216" spans="1:4" x14ac:dyDescent="0.2">
      <c r="A216" s="1">
        <v>44140</v>
      </c>
      <c r="B216">
        <v>215</v>
      </c>
      <c r="C216">
        <v>166.1000061</v>
      </c>
      <c r="D216">
        <v>513.76000980000003</v>
      </c>
    </row>
    <row r="217" spans="1:4" x14ac:dyDescent="0.2">
      <c r="A217" s="1">
        <v>44141</v>
      </c>
      <c r="B217">
        <v>216</v>
      </c>
      <c r="C217">
        <v>165.5684967</v>
      </c>
      <c r="D217">
        <v>514.72998050000001</v>
      </c>
    </row>
    <row r="218" spans="1:4" x14ac:dyDescent="0.2">
      <c r="A218" s="1">
        <v>44144</v>
      </c>
      <c r="B218">
        <v>217</v>
      </c>
      <c r="C218">
        <v>157.18699649999999</v>
      </c>
      <c r="D218">
        <v>470.5</v>
      </c>
    </row>
    <row r="219" spans="1:4" x14ac:dyDescent="0.2">
      <c r="A219" s="1">
        <v>44145</v>
      </c>
      <c r="B219">
        <v>218</v>
      </c>
      <c r="C219">
        <v>151.75100710000001</v>
      </c>
      <c r="D219">
        <v>480.23999020000002</v>
      </c>
    </row>
    <row r="220" spans="1:4" x14ac:dyDescent="0.2">
      <c r="A220" s="1">
        <v>44146</v>
      </c>
      <c r="B220">
        <v>219</v>
      </c>
      <c r="C220">
        <v>156.86950680000001</v>
      </c>
      <c r="D220">
        <v>490.76000979999998</v>
      </c>
    </row>
    <row r="221" spans="1:4" x14ac:dyDescent="0.2">
      <c r="A221" s="1">
        <v>44147</v>
      </c>
      <c r="B221">
        <v>220</v>
      </c>
      <c r="C221">
        <v>155.51400760000001</v>
      </c>
      <c r="D221">
        <v>486.76998900000001</v>
      </c>
    </row>
    <row r="222" spans="1:4" x14ac:dyDescent="0.2">
      <c r="A222" s="1">
        <v>44148</v>
      </c>
      <c r="B222">
        <v>221</v>
      </c>
      <c r="C222">
        <v>156.440506</v>
      </c>
      <c r="D222">
        <v>482.8399963</v>
      </c>
    </row>
    <row r="223" spans="1:4" x14ac:dyDescent="0.2">
      <c r="A223" s="1">
        <v>44151</v>
      </c>
      <c r="B223">
        <v>222</v>
      </c>
      <c r="C223">
        <v>156.5529938</v>
      </c>
      <c r="D223">
        <v>479.10000609999997</v>
      </c>
    </row>
    <row r="224" spans="1:4" x14ac:dyDescent="0.2">
      <c r="A224" s="1">
        <v>44152</v>
      </c>
      <c r="B224">
        <v>223</v>
      </c>
      <c r="C224">
        <v>156.78300479999999</v>
      </c>
      <c r="D224">
        <v>480.63000490000002</v>
      </c>
    </row>
    <row r="225" spans="1:4" x14ac:dyDescent="0.2">
      <c r="A225" s="1">
        <v>44153</v>
      </c>
      <c r="B225">
        <v>224</v>
      </c>
      <c r="C225">
        <v>155.27299500000001</v>
      </c>
      <c r="D225">
        <v>481.7900085</v>
      </c>
    </row>
    <row r="226" spans="1:4" x14ac:dyDescent="0.2">
      <c r="A226" s="1">
        <v>44154</v>
      </c>
      <c r="B226">
        <v>225</v>
      </c>
      <c r="C226">
        <v>155.85099790000001</v>
      </c>
      <c r="D226">
        <v>484.67001340000002</v>
      </c>
    </row>
    <row r="227" spans="1:4" x14ac:dyDescent="0.2">
      <c r="A227" s="1">
        <v>44155</v>
      </c>
      <c r="B227">
        <v>226</v>
      </c>
      <c r="C227">
        <v>154.97000120000001</v>
      </c>
      <c r="D227">
        <v>488.23999020000002</v>
      </c>
    </row>
    <row r="228" spans="1:4" x14ac:dyDescent="0.2">
      <c r="A228" s="1">
        <v>44158</v>
      </c>
      <c r="B228">
        <v>227</v>
      </c>
      <c r="C228">
        <v>154.91949460000001</v>
      </c>
      <c r="D228">
        <v>476.61999509999998</v>
      </c>
    </row>
    <row r="229" spans="1:4" x14ac:dyDescent="0.2">
      <c r="A229" s="1">
        <v>44159</v>
      </c>
      <c r="B229">
        <v>228</v>
      </c>
      <c r="C229">
        <v>155.9029999</v>
      </c>
      <c r="D229">
        <v>482.88000490000002</v>
      </c>
    </row>
    <row r="230" spans="1:4" x14ac:dyDescent="0.2">
      <c r="A230" s="1">
        <v>44160</v>
      </c>
      <c r="B230">
        <v>229</v>
      </c>
      <c r="C230">
        <v>159.2534943</v>
      </c>
      <c r="D230">
        <v>485</v>
      </c>
    </row>
    <row r="231" spans="1:4" x14ac:dyDescent="0.2">
      <c r="A231" s="1">
        <v>44162</v>
      </c>
      <c r="B231">
        <v>230</v>
      </c>
      <c r="C231">
        <v>159.76699830000001</v>
      </c>
      <c r="D231">
        <v>491.35998540000003</v>
      </c>
    </row>
    <row r="232" spans="1:4" x14ac:dyDescent="0.2">
      <c r="A232" s="1">
        <v>44165</v>
      </c>
      <c r="B232">
        <v>231</v>
      </c>
      <c r="C232">
        <v>158.40199279999999</v>
      </c>
      <c r="D232">
        <v>490.7000122</v>
      </c>
    </row>
    <row r="233" spans="1:4" x14ac:dyDescent="0.2">
      <c r="A233" s="1">
        <v>44166</v>
      </c>
      <c r="B233">
        <v>232</v>
      </c>
      <c r="C233">
        <v>161.00399780000001</v>
      </c>
      <c r="D233">
        <v>504.57998659999998</v>
      </c>
    </row>
    <row r="234" spans="1:4" x14ac:dyDescent="0.2">
      <c r="A234" s="1">
        <v>44167</v>
      </c>
      <c r="B234">
        <v>233</v>
      </c>
      <c r="C234">
        <v>160.17649840000001</v>
      </c>
      <c r="D234">
        <v>503.38000490000002</v>
      </c>
    </row>
    <row r="235" spans="1:4" x14ac:dyDescent="0.2">
      <c r="A235" s="1">
        <v>44168</v>
      </c>
      <c r="B235">
        <v>234</v>
      </c>
      <c r="C235">
        <v>159.33650209999999</v>
      </c>
      <c r="D235">
        <v>497.51998900000001</v>
      </c>
    </row>
    <row r="236" spans="1:4" x14ac:dyDescent="0.2">
      <c r="A236" s="1">
        <v>44169</v>
      </c>
      <c r="B236">
        <v>235</v>
      </c>
      <c r="C236">
        <v>158.12899780000001</v>
      </c>
      <c r="D236">
        <v>498.30999759999997</v>
      </c>
    </row>
    <row r="237" spans="1:4" x14ac:dyDescent="0.2">
      <c r="A237" s="1">
        <v>44172</v>
      </c>
      <c r="B237">
        <v>236</v>
      </c>
      <c r="C237">
        <v>157.8999939</v>
      </c>
      <c r="D237">
        <v>515.78002930000002</v>
      </c>
    </row>
    <row r="238" spans="1:4" x14ac:dyDescent="0.2">
      <c r="A238" s="1">
        <v>44173</v>
      </c>
      <c r="B238">
        <v>237</v>
      </c>
      <c r="C238">
        <v>158.86450199999999</v>
      </c>
      <c r="D238">
        <v>512.6599731</v>
      </c>
    </row>
    <row r="239" spans="1:4" x14ac:dyDescent="0.2">
      <c r="A239" s="1">
        <v>44174</v>
      </c>
      <c r="B239">
        <v>238</v>
      </c>
      <c r="C239">
        <v>155.21000670000001</v>
      </c>
      <c r="D239">
        <v>493.60000609999997</v>
      </c>
    </row>
    <row r="240" spans="1:4" x14ac:dyDescent="0.2">
      <c r="A240" s="1">
        <v>44175</v>
      </c>
      <c r="B240">
        <v>239</v>
      </c>
      <c r="C240">
        <v>155.07449339999999</v>
      </c>
      <c r="D240">
        <v>501.0899963</v>
      </c>
    </row>
    <row r="241" spans="1:4" x14ac:dyDescent="0.2">
      <c r="A241" s="1">
        <v>44176</v>
      </c>
      <c r="B241">
        <v>240</v>
      </c>
      <c r="C241">
        <v>155.82099909999999</v>
      </c>
      <c r="D241">
        <v>503.22000120000001</v>
      </c>
    </row>
    <row r="242" spans="1:4" x14ac:dyDescent="0.2">
      <c r="A242" s="1">
        <v>44179</v>
      </c>
      <c r="B242">
        <v>241</v>
      </c>
      <c r="C242">
        <v>157.84849550000001</v>
      </c>
      <c r="D242">
        <v>522.41998290000004</v>
      </c>
    </row>
    <row r="243" spans="1:4" x14ac:dyDescent="0.2">
      <c r="A243" s="1">
        <v>44180</v>
      </c>
      <c r="B243">
        <v>242</v>
      </c>
      <c r="C243">
        <v>158.2559967</v>
      </c>
      <c r="D243">
        <v>519.78002930000002</v>
      </c>
    </row>
    <row r="244" spans="1:4" x14ac:dyDescent="0.2">
      <c r="A244" s="1">
        <v>44181</v>
      </c>
      <c r="B244">
        <v>243</v>
      </c>
      <c r="C244">
        <v>162.04800420000001</v>
      </c>
      <c r="D244">
        <v>524.83001709999996</v>
      </c>
    </row>
    <row r="245" spans="1:4" x14ac:dyDescent="0.2">
      <c r="A245" s="1">
        <v>44182</v>
      </c>
      <c r="B245">
        <v>244</v>
      </c>
      <c r="C245">
        <v>161.80400090000001</v>
      </c>
      <c r="D245">
        <v>532.90002440000001</v>
      </c>
    </row>
    <row r="246" spans="1:4" x14ac:dyDescent="0.2">
      <c r="A246" s="1">
        <v>44183</v>
      </c>
      <c r="B246">
        <v>245</v>
      </c>
      <c r="C246">
        <v>160.08250430000001</v>
      </c>
      <c r="D246">
        <v>534.45001219999995</v>
      </c>
    </row>
    <row r="247" spans="1:4" x14ac:dyDescent="0.2">
      <c r="A247" s="1">
        <v>44186</v>
      </c>
      <c r="B247">
        <v>246</v>
      </c>
      <c r="C247">
        <v>160.3090057</v>
      </c>
      <c r="D247">
        <v>528.9099731</v>
      </c>
    </row>
    <row r="248" spans="1:4" x14ac:dyDescent="0.2">
      <c r="A248" s="1">
        <v>44187</v>
      </c>
      <c r="B248">
        <v>247</v>
      </c>
      <c r="C248">
        <v>160.32600400000001</v>
      </c>
      <c r="D248">
        <v>527.33001709999996</v>
      </c>
    </row>
    <row r="249" spans="1:4" x14ac:dyDescent="0.2">
      <c r="A249" s="1">
        <v>44188</v>
      </c>
      <c r="B249">
        <v>248</v>
      </c>
      <c r="C249">
        <v>159.26350400000001</v>
      </c>
      <c r="D249">
        <v>514.47998050000001</v>
      </c>
    </row>
    <row r="250" spans="1:4" x14ac:dyDescent="0.2">
      <c r="A250" s="1">
        <v>44189</v>
      </c>
      <c r="B250">
        <v>249</v>
      </c>
      <c r="C250">
        <v>158.6345062</v>
      </c>
      <c r="D250">
        <v>513.96997069999998</v>
      </c>
    </row>
    <row r="251" spans="1:4" x14ac:dyDescent="0.2">
      <c r="A251" s="1">
        <v>44193</v>
      </c>
      <c r="B251">
        <v>250</v>
      </c>
      <c r="C251">
        <v>164.19799800000001</v>
      </c>
      <c r="D251">
        <v>519.11999509999998</v>
      </c>
    </row>
    <row r="252" spans="1:4" x14ac:dyDescent="0.2">
      <c r="A252" s="1">
        <v>44194</v>
      </c>
      <c r="B252">
        <v>251</v>
      </c>
      <c r="C252">
        <v>166.1000061</v>
      </c>
      <c r="D252">
        <v>530.86999509999998</v>
      </c>
    </row>
    <row r="253" spans="1:4" x14ac:dyDescent="0.2">
      <c r="A253" s="1">
        <v>44195</v>
      </c>
      <c r="B253">
        <v>252</v>
      </c>
      <c r="C253">
        <v>164.29249569999999</v>
      </c>
      <c r="D253">
        <v>524.5900269</v>
      </c>
    </row>
    <row r="254" spans="1:4" x14ac:dyDescent="0.2">
      <c r="A254" s="1">
        <v>44196</v>
      </c>
      <c r="B254">
        <v>253</v>
      </c>
    </row>
    <row r="255" spans="1:4" x14ac:dyDescent="0.2">
      <c r="A255" s="1">
        <v>44200</v>
      </c>
      <c r="B255">
        <v>254</v>
      </c>
    </row>
    <row r="256" spans="1:4" x14ac:dyDescent="0.2">
      <c r="A256" s="1">
        <v>44201</v>
      </c>
      <c r="B256">
        <v>255</v>
      </c>
    </row>
    <row r="257" spans="1:2" x14ac:dyDescent="0.2">
      <c r="A257" s="1">
        <v>44202</v>
      </c>
      <c r="B257">
        <v>256</v>
      </c>
    </row>
    <row r="258" spans="1:2" x14ac:dyDescent="0.2">
      <c r="A258" s="1">
        <v>44203</v>
      </c>
      <c r="B258">
        <v>257</v>
      </c>
    </row>
    <row r="259" spans="1:2" x14ac:dyDescent="0.2">
      <c r="A259" s="1">
        <v>44204</v>
      </c>
      <c r="B259">
        <v>258</v>
      </c>
    </row>
    <row r="260" spans="1:2" x14ac:dyDescent="0.2">
      <c r="A260" s="1">
        <v>44207</v>
      </c>
      <c r="B260">
        <v>259</v>
      </c>
    </row>
    <row r="261" spans="1:2" x14ac:dyDescent="0.2">
      <c r="A261" s="1">
        <v>44208</v>
      </c>
      <c r="B261">
        <v>260</v>
      </c>
    </row>
    <row r="262" spans="1:2" x14ac:dyDescent="0.2">
      <c r="A262" s="1">
        <v>44209</v>
      </c>
      <c r="B262">
        <v>261</v>
      </c>
    </row>
    <row r="263" spans="1:2" x14ac:dyDescent="0.2">
      <c r="A263" s="1">
        <v>44210</v>
      </c>
      <c r="B263">
        <v>262</v>
      </c>
    </row>
  </sheetData>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263"/>
  <sheetViews>
    <sheetView topLeftCell="BI1" zoomScaleNormal="50" workbookViewId="0">
      <selection activeCell="H4" sqref="H4:I4"/>
    </sheetView>
  </sheetViews>
  <sheetFormatPr baseColWidth="10" defaultRowHeight="16" x14ac:dyDescent="0.2"/>
  <cols>
    <col min="2" max="2" width="11.1640625" hidden="1" customWidth="1"/>
    <col min="3" max="3" width="31.1640625" customWidth="1"/>
    <col min="7" max="7" width="95.33203125" customWidth="1"/>
    <col min="8" max="8" width="18.83203125" customWidth="1"/>
    <col min="9" max="9" width="18.5" customWidth="1"/>
    <col min="10" max="10" width="11.6640625" bestFit="1" customWidth="1"/>
    <col min="14" max="14" width="11.5" customWidth="1"/>
    <col min="15" max="15" width="12.33203125" customWidth="1"/>
    <col min="16" max="16" width="11.6640625" customWidth="1"/>
    <col min="17" max="17" width="13.1640625" customWidth="1"/>
    <col min="18" max="18" width="22.33203125" customWidth="1"/>
    <col min="19" max="19" width="28.33203125" customWidth="1"/>
    <col min="20" max="20" width="20" customWidth="1"/>
    <col min="21" max="21" width="13.33203125" bestFit="1" customWidth="1"/>
    <col min="29" max="29" width="12.1640625" customWidth="1"/>
    <col min="30" max="30" width="11.5" customWidth="1"/>
    <col min="31" max="31" width="12.6640625" customWidth="1"/>
    <col min="32" max="32" width="11.83203125" customWidth="1"/>
    <col min="35" max="35" width="33.1640625" customWidth="1"/>
    <col min="39" max="39" width="94" customWidth="1"/>
    <col min="40" max="40" width="24.33203125" customWidth="1"/>
    <col min="41" max="41" width="13.1640625" customWidth="1"/>
    <col min="46" max="47" width="12.1640625" bestFit="1" customWidth="1"/>
    <col min="48" max="48" width="11.5" bestFit="1" customWidth="1"/>
    <col min="49" max="49" width="12.1640625" bestFit="1" customWidth="1"/>
    <col min="50" max="50" width="11.6640625" customWidth="1"/>
    <col min="51" max="51" width="25.33203125" customWidth="1"/>
    <col min="52" max="52" width="20.83203125" customWidth="1"/>
    <col min="61" max="63" width="12.1640625" bestFit="1" customWidth="1"/>
    <col min="64" max="64" width="12" customWidth="1"/>
  </cols>
  <sheetData>
    <row r="1" spans="1:64" s="4" customFormat="1" ht="68" x14ac:dyDescent="0.2">
      <c r="A1" s="59" t="s">
        <v>56</v>
      </c>
      <c r="B1" s="59"/>
      <c r="C1" s="60"/>
      <c r="D1" s="5" t="s">
        <v>0</v>
      </c>
      <c r="E1" s="5" t="s">
        <v>1</v>
      </c>
      <c r="F1" s="5" t="s">
        <v>2</v>
      </c>
      <c r="J1" s="16" t="s">
        <v>57</v>
      </c>
      <c r="K1" s="16" t="s">
        <v>58</v>
      </c>
      <c r="L1" s="16" t="s">
        <v>59</v>
      </c>
      <c r="M1" s="16" t="s">
        <v>60</v>
      </c>
      <c r="N1" s="5" t="s">
        <v>9</v>
      </c>
      <c r="O1" s="5" t="s">
        <v>10</v>
      </c>
      <c r="P1" s="5" t="s">
        <v>11</v>
      </c>
      <c r="Q1" s="5" t="s">
        <v>12</v>
      </c>
      <c r="U1" s="16" t="s">
        <v>61</v>
      </c>
      <c r="V1" s="16" t="s">
        <v>62</v>
      </c>
      <c r="W1" s="16" t="s">
        <v>63</v>
      </c>
      <c r="X1" s="16" t="s">
        <v>64</v>
      </c>
      <c r="Y1" s="5" t="s">
        <v>66</v>
      </c>
      <c r="Z1" s="5" t="s">
        <v>70</v>
      </c>
      <c r="AA1" s="5" t="s">
        <v>71</v>
      </c>
      <c r="AB1" s="5" t="s">
        <v>72</v>
      </c>
      <c r="AC1" s="5" t="s">
        <v>9</v>
      </c>
      <c r="AD1" s="5" t="s">
        <v>10</v>
      </c>
      <c r="AE1" s="5" t="s">
        <v>11</v>
      </c>
      <c r="AF1" s="5" t="s">
        <v>12</v>
      </c>
      <c r="AI1" s="59" t="s">
        <v>69</v>
      </c>
      <c r="AJ1" s="5" t="s">
        <v>0</v>
      </c>
      <c r="AK1" s="5" t="s">
        <v>1</v>
      </c>
      <c r="AL1" s="5" t="s">
        <v>3</v>
      </c>
      <c r="AP1" s="16" t="s">
        <v>57</v>
      </c>
      <c r="AQ1" s="16" t="s">
        <v>58</v>
      </c>
      <c r="AR1" s="16" t="s">
        <v>73</v>
      </c>
      <c r="AS1" s="16" t="s">
        <v>60</v>
      </c>
      <c r="AT1" s="5" t="s">
        <v>9</v>
      </c>
      <c r="AU1" s="5" t="s">
        <v>10</v>
      </c>
      <c r="AV1" s="5" t="s">
        <v>11</v>
      </c>
      <c r="AW1" s="5" t="s">
        <v>12</v>
      </c>
      <c r="BA1" s="5" t="s">
        <v>14</v>
      </c>
      <c r="BB1" s="5" t="s">
        <v>15</v>
      </c>
      <c r="BC1" s="5" t="s">
        <v>16</v>
      </c>
      <c r="BD1" s="5" t="s">
        <v>17</v>
      </c>
      <c r="BE1" s="5" t="s">
        <v>18</v>
      </c>
      <c r="BF1" s="5" t="s">
        <v>19</v>
      </c>
      <c r="BG1" s="5" t="s">
        <v>20</v>
      </c>
      <c r="BH1" s="5" t="s">
        <v>21</v>
      </c>
      <c r="BI1" s="5" t="s">
        <v>9</v>
      </c>
      <c r="BJ1" s="5" t="s">
        <v>10</v>
      </c>
      <c r="BK1" s="5" t="s">
        <v>11</v>
      </c>
      <c r="BL1" s="5" t="s">
        <v>12</v>
      </c>
    </row>
    <row r="2" spans="1:64" ht="19" customHeight="1" x14ac:dyDescent="0.2">
      <c r="A2" s="59"/>
      <c r="B2" s="59"/>
      <c r="C2" s="60"/>
      <c r="D2" s="31">
        <v>43832</v>
      </c>
      <c r="E2" s="11">
        <v>1</v>
      </c>
      <c r="F2" s="23">
        <v>94.900497439999995</v>
      </c>
      <c r="J2" s="23">
        <f>F2</f>
        <v>94.900497439999995</v>
      </c>
      <c r="K2" s="23">
        <f>F2</f>
        <v>94.900497439999995</v>
      </c>
      <c r="L2" s="23">
        <f>F2</f>
        <v>94.900497439999995</v>
      </c>
      <c r="M2" s="23">
        <f>F2</f>
        <v>94.900497439999995</v>
      </c>
      <c r="N2" s="23">
        <f t="shared" ref="N2:N65" si="0">ABS(F2-J2)/F2*100</f>
        <v>0</v>
      </c>
      <c r="O2" s="23">
        <f t="shared" ref="O2:O65" si="1">ABS(F2-K2)/F2*100</f>
        <v>0</v>
      </c>
      <c r="P2" s="23">
        <f t="shared" ref="P2:P65" si="2">ABS(F2-L2)/F2*100</f>
        <v>0</v>
      </c>
      <c r="Q2" s="23">
        <f t="shared" ref="Q2:Q65" si="3">ABS(F2-M2)/F2*100</f>
        <v>0</v>
      </c>
      <c r="U2" s="11">
        <v>0</v>
      </c>
      <c r="V2" s="11">
        <v>0</v>
      </c>
      <c r="W2" s="11">
        <v>0</v>
      </c>
      <c r="X2" s="11">
        <v>0</v>
      </c>
      <c r="Y2" s="23">
        <f t="shared" ref="Y2:Y33" si="4">J2+U2</f>
        <v>94.900497439999995</v>
      </c>
      <c r="Z2" s="23">
        <f t="shared" ref="Z2:Z33" si="5">K2+V2</f>
        <v>94.900497439999995</v>
      </c>
      <c r="AA2" s="23">
        <f t="shared" ref="AA2:AA33" si="6">L2+W2</f>
        <v>94.900497439999995</v>
      </c>
      <c r="AB2" s="23">
        <f t="shared" ref="AB2:AB33" si="7">M2+X2</f>
        <v>94.900497439999995</v>
      </c>
      <c r="AC2" s="23">
        <f t="shared" ref="AC2:AC65" si="8">ABS(F2-Y2)/F2*100</f>
        <v>0</v>
      </c>
      <c r="AD2" s="23">
        <f t="shared" ref="AD2:AD65" si="9">ABS(F2-Z2)/F2*100</f>
        <v>0</v>
      </c>
      <c r="AE2" s="23">
        <f t="shared" ref="AE2:AE65" si="10">ABS(F2-AA2)/F2*100</f>
        <v>0</v>
      </c>
      <c r="AF2" s="23">
        <f t="shared" ref="AF2:AF65" si="11">ABS(F2-AB2)/F2*100</f>
        <v>0</v>
      </c>
      <c r="AI2" s="59"/>
      <c r="AJ2" s="31">
        <v>43832</v>
      </c>
      <c r="AK2" s="11">
        <v>1</v>
      </c>
      <c r="AL2" s="23">
        <v>329.80999759999997</v>
      </c>
      <c r="AP2" s="23">
        <f>AL2</f>
        <v>329.80999759999997</v>
      </c>
      <c r="AQ2" s="23">
        <f>AL2</f>
        <v>329.80999759999997</v>
      </c>
      <c r="AR2" s="23">
        <f>AL2</f>
        <v>329.80999759999997</v>
      </c>
      <c r="AS2" s="23">
        <f>AL2</f>
        <v>329.80999759999997</v>
      </c>
      <c r="AT2" s="23">
        <f>ABS(AL2-AP2)/AL2*100</f>
        <v>0</v>
      </c>
      <c r="AU2" s="23">
        <f>ABS(AL2-AQ2)/AL2*100</f>
        <v>0</v>
      </c>
      <c r="AV2" s="23">
        <f>ABS(AL2-AR2)/AL2*100</f>
        <v>0</v>
      </c>
      <c r="AW2" s="23">
        <f>ABS(AL2-AS2)/AL2*100</f>
        <v>0</v>
      </c>
      <c r="BA2" s="11">
        <v>0</v>
      </c>
      <c r="BB2" s="11">
        <v>0</v>
      </c>
      <c r="BC2" s="11">
        <v>0</v>
      </c>
      <c r="BD2" s="11">
        <v>0</v>
      </c>
      <c r="BE2" s="23">
        <f>AP2+BA2</f>
        <v>329.80999759999997</v>
      </c>
      <c r="BF2" s="23">
        <f t="shared" ref="BF2:BF65" si="12">AQ2+BB2</f>
        <v>329.80999759999997</v>
      </c>
      <c r="BG2" s="23">
        <f t="shared" ref="BG2:BG65" si="13">AR2+BC2</f>
        <v>329.80999759999997</v>
      </c>
      <c r="BH2" s="23">
        <f t="shared" ref="BH2:BH65" si="14">AS2+BD2</f>
        <v>329.80999759999997</v>
      </c>
      <c r="BI2" s="23">
        <f>ABS(AL2-BE2)/AL2*100</f>
        <v>0</v>
      </c>
      <c r="BJ2" s="23">
        <f>ABS(AL2-BF2)/AL2*100</f>
        <v>0</v>
      </c>
      <c r="BK2" s="23">
        <f>ABS(AL2-BG2)/AL2*100</f>
        <v>0</v>
      </c>
      <c r="BL2" s="23">
        <f>ABS(AL2-BH2)/AL2*100</f>
        <v>0</v>
      </c>
    </row>
    <row r="3" spans="1:64" ht="19" x14ac:dyDescent="0.25">
      <c r="C3" s="19" t="s">
        <v>55</v>
      </c>
      <c r="D3" s="31">
        <v>43833</v>
      </c>
      <c r="E3" s="11">
        <v>2</v>
      </c>
      <c r="F3" s="23">
        <v>93.748497009999994</v>
      </c>
      <c r="H3" s="62" t="s">
        <v>65</v>
      </c>
      <c r="I3" s="63"/>
      <c r="J3" s="23">
        <f t="shared" ref="J3:J66" si="15">0.2*F2+(1-0.2)*J2</f>
        <v>94.900497440000009</v>
      </c>
      <c r="K3" s="23">
        <f t="shared" ref="K3:K66" si="16">0.4*F2+(1-0.4)*K2</f>
        <v>94.900497439999995</v>
      </c>
      <c r="L3" s="23">
        <f t="shared" ref="L3:L66" si="17">0.6*F2+(1-0.6)*L2</f>
        <v>94.900497439999995</v>
      </c>
      <c r="M3" s="23">
        <f t="shared" ref="M3:M66" si="18">0.8*F2+(1-0.8)*M2</f>
        <v>94.900497439999995</v>
      </c>
      <c r="N3" s="23">
        <f t="shared" si="0"/>
        <v>1.2288201589803978</v>
      </c>
      <c r="O3" s="23">
        <f t="shared" si="1"/>
        <v>1.2288201589803827</v>
      </c>
      <c r="P3" s="23">
        <f t="shared" si="2"/>
        <v>1.2288201589803827</v>
      </c>
      <c r="Q3" s="23">
        <f t="shared" si="3"/>
        <v>1.2288201589803827</v>
      </c>
      <c r="S3" s="62" t="s">
        <v>68</v>
      </c>
      <c r="T3" s="63"/>
      <c r="U3" s="23">
        <f>0.2*(J3-J2) + (1-0.2)*U2</f>
        <v>2.8421709430404009E-15</v>
      </c>
      <c r="V3" s="23">
        <f>0.4*(K3-K2) + (1-0.4)*V2</f>
        <v>0</v>
      </c>
      <c r="W3" s="23">
        <f>0.6*(L3-L2) + (1-0.6)*W2</f>
        <v>0</v>
      </c>
      <c r="X3" s="23">
        <f>0.8*(M3-M2) + (1-0.8)*X2</f>
        <v>0</v>
      </c>
      <c r="Y3" s="23">
        <f t="shared" si="4"/>
        <v>94.900497440000009</v>
      </c>
      <c r="Z3" s="23">
        <f t="shared" si="5"/>
        <v>94.900497439999995</v>
      </c>
      <c r="AA3" s="23">
        <f t="shared" si="6"/>
        <v>94.900497439999995</v>
      </c>
      <c r="AB3" s="23">
        <f t="shared" si="7"/>
        <v>94.900497439999995</v>
      </c>
      <c r="AC3" s="23">
        <f t="shared" si="8"/>
        <v>1.2288201589803978</v>
      </c>
      <c r="AD3" s="23">
        <f t="shared" si="9"/>
        <v>1.2288201589803827</v>
      </c>
      <c r="AE3" s="23">
        <f t="shared" si="10"/>
        <v>1.2288201589803827</v>
      </c>
      <c r="AF3" s="23">
        <f t="shared" si="11"/>
        <v>1.2288201589803827</v>
      </c>
      <c r="AI3" s="19" t="s">
        <v>55</v>
      </c>
      <c r="AJ3" s="31">
        <v>43833</v>
      </c>
      <c r="AK3" s="11">
        <v>2</v>
      </c>
      <c r="AL3" s="23">
        <v>325.89999390000003</v>
      </c>
      <c r="AN3" s="62" t="s">
        <v>65</v>
      </c>
      <c r="AO3" s="63"/>
      <c r="AP3" s="23">
        <f>0.2*AL2+(1-0.2)*AP2</f>
        <v>329.80999759999997</v>
      </c>
      <c r="AQ3" s="23">
        <f>0.4*AL2+(1-0.4)*AQ2</f>
        <v>329.80999759999997</v>
      </c>
      <c r="AR3" s="23">
        <f>0.6*AL2+(1-0.6)*AR2</f>
        <v>329.80999759999997</v>
      </c>
      <c r="AS3" s="23">
        <f>0.8*AL2+(1-0.8)*AS2</f>
        <v>329.80999759999997</v>
      </c>
      <c r="AT3" s="23">
        <f t="shared" ref="AT3:AT66" si="19">ABS(AL3-AP3)/AL3*100</f>
        <v>1.1997556837020693</v>
      </c>
      <c r="AU3" s="23">
        <f t="shared" ref="AU3:AU66" si="20">ABS(AL3-AQ3)/AL3*100</f>
        <v>1.1997556837020693</v>
      </c>
      <c r="AV3" s="23">
        <f t="shared" ref="AV3:AV66" si="21">ABS(AL3-AR3)/AL3*100</f>
        <v>1.1997556837020693</v>
      </c>
      <c r="AW3" s="23">
        <f t="shared" ref="AW3:AW66" si="22">ABS(AL3-AS3)/AL3*100</f>
        <v>1.1997556837020693</v>
      </c>
      <c r="AY3" s="62" t="s">
        <v>68</v>
      </c>
      <c r="AZ3" s="63"/>
      <c r="BA3" s="23">
        <f>0.2*(AP3-AP2) + (1-0.2)*BA2</f>
        <v>0</v>
      </c>
      <c r="BB3" s="23">
        <f>0.4*(AQ3-AQ2) + (1-0.4)*BB2</f>
        <v>0</v>
      </c>
      <c r="BC3" s="23">
        <f>0.6*(AR3-AR2) + (1-0.6)*BC2</f>
        <v>0</v>
      </c>
      <c r="BD3" s="23">
        <f>0.8*(AS3-AS2) + (1-0.8)*BD2</f>
        <v>0</v>
      </c>
      <c r="BE3" s="23">
        <f t="shared" ref="BE3:BE66" si="23">AP3+BA3</f>
        <v>329.80999759999997</v>
      </c>
      <c r="BF3" s="23">
        <f t="shared" si="12"/>
        <v>329.80999759999997</v>
      </c>
      <c r="BG3" s="23">
        <f t="shared" si="13"/>
        <v>329.80999759999997</v>
      </c>
      <c r="BH3" s="23">
        <f t="shared" si="14"/>
        <v>329.80999759999997</v>
      </c>
      <c r="BI3" s="23">
        <f t="shared" ref="BI3:BI66" si="24">ABS(AL3-BE3)/AL3*100</f>
        <v>1.1997556837020693</v>
      </c>
      <c r="BJ3" s="23">
        <f t="shared" ref="BJ3:BJ66" si="25">ABS(AL3-BF3)/AL3*100</f>
        <v>1.1997556837020693</v>
      </c>
      <c r="BK3" s="23">
        <f t="shared" ref="BK3:BK66" si="26">ABS(AL3-BG3)/AL3*100</f>
        <v>1.1997556837020693</v>
      </c>
      <c r="BL3" s="23">
        <f t="shared" ref="BL3:BL66" si="27">ABS(AL3-BH3)/AL3*100</f>
        <v>1.1997556837020693</v>
      </c>
    </row>
    <row r="4" spans="1:64" ht="19" x14ac:dyDescent="0.25">
      <c r="D4" s="31">
        <v>43836</v>
      </c>
      <c r="E4" s="11">
        <v>3</v>
      </c>
      <c r="F4" s="23">
        <v>95.143997189999993</v>
      </c>
      <c r="H4" s="64" t="s">
        <v>54</v>
      </c>
      <c r="I4" s="65"/>
      <c r="J4" s="23">
        <f t="shared" si="15"/>
        <v>94.670097354000021</v>
      </c>
      <c r="K4" s="23">
        <f t="shared" si="16"/>
        <v>94.439697268000003</v>
      </c>
      <c r="L4" s="23">
        <f t="shared" si="17"/>
        <v>94.209297182</v>
      </c>
      <c r="M4" s="23">
        <f t="shared" si="18"/>
        <v>93.978897095999997</v>
      </c>
      <c r="N4" s="23">
        <f t="shared" si="0"/>
        <v>0.49808695240500295</v>
      </c>
      <c r="O4" s="23">
        <f t="shared" si="1"/>
        <v>0.74024630328860586</v>
      </c>
      <c r="P4" s="23">
        <f t="shared" si="2"/>
        <v>0.98240565417219361</v>
      </c>
      <c r="Q4" s="23">
        <f t="shared" si="3"/>
        <v>1.2245650050557815</v>
      </c>
      <c r="S4" s="64" t="s">
        <v>67</v>
      </c>
      <c r="T4" s="65"/>
      <c r="U4" s="23">
        <f t="shared" ref="U4:U67" si="28">0.2*(J4-J3) + (1-0.2)*U3</f>
        <v>-4.6080017199995493E-2</v>
      </c>
      <c r="V4" s="23">
        <f t="shared" ref="V4:V67" si="29">0.4*(K4-K3) + (1-0.4)*V3</f>
        <v>-0.18432006879999677</v>
      </c>
      <c r="W4" s="23">
        <f t="shared" ref="W4:W67" si="30">0.6*(L4-L3) + (1-0.6)*W3</f>
        <v>-0.41472015479999697</v>
      </c>
      <c r="X4" s="23">
        <f t="shared" ref="X4:X67" si="31">0.8*(M4-M3) + (1-0.8)*X3</f>
        <v>-0.7372802751999985</v>
      </c>
      <c r="Y4" s="23">
        <f t="shared" si="4"/>
        <v>94.624017336800023</v>
      </c>
      <c r="Z4" s="23">
        <f t="shared" si="5"/>
        <v>94.255377199200012</v>
      </c>
      <c r="AA4" s="23">
        <f t="shared" si="6"/>
        <v>93.794577027200006</v>
      </c>
      <c r="AB4" s="23">
        <f t="shared" si="7"/>
        <v>93.241616820800004</v>
      </c>
      <c r="AC4" s="23">
        <f t="shared" si="8"/>
        <v>0.54651882258171758</v>
      </c>
      <c r="AD4" s="23">
        <f t="shared" si="9"/>
        <v>0.93397378399546416</v>
      </c>
      <c r="AE4" s="23">
        <f t="shared" si="10"/>
        <v>1.4182924857626398</v>
      </c>
      <c r="AF4" s="23">
        <f t="shared" si="11"/>
        <v>1.9994749278832447</v>
      </c>
      <c r="AJ4" s="31">
        <v>43836</v>
      </c>
      <c r="AK4" s="11">
        <v>3</v>
      </c>
      <c r="AL4" s="23">
        <v>335.82998659999998</v>
      </c>
      <c r="AN4" s="64" t="s">
        <v>54</v>
      </c>
      <c r="AO4" s="65"/>
      <c r="AP4" s="23">
        <f t="shared" ref="AP4:AP67" si="32">0.2*AL3+(1-0.2)*AP3</f>
        <v>329.02799685999997</v>
      </c>
      <c r="AQ4" s="23">
        <f t="shared" ref="AQ4:AQ67" si="33">0.4*AL3+(1-0.4)*AQ3</f>
        <v>328.24599611999997</v>
      </c>
      <c r="AR4" s="23">
        <f t="shared" ref="AR4:AR67" si="34">0.6*AL3+(1-0.6)*AR3</f>
        <v>327.46399538000003</v>
      </c>
      <c r="AS4" s="23">
        <f t="shared" ref="AS4:AS67" si="35">0.8*AL3+(1-0.8)*AS3</f>
        <v>326.68199463999997</v>
      </c>
      <c r="AT4" s="23">
        <f t="shared" si="19"/>
        <v>2.0254265584989937</v>
      </c>
      <c r="AU4" s="23">
        <f t="shared" si="20"/>
        <v>2.2582826973795949</v>
      </c>
      <c r="AV4" s="23">
        <f t="shared" si="21"/>
        <v>2.4911388362601792</v>
      </c>
      <c r="AW4" s="23">
        <f t="shared" si="22"/>
        <v>2.7239949751407972</v>
      </c>
      <c r="AY4" s="64" t="s">
        <v>67</v>
      </c>
      <c r="AZ4" s="65"/>
      <c r="BA4" s="23">
        <f t="shared" ref="BA4:BA67" si="36">0.2*(AP4-AP3) + (1-0.2)*BA3</f>
        <v>-0.15640014800000018</v>
      </c>
      <c r="BB4" s="23">
        <f t="shared" ref="BB4:BB67" si="37">0.4*(AQ4-AQ3) + (1-0.4)*BB3</f>
        <v>-0.62560059200000073</v>
      </c>
      <c r="BC4" s="23">
        <f t="shared" ref="BC4:BC67" si="38">0.6*(AR4-AR3) + (1-0.6)*BC3</f>
        <v>-1.4076013319999674</v>
      </c>
      <c r="BD4" s="23">
        <f t="shared" ref="BD4:BD67" si="39">0.8*(AS4-AS3) + (1-0.8)*BD3</f>
        <v>-2.5024023680000029</v>
      </c>
      <c r="BE4" s="23">
        <f t="shared" si="23"/>
        <v>328.87159671199998</v>
      </c>
      <c r="BF4" s="23">
        <f t="shared" si="12"/>
        <v>327.62039552799996</v>
      </c>
      <c r="BG4" s="23">
        <f t="shared" si="13"/>
        <v>326.05639404800007</v>
      </c>
      <c r="BH4" s="23">
        <f t="shared" si="14"/>
        <v>324.17959227199998</v>
      </c>
      <c r="BI4" s="23">
        <f t="shared" si="24"/>
        <v>2.0719977862751104</v>
      </c>
      <c r="BJ4" s="23">
        <f t="shared" si="25"/>
        <v>2.4445676084840793</v>
      </c>
      <c r="BK4" s="23">
        <f t="shared" si="26"/>
        <v>2.9102798862452479</v>
      </c>
      <c r="BL4" s="23">
        <f t="shared" si="27"/>
        <v>3.4691346195587185</v>
      </c>
    </row>
    <row r="5" spans="1:64" x14ac:dyDescent="0.2">
      <c r="D5" s="31">
        <v>43837</v>
      </c>
      <c r="E5" s="11">
        <v>4</v>
      </c>
      <c r="F5" s="23">
        <v>95.343002319999997</v>
      </c>
      <c r="J5" s="23">
        <f t="shared" si="15"/>
        <v>94.764877321200032</v>
      </c>
      <c r="K5" s="23">
        <f t="shared" si="16"/>
        <v>94.721417236799994</v>
      </c>
      <c r="L5" s="23">
        <f t="shared" si="17"/>
        <v>94.770117186799993</v>
      </c>
      <c r="M5" s="23">
        <f t="shared" si="18"/>
        <v>94.910977171199988</v>
      </c>
      <c r="N5" s="23">
        <f t="shared" si="0"/>
        <v>0.6063633247667215</v>
      </c>
      <c r="O5" s="23">
        <f t="shared" si="1"/>
        <v>0.65194620273627968</v>
      </c>
      <c r="P5" s="23">
        <f t="shared" si="2"/>
        <v>0.60086751964997631</v>
      </c>
      <c r="Q5" s="23">
        <f t="shared" si="3"/>
        <v>0.45312727550785631</v>
      </c>
      <c r="U5" s="23">
        <f t="shared" si="28"/>
        <v>-1.7908020319994077E-2</v>
      </c>
      <c r="V5" s="23">
        <f t="shared" si="29"/>
        <v>2.0959462399980644E-3</v>
      </c>
      <c r="W5" s="23">
        <f t="shared" si="30"/>
        <v>0.17060394095999695</v>
      </c>
      <c r="X5" s="23">
        <f t="shared" si="31"/>
        <v>0.59820800511999328</v>
      </c>
      <c r="Y5" s="23">
        <f t="shared" si="4"/>
        <v>94.746969300880039</v>
      </c>
      <c r="Z5" s="23">
        <f t="shared" si="5"/>
        <v>94.723513183039998</v>
      </c>
      <c r="AA5" s="23">
        <f t="shared" si="6"/>
        <v>94.940721127759986</v>
      </c>
      <c r="AB5" s="23">
        <f t="shared" si="7"/>
        <v>95.509185176319988</v>
      </c>
      <c r="AC5" s="23">
        <f t="shared" si="8"/>
        <v>0.62514605646619992</v>
      </c>
      <c r="AD5" s="23">
        <f t="shared" si="9"/>
        <v>0.64974788068956069</v>
      </c>
      <c r="AE5" s="23">
        <f t="shared" si="10"/>
        <v>0.42193048514439829</v>
      </c>
      <c r="AF5" s="23">
        <f t="shared" si="11"/>
        <v>0.17430000343625832</v>
      </c>
      <c r="AJ5" s="31">
        <v>43837</v>
      </c>
      <c r="AK5" s="11">
        <v>4</v>
      </c>
      <c r="AL5" s="23">
        <v>330.75</v>
      </c>
      <c r="AP5" s="23">
        <f t="shared" si="32"/>
        <v>330.38839480800004</v>
      </c>
      <c r="AQ5" s="23">
        <f t="shared" si="33"/>
        <v>331.27959231199998</v>
      </c>
      <c r="AR5" s="23">
        <f t="shared" si="34"/>
        <v>332.483590112</v>
      </c>
      <c r="AS5" s="23">
        <f t="shared" si="35"/>
        <v>334.000388208</v>
      </c>
      <c r="AT5" s="23">
        <f t="shared" si="19"/>
        <v>0.10932885623581447</v>
      </c>
      <c r="AU5" s="23">
        <f t="shared" si="20"/>
        <v>0.16011861284957735</v>
      </c>
      <c r="AV5" s="23">
        <f t="shared" si="21"/>
        <v>0.52413911171579797</v>
      </c>
      <c r="AW5" s="23">
        <f t="shared" si="22"/>
        <v>0.98273264036281305</v>
      </c>
      <c r="BA5" s="23">
        <f t="shared" si="36"/>
        <v>0.1469594712000139</v>
      </c>
      <c r="BB5" s="23">
        <f t="shared" si="37"/>
        <v>0.8380781216000015</v>
      </c>
      <c r="BC5" s="23">
        <f t="shared" si="38"/>
        <v>2.448716306399997</v>
      </c>
      <c r="BD5" s="23">
        <f t="shared" si="39"/>
        <v>5.3542343808000261</v>
      </c>
      <c r="BE5" s="23">
        <f t="shared" si="23"/>
        <v>330.53535427920008</v>
      </c>
      <c r="BF5" s="23">
        <f t="shared" si="12"/>
        <v>332.11767043359998</v>
      </c>
      <c r="BG5" s="23">
        <f t="shared" si="13"/>
        <v>334.9323064184</v>
      </c>
      <c r="BH5" s="23">
        <f t="shared" si="14"/>
        <v>339.35462258880005</v>
      </c>
      <c r="BI5" s="23">
        <f t="shared" si="24"/>
        <v>6.4896665396801792E-2</v>
      </c>
      <c r="BJ5" s="23">
        <f t="shared" si="25"/>
        <v>0.41350580003022919</v>
      </c>
      <c r="BK5" s="23">
        <f t="shared" si="26"/>
        <v>1.2644917364777031</v>
      </c>
      <c r="BL5" s="23">
        <f t="shared" si="27"/>
        <v>2.6015487796825565</v>
      </c>
    </row>
    <row r="6" spans="1:64" x14ac:dyDescent="0.2">
      <c r="D6" s="31">
        <v>43838</v>
      </c>
      <c r="E6" s="11">
        <v>5</v>
      </c>
      <c r="F6" s="23">
        <v>94.598503109999996</v>
      </c>
      <c r="J6" s="23">
        <f t="shared" si="15"/>
        <v>94.880502320960034</v>
      </c>
      <c r="K6" s="23">
        <f t="shared" si="16"/>
        <v>94.970051270079992</v>
      </c>
      <c r="L6" s="23">
        <f t="shared" si="17"/>
        <v>95.113848266719998</v>
      </c>
      <c r="M6" s="23">
        <f t="shared" si="18"/>
        <v>95.256597290239995</v>
      </c>
      <c r="N6" s="23">
        <f t="shared" si="0"/>
        <v>0.29810113446734621</v>
      </c>
      <c r="O6" s="23">
        <f t="shared" si="1"/>
        <v>0.3927632550886736</v>
      </c>
      <c r="P6" s="23">
        <f t="shared" si="2"/>
        <v>0.54477094222173295</v>
      </c>
      <c r="Q6" s="23">
        <f t="shared" si="3"/>
        <v>0.69567081782970841</v>
      </c>
      <c r="U6" s="23">
        <f t="shared" si="28"/>
        <v>8.7985836960050197E-3</v>
      </c>
      <c r="V6" s="23">
        <f t="shared" si="29"/>
        <v>0.10071118105599818</v>
      </c>
      <c r="W6" s="23">
        <f t="shared" si="30"/>
        <v>0.27448022433600167</v>
      </c>
      <c r="X6" s="23">
        <f t="shared" si="31"/>
        <v>0.39613769625600387</v>
      </c>
      <c r="Y6" s="23">
        <f t="shared" si="4"/>
        <v>94.889300904656039</v>
      </c>
      <c r="Z6" s="23">
        <f t="shared" si="5"/>
        <v>95.070762451135991</v>
      </c>
      <c r="AA6" s="23">
        <f t="shared" si="6"/>
        <v>95.388328491056001</v>
      </c>
      <c r="AB6" s="23">
        <f t="shared" si="7"/>
        <v>95.652734986496</v>
      </c>
      <c r="AC6" s="23">
        <f t="shared" si="8"/>
        <v>0.30740211007134149</v>
      </c>
      <c r="AD6" s="23">
        <f t="shared" si="9"/>
        <v>0.49922496192867638</v>
      </c>
      <c r="AE6" s="23">
        <f t="shared" si="10"/>
        <v>0.83492376209969077</v>
      </c>
      <c r="AF6" s="23">
        <f t="shared" si="11"/>
        <v>1.1144276514292557</v>
      </c>
      <c r="AJ6" s="31">
        <v>43838</v>
      </c>
      <c r="AK6" s="11">
        <v>5</v>
      </c>
      <c r="AL6" s="23">
        <v>339.26000979999998</v>
      </c>
      <c r="AP6" s="23">
        <f t="shared" si="32"/>
        <v>330.46071584640003</v>
      </c>
      <c r="AQ6" s="23">
        <f t="shared" si="33"/>
        <v>331.06775538720001</v>
      </c>
      <c r="AR6" s="23">
        <f t="shared" si="34"/>
        <v>331.44343604480002</v>
      </c>
      <c r="AS6" s="23">
        <f t="shared" si="35"/>
        <v>331.40007764159998</v>
      </c>
      <c r="AT6" s="23">
        <f t="shared" si="19"/>
        <v>2.5936726108058799</v>
      </c>
      <c r="AU6" s="23">
        <f t="shared" si="20"/>
        <v>2.4147421376393443</v>
      </c>
      <c r="AV6" s="23">
        <f t="shared" si="21"/>
        <v>2.304006817605166</v>
      </c>
      <c r="AW6" s="23">
        <f t="shared" si="22"/>
        <v>2.3167871046851571</v>
      </c>
      <c r="BA6" s="23">
        <f t="shared" si="36"/>
        <v>0.13203178464000939</v>
      </c>
      <c r="BB6" s="23">
        <f t="shared" si="37"/>
        <v>0.41811210304001362</v>
      </c>
      <c r="BC6" s="23">
        <f t="shared" si="38"/>
        <v>0.35539408224001201</v>
      </c>
      <c r="BD6" s="23">
        <f t="shared" si="39"/>
        <v>-1.0094015769600158</v>
      </c>
      <c r="BE6" s="23">
        <f t="shared" si="23"/>
        <v>330.59274763104003</v>
      </c>
      <c r="BF6" s="23">
        <f t="shared" si="12"/>
        <v>331.48586749024003</v>
      </c>
      <c r="BG6" s="23">
        <f t="shared" si="13"/>
        <v>331.79883012704005</v>
      </c>
      <c r="BH6" s="23">
        <f t="shared" si="14"/>
        <v>330.39067606463999</v>
      </c>
      <c r="BI6" s="23">
        <f t="shared" si="24"/>
        <v>2.5547550311247886</v>
      </c>
      <c r="BJ6" s="23">
        <f t="shared" si="25"/>
        <v>2.2914997598281484</v>
      </c>
      <c r="BK6" s="23">
        <f t="shared" si="26"/>
        <v>2.1992511517518474</v>
      </c>
      <c r="BL6" s="23">
        <f t="shared" si="27"/>
        <v>2.6143174789709587</v>
      </c>
    </row>
    <row r="7" spans="1:64" x14ac:dyDescent="0.2">
      <c r="D7" s="31">
        <v>43839</v>
      </c>
      <c r="E7" s="11">
        <v>6</v>
      </c>
      <c r="F7" s="23">
        <v>95.052497860000003</v>
      </c>
      <c r="J7" s="23">
        <f t="shared" si="15"/>
        <v>94.824102478768026</v>
      </c>
      <c r="K7" s="23">
        <f t="shared" si="16"/>
        <v>94.821432006047985</v>
      </c>
      <c r="L7" s="23">
        <f t="shared" si="17"/>
        <v>94.804641172687994</v>
      </c>
      <c r="M7" s="23">
        <f t="shared" si="18"/>
        <v>94.730121946048001</v>
      </c>
      <c r="N7" s="23">
        <f t="shared" si="0"/>
        <v>0.24028340798405248</v>
      </c>
      <c r="O7" s="23">
        <f t="shared" si="1"/>
        <v>0.24309287936056939</v>
      </c>
      <c r="P7" s="23">
        <f t="shared" si="2"/>
        <v>0.26075767906391001</v>
      </c>
      <c r="Q7" s="23">
        <f t="shared" si="3"/>
        <v>0.33915564683720267</v>
      </c>
      <c r="U7" s="23">
        <f t="shared" si="28"/>
        <v>-4.2411014815974951E-3</v>
      </c>
      <c r="V7" s="23">
        <f t="shared" si="29"/>
        <v>9.7900302079610702E-4</v>
      </c>
      <c r="W7" s="23">
        <f t="shared" si="30"/>
        <v>-7.573216668480183E-2</v>
      </c>
      <c r="X7" s="23">
        <f t="shared" si="31"/>
        <v>-0.34195273610239418</v>
      </c>
      <c r="Y7" s="23">
        <f t="shared" si="4"/>
        <v>94.819861377286429</v>
      </c>
      <c r="Z7" s="23">
        <f t="shared" si="5"/>
        <v>94.822411009068787</v>
      </c>
      <c r="AA7" s="23">
        <f t="shared" si="6"/>
        <v>94.728909006003192</v>
      </c>
      <c r="AB7" s="23">
        <f t="shared" si="7"/>
        <v>94.388169209945602</v>
      </c>
      <c r="AC7" s="23">
        <f t="shared" si="8"/>
        <v>0.24474525967346669</v>
      </c>
      <c r="AD7" s="23">
        <f t="shared" si="9"/>
        <v>0.24206291903039029</v>
      </c>
      <c r="AE7" s="23">
        <f t="shared" si="10"/>
        <v>0.34043172066179106</v>
      </c>
      <c r="AF7" s="23">
        <f t="shared" si="11"/>
        <v>0.69890709345994328</v>
      </c>
      <c r="AJ7" s="31">
        <v>43839</v>
      </c>
      <c r="AK7" s="11">
        <v>6</v>
      </c>
      <c r="AL7" s="23">
        <v>335.6600037</v>
      </c>
      <c r="AP7" s="23">
        <f t="shared" si="32"/>
        <v>332.22057463712002</v>
      </c>
      <c r="AQ7" s="23">
        <f t="shared" si="33"/>
        <v>334.34465715232</v>
      </c>
      <c r="AR7" s="23">
        <f t="shared" si="34"/>
        <v>336.13338029791998</v>
      </c>
      <c r="AS7" s="23">
        <f t="shared" si="35"/>
        <v>337.68802336831993</v>
      </c>
      <c r="AT7" s="23">
        <f t="shared" si="19"/>
        <v>1.024676465759087</v>
      </c>
      <c r="AU7" s="23">
        <f t="shared" si="20"/>
        <v>0.39186871631438525</v>
      </c>
      <c r="AV7" s="23">
        <f t="shared" si="21"/>
        <v>0.1410285981951743</v>
      </c>
      <c r="AW7" s="23">
        <f t="shared" si="22"/>
        <v>0.60418865696387636</v>
      </c>
      <c r="BA7" s="23">
        <f t="shared" si="36"/>
        <v>0.45759718585600523</v>
      </c>
      <c r="BB7" s="23">
        <f t="shared" si="37"/>
        <v>1.5616279678720033</v>
      </c>
      <c r="BC7" s="23">
        <f t="shared" si="38"/>
        <v>2.9561241847679813</v>
      </c>
      <c r="BD7" s="23">
        <f t="shared" si="39"/>
        <v>4.8284762659839604</v>
      </c>
      <c r="BE7" s="23">
        <f t="shared" si="23"/>
        <v>332.67817182297603</v>
      </c>
      <c r="BF7" s="23">
        <f t="shared" si="12"/>
        <v>335.90628512019202</v>
      </c>
      <c r="BG7" s="23">
        <f t="shared" si="13"/>
        <v>339.08950448268797</v>
      </c>
      <c r="BH7" s="23">
        <f t="shared" si="14"/>
        <v>342.5164996343039</v>
      </c>
      <c r="BI7" s="23">
        <f t="shared" si="24"/>
        <v>0.88834887807753971</v>
      </c>
      <c r="BJ7" s="23">
        <f t="shared" si="25"/>
        <v>7.3372286682132207E-2</v>
      </c>
      <c r="BK7" s="23">
        <f t="shared" si="26"/>
        <v>1.0217186274457419</v>
      </c>
      <c r="BL7" s="23">
        <f t="shared" si="27"/>
        <v>2.0426907760008146</v>
      </c>
    </row>
    <row r="8" spans="1:64" x14ac:dyDescent="0.2">
      <c r="D8" s="31">
        <v>43840</v>
      </c>
      <c r="E8" s="11">
        <v>7</v>
      </c>
      <c r="F8" s="23">
        <v>94.157997129999998</v>
      </c>
      <c r="J8" s="23">
        <f t="shared" si="15"/>
        <v>94.869781555014427</v>
      </c>
      <c r="K8" s="23">
        <f t="shared" si="16"/>
        <v>94.913858347628789</v>
      </c>
      <c r="L8" s="23">
        <f t="shared" si="17"/>
        <v>94.953355185075196</v>
      </c>
      <c r="M8" s="23">
        <f t="shared" si="18"/>
        <v>94.988022677209599</v>
      </c>
      <c r="N8" s="23">
        <f t="shared" si="0"/>
        <v>0.75594686241222597</v>
      </c>
      <c r="O8" s="23">
        <f t="shared" si="1"/>
        <v>0.80275838555189849</v>
      </c>
      <c r="P8" s="23">
        <f t="shared" si="2"/>
        <v>0.84470579166746762</v>
      </c>
      <c r="Q8" s="23">
        <f t="shared" si="3"/>
        <v>0.88152421728302022</v>
      </c>
      <c r="U8" s="23">
        <f t="shared" si="28"/>
        <v>5.7429340640022027E-3</v>
      </c>
      <c r="V8" s="23">
        <f t="shared" si="29"/>
        <v>3.7557938444799349E-2</v>
      </c>
      <c r="W8" s="23">
        <f t="shared" si="30"/>
        <v>5.8935540758400691E-2</v>
      </c>
      <c r="X8" s="23">
        <f t="shared" si="31"/>
        <v>0.13793003770879972</v>
      </c>
      <c r="Y8" s="23">
        <f t="shared" si="4"/>
        <v>94.87552448907843</v>
      </c>
      <c r="Z8" s="23">
        <f t="shared" si="5"/>
        <v>94.951416286073595</v>
      </c>
      <c r="AA8" s="23">
        <f t="shared" si="6"/>
        <v>95.012290725833594</v>
      </c>
      <c r="AB8" s="23">
        <f t="shared" si="7"/>
        <v>95.125952714918398</v>
      </c>
      <c r="AC8" s="23">
        <f t="shared" si="8"/>
        <v>0.76204611498667663</v>
      </c>
      <c r="AD8" s="23">
        <f t="shared" si="9"/>
        <v>0.8426465942963467</v>
      </c>
      <c r="AE8" s="23">
        <f t="shared" si="10"/>
        <v>0.90729796923580341</v>
      </c>
      <c r="AF8" s="23">
        <f t="shared" si="11"/>
        <v>1.0280120801443813</v>
      </c>
      <c r="AJ8" s="31">
        <v>43840</v>
      </c>
      <c r="AK8" s="11">
        <v>7</v>
      </c>
      <c r="AL8" s="23">
        <v>329.0499878</v>
      </c>
      <c r="AP8" s="23">
        <f t="shared" si="32"/>
        <v>332.90846044969607</v>
      </c>
      <c r="AQ8" s="23">
        <f t="shared" si="33"/>
        <v>334.87079577139201</v>
      </c>
      <c r="AR8" s="23">
        <f t="shared" si="34"/>
        <v>335.84935433916797</v>
      </c>
      <c r="AS8" s="23">
        <f t="shared" si="35"/>
        <v>336.065607633664</v>
      </c>
      <c r="AT8" s="23">
        <f t="shared" si="19"/>
        <v>1.1726098747164484</v>
      </c>
      <c r="AU8" s="23">
        <f t="shared" si="20"/>
        <v>1.7689737690949139</v>
      </c>
      <c r="AV8" s="23">
        <f t="shared" si="21"/>
        <v>2.066362799350931</v>
      </c>
      <c r="AW8" s="23">
        <f t="shared" si="22"/>
        <v>2.1320832985194249</v>
      </c>
      <c r="BA8" s="23">
        <f t="shared" si="36"/>
        <v>0.50365491120001249</v>
      </c>
      <c r="BB8" s="23">
        <f t="shared" si="37"/>
        <v>1.1474322283520078</v>
      </c>
      <c r="BC8" s="23">
        <f t="shared" si="38"/>
        <v>1.0120340986559861</v>
      </c>
      <c r="BD8" s="23">
        <f t="shared" si="39"/>
        <v>-0.3322373345279529</v>
      </c>
      <c r="BE8" s="23">
        <f t="shared" si="23"/>
        <v>333.41211536089605</v>
      </c>
      <c r="BF8" s="23">
        <f t="shared" si="12"/>
        <v>336.018227999744</v>
      </c>
      <c r="BG8" s="23">
        <f t="shared" si="13"/>
        <v>336.86138843782396</v>
      </c>
      <c r="BH8" s="23">
        <f t="shared" si="14"/>
        <v>335.73337029913603</v>
      </c>
      <c r="BI8" s="23">
        <f t="shared" si="24"/>
        <v>1.3256732176350672</v>
      </c>
      <c r="BJ8" s="23">
        <f t="shared" si="25"/>
        <v>2.1176843817357538</v>
      </c>
      <c r="BK8" s="23">
        <f t="shared" si="26"/>
        <v>2.3739252172748344</v>
      </c>
      <c r="BL8" s="23">
        <f t="shared" si="27"/>
        <v>2.0311146472973762</v>
      </c>
    </row>
    <row r="9" spans="1:64" x14ac:dyDescent="0.2">
      <c r="D9" s="31">
        <v>43843</v>
      </c>
      <c r="E9" s="11">
        <v>8</v>
      </c>
      <c r="F9" s="23">
        <v>94.565002440000001</v>
      </c>
      <c r="J9" s="23">
        <f t="shared" si="15"/>
        <v>94.727424670011544</v>
      </c>
      <c r="K9" s="23">
        <f t="shared" si="16"/>
        <v>94.611513860577276</v>
      </c>
      <c r="L9" s="23">
        <f t="shared" si="17"/>
        <v>94.476140352030086</v>
      </c>
      <c r="M9" s="23">
        <f t="shared" si="18"/>
        <v>94.32400223944191</v>
      </c>
      <c r="N9" s="23">
        <f t="shared" si="0"/>
        <v>0.17175723134422563</v>
      </c>
      <c r="O9" s="23">
        <f t="shared" si="1"/>
        <v>4.9184602524370201E-2</v>
      </c>
      <c r="P9" s="23">
        <f t="shared" si="2"/>
        <v>9.3969318116706307E-2</v>
      </c>
      <c r="Q9" s="23">
        <f t="shared" si="3"/>
        <v>0.2548513660865197</v>
      </c>
      <c r="U9" s="23">
        <f t="shared" si="28"/>
        <v>-2.387702974937482E-2</v>
      </c>
      <c r="V9" s="23">
        <f t="shared" si="29"/>
        <v>-9.8403031753725792E-2</v>
      </c>
      <c r="W9" s="23">
        <f t="shared" si="30"/>
        <v>-0.2627546835237059</v>
      </c>
      <c r="X9" s="23">
        <f t="shared" si="31"/>
        <v>-0.5036303426723916</v>
      </c>
      <c r="Y9" s="23">
        <f t="shared" si="4"/>
        <v>94.703547640262173</v>
      </c>
      <c r="Z9" s="23">
        <f t="shared" si="5"/>
        <v>94.513110828823557</v>
      </c>
      <c r="AA9" s="23">
        <f t="shared" si="6"/>
        <v>94.213385668506376</v>
      </c>
      <c r="AB9" s="23">
        <f t="shared" si="7"/>
        <v>93.820371896769515</v>
      </c>
      <c r="AC9" s="23">
        <f t="shared" si="8"/>
        <v>0.14650790111286321</v>
      </c>
      <c r="AD9" s="23">
        <f t="shared" si="9"/>
        <v>5.4874012412116674E-2</v>
      </c>
      <c r="AE9" s="23">
        <f t="shared" si="10"/>
        <v>0.37182547710155217</v>
      </c>
      <c r="AF9" s="23">
        <f t="shared" si="11"/>
        <v>0.78742719189685595</v>
      </c>
      <c r="AJ9" s="31">
        <v>43843</v>
      </c>
      <c r="AK9" s="11">
        <v>8</v>
      </c>
      <c r="AL9" s="23">
        <v>338.92001340000002</v>
      </c>
      <c r="AP9" s="23">
        <f t="shared" si="32"/>
        <v>332.13676591975684</v>
      </c>
      <c r="AQ9" s="23">
        <f t="shared" si="33"/>
        <v>332.54247258283522</v>
      </c>
      <c r="AR9" s="23">
        <f t="shared" si="34"/>
        <v>331.76973441566719</v>
      </c>
      <c r="AS9" s="23">
        <f t="shared" si="35"/>
        <v>330.45311176673277</v>
      </c>
      <c r="AT9" s="23">
        <f t="shared" si="19"/>
        <v>2.0014301935712053</v>
      </c>
      <c r="AU9" s="23">
        <f t="shared" si="20"/>
        <v>1.8817244674299893</v>
      </c>
      <c r="AV9" s="23">
        <f t="shared" si="21"/>
        <v>2.1097246257611615</v>
      </c>
      <c r="AW9" s="23">
        <f t="shared" si="22"/>
        <v>2.4982005483619636</v>
      </c>
      <c r="BA9" s="23">
        <f t="shared" si="36"/>
        <v>0.24858502297216498</v>
      </c>
      <c r="BB9" s="23">
        <f t="shared" si="37"/>
        <v>-0.24286993841151316</v>
      </c>
      <c r="BC9" s="23">
        <f t="shared" si="38"/>
        <v>-2.042958314638077</v>
      </c>
      <c r="BD9" s="23">
        <f t="shared" si="39"/>
        <v>-4.5564441604505719</v>
      </c>
      <c r="BE9" s="23">
        <f t="shared" si="23"/>
        <v>332.38535094272902</v>
      </c>
      <c r="BF9" s="23">
        <f t="shared" si="12"/>
        <v>332.29960264442371</v>
      </c>
      <c r="BG9" s="23">
        <f t="shared" si="13"/>
        <v>329.72677610102909</v>
      </c>
      <c r="BH9" s="23">
        <f t="shared" si="14"/>
        <v>325.89666760628222</v>
      </c>
      <c r="BI9" s="23">
        <f t="shared" si="24"/>
        <v>1.9280839722966316</v>
      </c>
      <c r="BJ9" s="23">
        <f t="shared" si="25"/>
        <v>1.9533844251808061</v>
      </c>
      <c r="BK9" s="23">
        <f t="shared" si="26"/>
        <v>2.7125094227235529</v>
      </c>
      <c r="BL9" s="23">
        <f t="shared" si="27"/>
        <v>3.8426015811428016</v>
      </c>
    </row>
    <row r="10" spans="1:64" x14ac:dyDescent="0.2">
      <c r="D10" s="31">
        <v>43844</v>
      </c>
      <c r="E10" s="11">
        <v>9</v>
      </c>
      <c r="F10" s="23">
        <v>93.472000120000004</v>
      </c>
      <c r="H10" s="61" t="s">
        <v>8</v>
      </c>
      <c r="I10" s="61"/>
      <c r="J10" s="23">
        <f t="shared" si="15"/>
        <v>94.69494022400923</v>
      </c>
      <c r="K10" s="23">
        <f t="shared" si="16"/>
        <v>94.592909292346377</v>
      </c>
      <c r="L10" s="23">
        <f t="shared" si="17"/>
        <v>94.529457604812023</v>
      </c>
      <c r="M10" s="23">
        <f t="shared" si="18"/>
        <v>94.516802399888377</v>
      </c>
      <c r="N10" s="23">
        <f t="shared" si="0"/>
        <v>1.3083491339002125</v>
      </c>
      <c r="O10" s="23">
        <f t="shared" si="1"/>
        <v>1.1991924543257253</v>
      </c>
      <c r="P10" s="23">
        <f t="shared" si="2"/>
        <v>1.1313093583687606</v>
      </c>
      <c r="Q10" s="23">
        <f t="shared" si="3"/>
        <v>1.1177703253884033</v>
      </c>
      <c r="S10" s="61" t="s">
        <v>8</v>
      </c>
      <c r="T10" s="61"/>
      <c r="U10" s="23">
        <f t="shared" si="28"/>
        <v>-2.5598512999962731E-2</v>
      </c>
      <c r="V10" s="23">
        <f t="shared" si="29"/>
        <v>-6.6483646344594929E-2</v>
      </c>
      <c r="W10" s="23">
        <f t="shared" si="30"/>
        <v>-7.3111521740319901E-2</v>
      </c>
      <c r="X10" s="23">
        <f t="shared" si="31"/>
        <v>5.3514059822695192E-2</v>
      </c>
      <c r="Y10" s="23">
        <f t="shared" si="4"/>
        <v>94.669341711009267</v>
      </c>
      <c r="Z10" s="23">
        <f t="shared" si="5"/>
        <v>94.526425646001783</v>
      </c>
      <c r="AA10" s="23">
        <f t="shared" si="6"/>
        <v>94.456346083071708</v>
      </c>
      <c r="AB10" s="23">
        <f t="shared" si="7"/>
        <v>94.570316459711066</v>
      </c>
      <c r="AC10" s="23">
        <f t="shared" si="8"/>
        <v>1.2809628439234286</v>
      </c>
      <c r="AD10" s="23">
        <f t="shared" si="9"/>
        <v>1.1280656502996624</v>
      </c>
      <c r="AE10" s="23">
        <f t="shared" si="10"/>
        <v>1.0530917941287159</v>
      </c>
      <c r="AF10" s="23">
        <f t="shared" si="11"/>
        <v>1.1750217587095979</v>
      </c>
      <c r="AJ10" s="31">
        <v>43844</v>
      </c>
      <c r="AK10" s="11">
        <v>9</v>
      </c>
      <c r="AL10" s="23">
        <v>338.69000240000003</v>
      </c>
      <c r="AN10" s="61" t="s">
        <v>8</v>
      </c>
      <c r="AO10" s="61"/>
      <c r="AP10" s="23">
        <f t="shared" si="32"/>
        <v>333.49341541580549</v>
      </c>
      <c r="AQ10" s="23">
        <f t="shared" si="33"/>
        <v>335.09348890970114</v>
      </c>
      <c r="AR10" s="23">
        <f t="shared" si="34"/>
        <v>336.05990180626691</v>
      </c>
      <c r="AS10" s="23">
        <f t="shared" si="35"/>
        <v>337.22663307334653</v>
      </c>
      <c r="AT10" s="23">
        <f t="shared" si="19"/>
        <v>1.5343195687415834</v>
      </c>
      <c r="AU10" s="23">
        <f t="shared" si="20"/>
        <v>1.0618894755716264</v>
      </c>
      <c r="AV10" s="23">
        <f t="shared" si="21"/>
        <v>0.77655099799105198</v>
      </c>
      <c r="AW10" s="23">
        <f t="shared" si="22"/>
        <v>0.43206747063210382</v>
      </c>
      <c r="AY10" s="61" t="s">
        <v>8</v>
      </c>
      <c r="AZ10" s="61"/>
      <c r="BA10" s="23">
        <f t="shared" si="36"/>
        <v>0.47019791758746132</v>
      </c>
      <c r="BB10" s="23">
        <f t="shared" si="37"/>
        <v>0.87468456769946001</v>
      </c>
      <c r="BC10" s="23">
        <f t="shared" si="38"/>
        <v>1.7569171085046009</v>
      </c>
      <c r="BD10" s="23">
        <f t="shared" si="39"/>
        <v>4.5075282132008931</v>
      </c>
      <c r="BE10" s="23">
        <f t="shared" si="23"/>
        <v>333.96361333339297</v>
      </c>
      <c r="BF10" s="23">
        <f t="shared" si="12"/>
        <v>335.96817347740057</v>
      </c>
      <c r="BG10" s="23">
        <f t="shared" si="13"/>
        <v>337.81681891477149</v>
      </c>
      <c r="BH10" s="23">
        <f t="shared" si="14"/>
        <v>341.73416128654742</v>
      </c>
      <c r="BI10" s="23">
        <f t="shared" si="24"/>
        <v>1.3954911668827739</v>
      </c>
      <c r="BJ10" s="23">
        <f t="shared" si="25"/>
        <v>0.8036342683020562</v>
      </c>
      <c r="BK10" s="23">
        <f t="shared" si="26"/>
        <v>0.25781200479525501</v>
      </c>
      <c r="BL10" s="23">
        <f t="shared" si="27"/>
        <v>0.89880388112318044</v>
      </c>
    </row>
    <row r="11" spans="1:64" x14ac:dyDescent="0.2">
      <c r="D11" s="31">
        <v>43845</v>
      </c>
      <c r="E11" s="11">
        <v>10</v>
      </c>
      <c r="F11" s="23">
        <v>93.100997919999998</v>
      </c>
      <c r="H11" s="25" t="s">
        <v>4</v>
      </c>
      <c r="I11" s="30">
        <f>J254</f>
        <v>162.04895165136867</v>
      </c>
      <c r="J11" s="23">
        <f t="shared" si="15"/>
        <v>94.450352203207387</v>
      </c>
      <c r="K11" s="23">
        <f t="shared" si="16"/>
        <v>94.144545623407822</v>
      </c>
      <c r="L11" s="23">
        <f t="shared" si="17"/>
        <v>93.894983113924809</v>
      </c>
      <c r="M11" s="23">
        <f t="shared" si="18"/>
        <v>93.680960575977679</v>
      </c>
      <c r="N11" s="23">
        <f t="shared" si="0"/>
        <v>1.4493445971082561</v>
      </c>
      <c r="O11" s="23">
        <f t="shared" si="1"/>
        <v>1.120877033245687</v>
      </c>
      <c r="P11" s="23">
        <f t="shared" si="2"/>
        <v>0.85282135708907081</v>
      </c>
      <c r="Q11" s="23">
        <f t="shared" si="3"/>
        <v>0.6229392476287231</v>
      </c>
      <c r="S11" s="25" t="s">
        <v>14</v>
      </c>
      <c r="T11" s="30">
        <f>Y254</f>
        <v>162.5194014625074</v>
      </c>
      <c r="U11" s="23">
        <f t="shared" si="28"/>
        <v>-6.939641456033864E-2</v>
      </c>
      <c r="V11" s="23">
        <f t="shared" si="29"/>
        <v>-0.2192356553821789</v>
      </c>
      <c r="W11" s="23">
        <f t="shared" si="30"/>
        <v>-0.40992930322845655</v>
      </c>
      <c r="X11" s="23">
        <f t="shared" si="31"/>
        <v>-0.65797064716401954</v>
      </c>
      <c r="Y11" s="23">
        <f t="shared" si="4"/>
        <v>94.380955788647043</v>
      </c>
      <c r="Z11" s="23">
        <f t="shared" si="5"/>
        <v>93.925309968025644</v>
      </c>
      <c r="AA11" s="23">
        <f t="shared" si="6"/>
        <v>93.485053810696357</v>
      </c>
      <c r="AB11" s="23">
        <f t="shared" si="7"/>
        <v>93.022989928813658</v>
      </c>
      <c r="AC11" s="23">
        <f t="shared" si="8"/>
        <v>1.3748057456343163</v>
      </c>
      <c r="AD11" s="23">
        <f t="shared" si="9"/>
        <v>0.88539550213410489</v>
      </c>
      <c r="AE11" s="23">
        <f t="shared" si="10"/>
        <v>0.41251533203368201</v>
      </c>
      <c r="AF11" s="23">
        <f t="shared" si="11"/>
        <v>8.378856610470542E-2</v>
      </c>
      <c r="AJ11" s="31">
        <v>43845</v>
      </c>
      <c r="AK11" s="11">
        <v>10</v>
      </c>
      <c r="AL11" s="23">
        <v>339.07000729999999</v>
      </c>
      <c r="AN11" s="25" t="s">
        <v>4</v>
      </c>
      <c r="AO11" s="30">
        <f>AP254</f>
        <v>522.31001487415165</v>
      </c>
      <c r="AP11" s="23">
        <f t="shared" si="32"/>
        <v>334.53273281264444</v>
      </c>
      <c r="AQ11" s="23">
        <f t="shared" si="33"/>
        <v>336.53209430582069</v>
      </c>
      <c r="AR11" s="23">
        <f t="shared" si="34"/>
        <v>337.63796216250677</v>
      </c>
      <c r="AS11" s="23">
        <f t="shared" si="35"/>
        <v>338.39732853466933</v>
      </c>
      <c r="AT11" s="23">
        <f t="shared" si="19"/>
        <v>1.3381527087829648</v>
      </c>
      <c r="AU11" s="23">
        <f t="shared" si="20"/>
        <v>0.74849232888175121</v>
      </c>
      <c r="AV11" s="23">
        <f t="shared" si="21"/>
        <v>0.42234497497921847</v>
      </c>
      <c r="AW11" s="23">
        <f t="shared" si="22"/>
        <v>0.19838934463333135</v>
      </c>
      <c r="AY11" s="25" t="s">
        <v>14</v>
      </c>
      <c r="AZ11" s="30">
        <f>BE254</f>
        <v>523.27374360438057</v>
      </c>
      <c r="BA11" s="23">
        <f t="shared" si="36"/>
        <v>0.58402181343775972</v>
      </c>
      <c r="BB11" s="23">
        <f t="shared" si="37"/>
        <v>1.1002528990674985</v>
      </c>
      <c r="BC11" s="23">
        <f t="shared" si="38"/>
        <v>1.6496030571457561</v>
      </c>
      <c r="BD11" s="23">
        <f t="shared" si="39"/>
        <v>1.8380620116984132</v>
      </c>
      <c r="BE11" s="23">
        <f t="shared" si="23"/>
        <v>335.11675462608218</v>
      </c>
      <c r="BF11" s="23">
        <f t="shared" si="12"/>
        <v>337.63234720488816</v>
      </c>
      <c r="BG11" s="23">
        <f t="shared" si="13"/>
        <v>339.28756521965255</v>
      </c>
      <c r="BH11" s="23">
        <f t="shared" si="14"/>
        <v>340.23539054636774</v>
      </c>
      <c r="BI11" s="23">
        <f t="shared" si="24"/>
        <v>1.1659104576654788</v>
      </c>
      <c r="BJ11" s="23">
        <f t="shared" si="25"/>
        <v>0.42400096268019977</v>
      </c>
      <c r="BK11" s="23">
        <f t="shared" si="26"/>
        <v>6.4163127073658816E-2</v>
      </c>
      <c r="BL11" s="23">
        <f t="shared" si="27"/>
        <v>0.34369989125480316</v>
      </c>
    </row>
    <row r="12" spans="1:64" x14ac:dyDescent="0.2">
      <c r="D12" s="31">
        <v>43846</v>
      </c>
      <c r="E12" s="11">
        <v>11</v>
      </c>
      <c r="F12" s="23">
        <v>93.897003170000005</v>
      </c>
      <c r="H12" s="25" t="s">
        <v>5</v>
      </c>
      <c r="I12" s="30">
        <f>K254</f>
        <v>163.65088164086671</v>
      </c>
      <c r="J12" s="23">
        <f t="shared" si="15"/>
        <v>94.180481346565912</v>
      </c>
      <c r="K12" s="23">
        <f t="shared" si="16"/>
        <v>93.727126542044687</v>
      </c>
      <c r="L12" s="23">
        <f t="shared" si="17"/>
        <v>93.418591997569919</v>
      </c>
      <c r="M12" s="23">
        <f t="shared" si="18"/>
        <v>93.216990451195542</v>
      </c>
      <c r="N12" s="23">
        <f t="shared" si="0"/>
        <v>0.30190332704513656</v>
      </c>
      <c r="O12" s="23">
        <f t="shared" si="1"/>
        <v>0.18091805086447502</v>
      </c>
      <c r="P12" s="23">
        <f t="shared" si="2"/>
        <v>0.5095063274425542</v>
      </c>
      <c r="Q12" s="23">
        <f t="shared" si="3"/>
        <v>0.72421131223251434</v>
      </c>
      <c r="S12" s="25" t="s">
        <v>15</v>
      </c>
      <c r="T12" s="30">
        <f>Z254</f>
        <v>164.5126835170505</v>
      </c>
      <c r="U12" s="23">
        <f t="shared" si="28"/>
        <v>-0.10949130297656595</v>
      </c>
      <c r="V12" s="23">
        <f t="shared" si="29"/>
        <v>-0.29850902577456156</v>
      </c>
      <c r="W12" s="23">
        <f t="shared" si="30"/>
        <v>-0.44980639110431642</v>
      </c>
      <c r="X12" s="23">
        <f t="shared" si="31"/>
        <v>-0.502770229258513</v>
      </c>
      <c r="Y12" s="23">
        <f t="shared" si="4"/>
        <v>94.070990043589347</v>
      </c>
      <c r="Z12" s="23">
        <f t="shared" si="5"/>
        <v>93.428617516270123</v>
      </c>
      <c r="AA12" s="23">
        <f t="shared" si="6"/>
        <v>92.968785606465602</v>
      </c>
      <c r="AB12" s="23">
        <f t="shared" si="7"/>
        <v>92.714220221937026</v>
      </c>
      <c r="AC12" s="23">
        <f t="shared" si="8"/>
        <v>0.18529544896586328</v>
      </c>
      <c r="AD12" s="23">
        <f t="shared" si="9"/>
        <v>0.49882918295259399</v>
      </c>
      <c r="AE12" s="23">
        <f t="shared" si="10"/>
        <v>0.98854865671683945</v>
      </c>
      <c r="AF12" s="23">
        <f t="shared" si="11"/>
        <v>1.259659955197459</v>
      </c>
      <c r="AJ12" s="31">
        <v>43846</v>
      </c>
      <c r="AK12" s="11">
        <v>11</v>
      </c>
      <c r="AL12" s="23">
        <v>338.61999509999998</v>
      </c>
      <c r="AN12" s="25" t="s">
        <v>5</v>
      </c>
      <c r="AO12" s="30">
        <f>AQ254</f>
        <v>524.13780076046351</v>
      </c>
      <c r="AP12" s="23">
        <f t="shared" si="32"/>
        <v>335.44018771011554</v>
      </c>
      <c r="AQ12" s="23">
        <f t="shared" si="33"/>
        <v>337.5472595034924</v>
      </c>
      <c r="AR12" s="23">
        <f t="shared" si="34"/>
        <v>338.49718924500269</v>
      </c>
      <c r="AS12" s="23">
        <f t="shared" si="35"/>
        <v>338.93547154693385</v>
      </c>
      <c r="AT12" s="23">
        <f t="shared" si="19"/>
        <v>0.93904891497780463</v>
      </c>
      <c r="AU12" s="23">
        <f t="shared" si="20"/>
        <v>0.31679629438030915</v>
      </c>
      <c r="AV12" s="23">
        <f t="shared" si="21"/>
        <v>3.6266569244095916E-2</v>
      </c>
      <c r="AW12" s="23">
        <f t="shared" si="22"/>
        <v>9.3165333264122879E-2</v>
      </c>
      <c r="AY12" s="25" t="s">
        <v>15</v>
      </c>
      <c r="AZ12" s="30">
        <f>BF254</f>
        <v>524.91224392534548</v>
      </c>
      <c r="BA12" s="23">
        <f t="shared" si="36"/>
        <v>0.64870843024442737</v>
      </c>
      <c r="BB12" s="23">
        <f t="shared" si="37"/>
        <v>1.0662178185091817</v>
      </c>
      <c r="BC12" s="23">
        <f t="shared" si="38"/>
        <v>1.1753774723558545</v>
      </c>
      <c r="BD12" s="23">
        <f t="shared" si="39"/>
        <v>0.7981268121513041</v>
      </c>
      <c r="BE12" s="23">
        <f t="shared" si="23"/>
        <v>336.08889614035996</v>
      </c>
      <c r="BF12" s="23">
        <f t="shared" si="12"/>
        <v>338.61347732200159</v>
      </c>
      <c r="BG12" s="23">
        <f t="shared" si="13"/>
        <v>339.67256671735856</v>
      </c>
      <c r="BH12" s="23">
        <f t="shared" si="14"/>
        <v>339.73359835908514</v>
      </c>
      <c r="BI12" s="23">
        <f t="shared" si="24"/>
        <v>0.74747474935511249</v>
      </c>
      <c r="BJ12" s="23">
        <f t="shared" si="25"/>
        <v>1.9248060045810697E-3</v>
      </c>
      <c r="BK12" s="23">
        <f t="shared" si="26"/>
        <v>0.31084154290644861</v>
      </c>
      <c r="BL12" s="23">
        <f t="shared" si="27"/>
        <v>0.32886518079249505</v>
      </c>
    </row>
    <row r="13" spans="1:64" x14ac:dyDescent="0.2">
      <c r="D13" s="31">
        <v>43847</v>
      </c>
      <c r="E13" s="11">
        <v>12</v>
      </c>
      <c r="F13" s="23">
        <v>93.236000059999995</v>
      </c>
      <c r="H13" s="25" t="s">
        <v>6</v>
      </c>
      <c r="I13" s="30">
        <f>L254</f>
        <v>164.38239915102471</v>
      </c>
      <c r="J13" s="23">
        <f t="shared" si="15"/>
        <v>94.123785711252737</v>
      </c>
      <c r="K13" s="23">
        <f t="shared" si="16"/>
        <v>93.795077193226817</v>
      </c>
      <c r="L13" s="23">
        <f t="shared" si="17"/>
        <v>93.705638701027965</v>
      </c>
      <c r="M13" s="23">
        <f t="shared" si="18"/>
        <v>93.76100062623911</v>
      </c>
      <c r="N13" s="23">
        <f t="shared" si="0"/>
        <v>0.95219191158074823</v>
      </c>
      <c r="O13" s="23">
        <f t="shared" si="1"/>
        <v>0.59963654904440333</v>
      </c>
      <c r="P13" s="23">
        <f t="shared" si="2"/>
        <v>0.50370955502782644</v>
      </c>
      <c r="Q13" s="23">
        <f t="shared" si="3"/>
        <v>0.56308782648468614</v>
      </c>
      <c r="S13" s="25" t="s">
        <v>16</v>
      </c>
      <c r="T13" s="30">
        <f>AA254</f>
        <v>165.13210932366721</v>
      </c>
      <c r="U13" s="23">
        <f t="shared" si="28"/>
        <v>-9.8932169443887913E-2</v>
      </c>
      <c r="V13" s="23">
        <f t="shared" si="29"/>
        <v>-0.15192515499188486</v>
      </c>
      <c r="W13" s="23">
        <f t="shared" si="30"/>
        <v>-7.6945343668991528E-3</v>
      </c>
      <c r="X13" s="23">
        <f t="shared" si="31"/>
        <v>0.33465409418315128</v>
      </c>
      <c r="Y13" s="23">
        <f t="shared" si="4"/>
        <v>94.024853541808852</v>
      </c>
      <c r="Z13" s="23">
        <f t="shared" si="5"/>
        <v>93.643152038234931</v>
      </c>
      <c r="AA13" s="23">
        <f t="shared" si="6"/>
        <v>93.69794416666106</v>
      </c>
      <c r="AB13" s="23">
        <f t="shared" si="7"/>
        <v>94.09565472042226</v>
      </c>
      <c r="AC13" s="23">
        <f t="shared" si="8"/>
        <v>0.84608250171737087</v>
      </c>
      <c r="AD13" s="23">
        <f t="shared" si="9"/>
        <v>0.43668966705234219</v>
      </c>
      <c r="AE13" s="23">
        <f t="shared" si="10"/>
        <v>0.4954568046288888</v>
      </c>
      <c r="AF13" s="23">
        <f t="shared" si="11"/>
        <v>0.92202009939192298</v>
      </c>
      <c r="AJ13" s="31">
        <v>43847</v>
      </c>
      <c r="AK13" s="11">
        <v>12</v>
      </c>
      <c r="AL13" s="23">
        <v>339.67001340000002</v>
      </c>
      <c r="AN13" s="25" t="s">
        <v>6</v>
      </c>
      <c r="AO13" s="30">
        <f>AR254</f>
        <v>525.04871377469931</v>
      </c>
      <c r="AP13" s="23">
        <f t="shared" si="32"/>
        <v>336.07614918809247</v>
      </c>
      <c r="AQ13" s="23">
        <f t="shared" si="33"/>
        <v>337.9763537420954</v>
      </c>
      <c r="AR13" s="23">
        <f t="shared" si="34"/>
        <v>338.57087275800109</v>
      </c>
      <c r="AS13" s="23">
        <f t="shared" si="35"/>
        <v>338.68309038938673</v>
      </c>
      <c r="AT13" s="23">
        <f t="shared" si="19"/>
        <v>1.0580457709333797</v>
      </c>
      <c r="AU13" s="23">
        <f t="shared" si="20"/>
        <v>0.49861912770914568</v>
      </c>
      <c r="AV13" s="23">
        <f t="shared" si="21"/>
        <v>0.32359072000405464</v>
      </c>
      <c r="AW13" s="23">
        <f t="shared" si="22"/>
        <v>0.29055347003830684</v>
      </c>
      <c r="AY13" s="25" t="s">
        <v>16</v>
      </c>
      <c r="AZ13" s="30">
        <f>BG254</f>
        <v>526.36235517954515</v>
      </c>
      <c r="BA13" s="23">
        <f t="shared" si="36"/>
        <v>0.64615903979092881</v>
      </c>
      <c r="BB13" s="23">
        <f t="shared" si="37"/>
        <v>0.81136838654670895</v>
      </c>
      <c r="BC13" s="23">
        <f t="shared" si="38"/>
        <v>0.51436109674138197</v>
      </c>
      <c r="BD13" s="23">
        <f t="shared" si="39"/>
        <v>-4.2279563607435205E-2</v>
      </c>
      <c r="BE13" s="23">
        <f t="shared" si="23"/>
        <v>336.72230822788339</v>
      </c>
      <c r="BF13" s="23">
        <f t="shared" si="12"/>
        <v>338.78772212864209</v>
      </c>
      <c r="BG13" s="23">
        <f t="shared" si="13"/>
        <v>339.08523385474246</v>
      </c>
      <c r="BH13" s="23">
        <f t="shared" si="14"/>
        <v>338.64081082577928</v>
      </c>
      <c r="BI13" s="23">
        <f t="shared" si="24"/>
        <v>0.86781436565769798</v>
      </c>
      <c r="BJ13" s="23">
        <f t="shared" si="25"/>
        <v>0.25974953235537174</v>
      </c>
      <c r="BK13" s="23">
        <f t="shared" si="26"/>
        <v>0.17216107462772015</v>
      </c>
      <c r="BL13" s="23">
        <f t="shared" si="27"/>
        <v>0.30300071646558036</v>
      </c>
    </row>
    <row r="14" spans="1:64" x14ac:dyDescent="0.2">
      <c r="D14" s="31">
        <v>43851</v>
      </c>
      <c r="E14" s="11">
        <v>13</v>
      </c>
      <c r="F14" s="23">
        <v>94.599998470000003</v>
      </c>
      <c r="H14" s="25" t="s">
        <v>7</v>
      </c>
      <c r="I14" s="30">
        <f>M254</f>
        <v>164.53475605750481</v>
      </c>
      <c r="J14" s="23">
        <f t="shared" si="15"/>
        <v>93.946228581002188</v>
      </c>
      <c r="K14" s="23">
        <f t="shared" si="16"/>
        <v>93.571446339936088</v>
      </c>
      <c r="L14" s="23">
        <f t="shared" si="17"/>
        <v>93.42385551641118</v>
      </c>
      <c r="M14" s="23">
        <f t="shared" si="18"/>
        <v>93.341000173247807</v>
      </c>
      <c r="N14" s="23">
        <f t="shared" si="0"/>
        <v>0.69108868876476892</v>
      </c>
      <c r="O14" s="23">
        <f t="shared" si="1"/>
        <v>1.0872644256861101</v>
      </c>
      <c r="P14" s="23">
        <f t="shared" si="2"/>
        <v>1.2432800978974714</v>
      </c>
      <c r="Q14" s="23">
        <f t="shared" si="3"/>
        <v>1.3308650286621893</v>
      </c>
      <c r="S14" s="25" t="s">
        <v>17</v>
      </c>
      <c r="T14" s="30">
        <f>AB254</f>
        <v>164.27380023971423</v>
      </c>
      <c r="U14" s="23">
        <f t="shared" si="28"/>
        <v>-0.11465716160522001</v>
      </c>
      <c r="V14" s="23">
        <f t="shared" si="29"/>
        <v>-0.1806074343114224</v>
      </c>
      <c r="W14" s="23">
        <f t="shared" si="30"/>
        <v>-0.17214772451683058</v>
      </c>
      <c r="X14" s="23">
        <f t="shared" si="31"/>
        <v>-0.26906954355641222</v>
      </c>
      <c r="Y14" s="23">
        <f t="shared" si="4"/>
        <v>93.831571419396965</v>
      </c>
      <c r="Z14" s="23">
        <f t="shared" si="5"/>
        <v>93.390838905624662</v>
      </c>
      <c r="AA14" s="23">
        <f t="shared" si="6"/>
        <v>93.251707791894347</v>
      </c>
      <c r="AB14" s="23">
        <f t="shared" si="7"/>
        <v>93.071930629691394</v>
      </c>
      <c r="AC14" s="23">
        <f t="shared" si="8"/>
        <v>0.81229076430347358</v>
      </c>
      <c r="AD14" s="23">
        <f t="shared" si="9"/>
        <v>1.2781813783631246</v>
      </c>
      <c r="AE14" s="23">
        <f t="shared" si="10"/>
        <v>1.4252544396533282</v>
      </c>
      <c r="AF14" s="23">
        <f t="shared" si="11"/>
        <v>1.6152937262395375</v>
      </c>
      <c r="AJ14" s="31">
        <v>43851</v>
      </c>
      <c r="AK14" s="11">
        <v>13</v>
      </c>
      <c r="AL14" s="23">
        <v>338.10998540000003</v>
      </c>
      <c r="AN14" s="25" t="s">
        <v>7</v>
      </c>
      <c r="AO14" s="30">
        <f>AS254</f>
        <v>525.3399117580185</v>
      </c>
      <c r="AP14" s="23">
        <f t="shared" si="32"/>
        <v>336.79492203047397</v>
      </c>
      <c r="AQ14" s="23">
        <f t="shared" si="33"/>
        <v>338.65381760525725</v>
      </c>
      <c r="AR14" s="23">
        <f t="shared" si="34"/>
        <v>339.23035714320042</v>
      </c>
      <c r="AS14" s="23">
        <f t="shared" si="35"/>
        <v>339.47262879787735</v>
      </c>
      <c r="AT14" s="23">
        <f t="shared" si="19"/>
        <v>0.38894543974212303</v>
      </c>
      <c r="AU14" s="23">
        <f t="shared" si="20"/>
        <v>0.16084476316599713</v>
      </c>
      <c r="AV14" s="23">
        <f t="shared" si="21"/>
        <v>0.33136310419076842</v>
      </c>
      <c r="AW14" s="23">
        <f t="shared" si="22"/>
        <v>0.40301779205522414</v>
      </c>
      <c r="AY14" s="25" t="s">
        <v>17</v>
      </c>
      <c r="AZ14" s="30">
        <f>BH254</f>
        <v>524.6447252453421</v>
      </c>
      <c r="BA14" s="23">
        <f t="shared" si="36"/>
        <v>0.66068180030904256</v>
      </c>
      <c r="BB14" s="23">
        <f t="shared" si="37"/>
        <v>0.75780657719276423</v>
      </c>
      <c r="BC14" s="23">
        <f t="shared" si="38"/>
        <v>0.60143506981615347</v>
      </c>
      <c r="BD14" s="23">
        <f t="shared" si="39"/>
        <v>0.62317481407100428</v>
      </c>
      <c r="BE14" s="23">
        <f t="shared" si="23"/>
        <v>337.45560383078299</v>
      </c>
      <c r="BF14" s="23">
        <f t="shared" si="12"/>
        <v>339.41162418245</v>
      </c>
      <c r="BG14" s="23">
        <f t="shared" si="13"/>
        <v>339.83179221301657</v>
      </c>
      <c r="BH14" s="23">
        <f t="shared" si="14"/>
        <v>340.09580361194833</v>
      </c>
      <c r="BI14" s="23">
        <f t="shared" si="24"/>
        <v>0.19354103619355481</v>
      </c>
      <c r="BJ14" s="23">
        <f t="shared" si="25"/>
        <v>0.38497496041415941</v>
      </c>
      <c r="BK14" s="23">
        <f t="shared" si="26"/>
        <v>0.5092445912177257</v>
      </c>
      <c r="BL14" s="23">
        <f t="shared" si="27"/>
        <v>0.58732906382489192</v>
      </c>
    </row>
    <row r="15" spans="1:64" x14ac:dyDescent="0.2">
      <c r="D15" s="31">
        <v>43852</v>
      </c>
      <c r="E15" s="11">
        <v>14</v>
      </c>
      <c r="F15" s="23">
        <v>94.373001099999996</v>
      </c>
      <c r="J15" s="23">
        <f t="shared" si="15"/>
        <v>94.076982558801745</v>
      </c>
      <c r="K15" s="23">
        <f t="shared" si="16"/>
        <v>93.982867191961645</v>
      </c>
      <c r="L15" s="23">
        <f t="shared" si="17"/>
        <v>94.129541288564468</v>
      </c>
      <c r="M15" s="23">
        <f t="shared" si="18"/>
        <v>94.348198810649563</v>
      </c>
      <c r="N15" s="23">
        <f t="shared" si="0"/>
        <v>0.31366867403589516</v>
      </c>
      <c r="O15" s="23">
        <f t="shared" si="1"/>
        <v>0.41339567830947238</v>
      </c>
      <c r="P15" s="23">
        <f t="shared" si="2"/>
        <v>0.2579761251605765</v>
      </c>
      <c r="Q15" s="23">
        <f t="shared" si="3"/>
        <v>2.6281128141884123E-2</v>
      </c>
      <c r="U15" s="23">
        <f t="shared" si="28"/>
        <v>-6.5574933724264567E-2</v>
      </c>
      <c r="V15" s="23">
        <f t="shared" si="29"/>
        <v>5.6203880223369515E-2</v>
      </c>
      <c r="W15" s="23">
        <f t="shared" si="30"/>
        <v>0.35455237348524049</v>
      </c>
      <c r="X15" s="23">
        <f t="shared" si="31"/>
        <v>0.7519450012101232</v>
      </c>
      <c r="Y15" s="23">
        <f t="shared" si="4"/>
        <v>94.011407625077481</v>
      </c>
      <c r="Z15" s="23">
        <f t="shared" si="5"/>
        <v>94.03907107218501</v>
      </c>
      <c r="AA15" s="23">
        <f t="shared" si="6"/>
        <v>94.484093662049702</v>
      </c>
      <c r="AB15" s="23">
        <f t="shared" si="7"/>
        <v>95.100143811859681</v>
      </c>
      <c r="AC15" s="23">
        <f t="shared" si="8"/>
        <v>0.38315351923519014</v>
      </c>
      <c r="AD15" s="23">
        <f t="shared" si="9"/>
        <v>0.35384063654089559</v>
      </c>
      <c r="AE15" s="23">
        <f t="shared" si="10"/>
        <v>0.11771646631433197</v>
      </c>
      <c r="AF15" s="23">
        <f t="shared" si="11"/>
        <v>0.77049866316022531</v>
      </c>
      <c r="AJ15" s="31">
        <v>43852</v>
      </c>
      <c r="AK15" s="11">
        <v>14</v>
      </c>
      <c r="AL15" s="23">
        <v>326</v>
      </c>
      <c r="AP15" s="23">
        <f t="shared" si="32"/>
        <v>337.05793470437919</v>
      </c>
      <c r="AQ15" s="23">
        <f t="shared" si="33"/>
        <v>338.43628472315436</v>
      </c>
      <c r="AR15" s="23">
        <f t="shared" si="34"/>
        <v>338.55813409728017</v>
      </c>
      <c r="AS15" s="23">
        <f t="shared" si="35"/>
        <v>338.38251407957551</v>
      </c>
      <c r="AT15" s="23">
        <f t="shared" si="19"/>
        <v>3.3920045105457644</v>
      </c>
      <c r="AU15" s="23">
        <f t="shared" si="20"/>
        <v>3.8148112647712757</v>
      </c>
      <c r="AV15" s="23">
        <f t="shared" si="21"/>
        <v>3.8521883733988265</v>
      </c>
      <c r="AW15" s="23">
        <f t="shared" si="22"/>
        <v>3.7983172023237777</v>
      </c>
      <c r="BA15" s="23">
        <f t="shared" si="36"/>
        <v>0.58114797502827864</v>
      </c>
      <c r="BB15" s="23">
        <f t="shared" si="37"/>
        <v>0.36767079347450371</v>
      </c>
      <c r="BC15" s="23">
        <f t="shared" si="38"/>
        <v>-0.16275979962568729</v>
      </c>
      <c r="BD15" s="23">
        <f t="shared" si="39"/>
        <v>-0.74745681182726631</v>
      </c>
      <c r="BE15" s="23">
        <f t="shared" si="23"/>
        <v>337.63908267940747</v>
      </c>
      <c r="BF15" s="23">
        <f t="shared" si="12"/>
        <v>338.80395551662889</v>
      </c>
      <c r="BG15" s="23">
        <f t="shared" si="13"/>
        <v>338.39537429765448</v>
      </c>
      <c r="BH15" s="23">
        <f t="shared" si="14"/>
        <v>337.63505726774827</v>
      </c>
      <c r="BI15" s="23">
        <f t="shared" si="24"/>
        <v>3.570270760554437</v>
      </c>
      <c r="BJ15" s="23">
        <f t="shared" si="25"/>
        <v>3.927593716757328</v>
      </c>
      <c r="BK15" s="23">
        <f t="shared" si="26"/>
        <v>3.802262054495241</v>
      </c>
      <c r="BL15" s="23">
        <f t="shared" si="27"/>
        <v>3.569035971701922</v>
      </c>
    </row>
    <row r="16" spans="1:64" x14ac:dyDescent="0.2">
      <c r="D16" s="31">
        <v>43853</v>
      </c>
      <c r="E16" s="11">
        <v>15</v>
      </c>
      <c r="F16" s="23">
        <v>94.228996280000004</v>
      </c>
      <c r="H16" s="61" t="s">
        <v>13</v>
      </c>
      <c r="I16" s="61"/>
      <c r="J16" s="23">
        <f t="shared" si="15"/>
        <v>94.13618626704141</v>
      </c>
      <c r="K16" s="23">
        <f t="shared" si="16"/>
        <v>94.138920755176997</v>
      </c>
      <c r="L16" s="23">
        <f t="shared" si="17"/>
        <v>94.275617175425779</v>
      </c>
      <c r="M16" s="23">
        <f t="shared" si="18"/>
        <v>94.368040642129912</v>
      </c>
      <c r="N16" s="23">
        <f t="shared" si="0"/>
        <v>9.8494111815444527E-2</v>
      </c>
      <c r="O16" s="23">
        <f t="shared" si="1"/>
        <v>9.5592151438553929E-2</v>
      </c>
      <c r="P16" s="23">
        <f t="shared" si="2"/>
        <v>4.9476166855520691E-2</v>
      </c>
      <c r="Q16" s="23">
        <f t="shared" si="3"/>
        <v>0.14756005860100671</v>
      </c>
      <c r="S16" s="61" t="s">
        <v>13</v>
      </c>
      <c r="T16" s="61"/>
      <c r="U16" s="23">
        <f t="shared" si="28"/>
        <v>-4.061920533147878E-2</v>
      </c>
      <c r="V16" s="23">
        <f t="shared" si="29"/>
        <v>9.6143753420162376E-2</v>
      </c>
      <c r="W16" s="23">
        <f t="shared" si="30"/>
        <v>0.22946648151088295</v>
      </c>
      <c r="X16" s="23">
        <f t="shared" si="31"/>
        <v>0.16626246542630382</v>
      </c>
      <c r="Y16" s="23">
        <f t="shared" si="4"/>
        <v>94.095567061709929</v>
      </c>
      <c r="Z16" s="23">
        <f t="shared" si="5"/>
        <v>94.235064508597162</v>
      </c>
      <c r="AA16" s="23">
        <f t="shared" si="6"/>
        <v>94.505083656936662</v>
      </c>
      <c r="AB16" s="23">
        <f t="shared" si="7"/>
        <v>94.534303107556212</v>
      </c>
      <c r="AC16" s="23">
        <f t="shared" si="8"/>
        <v>0.14160101832517935</v>
      </c>
      <c r="AD16" s="23">
        <f t="shared" si="9"/>
        <v>6.439873963133818E-3</v>
      </c>
      <c r="AE16" s="23">
        <f t="shared" si="10"/>
        <v>0.29299619844858471</v>
      </c>
      <c r="AF16" s="23">
        <f t="shared" si="11"/>
        <v>0.32400517845801285</v>
      </c>
      <c r="AJ16" s="31">
        <v>43853</v>
      </c>
      <c r="AK16" s="11">
        <v>15</v>
      </c>
      <c r="AL16" s="23">
        <v>349.60000609999997</v>
      </c>
      <c r="AN16" s="61" t="s">
        <v>13</v>
      </c>
      <c r="AO16" s="61"/>
      <c r="AP16" s="23">
        <f t="shared" si="32"/>
        <v>334.84634776350333</v>
      </c>
      <c r="AQ16" s="23">
        <f t="shared" si="33"/>
        <v>333.46177083389261</v>
      </c>
      <c r="AR16" s="23">
        <f t="shared" si="34"/>
        <v>331.02325363891208</v>
      </c>
      <c r="AS16" s="23">
        <f t="shared" si="35"/>
        <v>328.47650281591507</v>
      </c>
      <c r="AT16" s="23">
        <f t="shared" si="19"/>
        <v>4.2201539127766745</v>
      </c>
      <c r="AU16" s="23">
        <f t="shared" si="20"/>
        <v>4.6161999383636045</v>
      </c>
      <c r="AV16" s="23">
        <f t="shared" si="21"/>
        <v>5.313716286313273</v>
      </c>
      <c r="AW16" s="23">
        <f t="shared" si="22"/>
        <v>6.0421919094711667</v>
      </c>
      <c r="AY16" s="61" t="s">
        <v>13</v>
      </c>
      <c r="AZ16" s="61"/>
      <c r="BA16" s="23">
        <f t="shared" si="36"/>
        <v>2.2600991847450624E-2</v>
      </c>
      <c r="BB16" s="23">
        <f t="shared" si="37"/>
        <v>-1.7692030796199951</v>
      </c>
      <c r="BC16" s="23">
        <f t="shared" si="38"/>
        <v>-4.5860321948711302</v>
      </c>
      <c r="BD16" s="23">
        <f t="shared" si="39"/>
        <v>-8.0743003732938092</v>
      </c>
      <c r="BE16" s="23">
        <f t="shared" si="23"/>
        <v>334.8689487553508</v>
      </c>
      <c r="BF16" s="23">
        <f t="shared" si="12"/>
        <v>331.6925677542726</v>
      </c>
      <c r="BG16" s="23">
        <f t="shared" si="13"/>
        <v>326.43722144404097</v>
      </c>
      <c r="BH16" s="23">
        <f t="shared" si="14"/>
        <v>320.40220244262127</v>
      </c>
      <c r="BI16" s="23">
        <f t="shared" si="24"/>
        <v>4.213689098287797</v>
      </c>
      <c r="BJ16" s="23">
        <f t="shared" si="25"/>
        <v>5.1222648836582421</v>
      </c>
      <c r="BK16" s="23">
        <f t="shared" si="26"/>
        <v>6.62551036950883</v>
      </c>
      <c r="BL16" s="23">
        <f t="shared" si="27"/>
        <v>8.3517743558124895</v>
      </c>
    </row>
    <row r="17" spans="4:64" x14ac:dyDescent="0.2">
      <c r="D17" s="31">
        <v>43854</v>
      </c>
      <c r="E17" s="11">
        <v>16</v>
      </c>
      <c r="F17" s="23">
        <v>93.082000730000004</v>
      </c>
      <c r="H17" s="25" t="s">
        <v>4</v>
      </c>
      <c r="I17" s="30">
        <f>N256</f>
        <v>2.7880629250327416</v>
      </c>
      <c r="J17" s="23">
        <f t="shared" si="15"/>
        <v>94.154748269633131</v>
      </c>
      <c r="K17" s="23">
        <f t="shared" si="16"/>
        <v>94.174950965106206</v>
      </c>
      <c r="L17" s="23">
        <f t="shared" si="17"/>
        <v>94.247644638170314</v>
      </c>
      <c r="M17" s="23">
        <f t="shared" si="18"/>
        <v>94.256805152425983</v>
      </c>
      <c r="N17" s="23">
        <f t="shared" si="0"/>
        <v>1.1524758075890653</v>
      </c>
      <c r="O17" s="23">
        <f t="shared" si="1"/>
        <v>1.1741799988555115</v>
      </c>
      <c r="P17" s="23">
        <f t="shared" si="2"/>
        <v>1.2522763789225546</v>
      </c>
      <c r="Q17" s="23">
        <f t="shared" si="3"/>
        <v>1.2621177168652578</v>
      </c>
      <c r="S17" s="25" t="s">
        <v>14</v>
      </c>
      <c r="T17" s="30">
        <f>AC256</f>
        <v>2.5730084266716711</v>
      </c>
      <c r="U17" s="23">
        <f t="shared" si="28"/>
        <v>-2.878296374683869E-2</v>
      </c>
      <c r="V17" s="23">
        <f t="shared" si="29"/>
        <v>7.209833602378081E-2</v>
      </c>
      <c r="W17" s="23">
        <f t="shared" si="30"/>
        <v>7.5003070251074111E-2</v>
      </c>
      <c r="X17" s="23">
        <f t="shared" si="31"/>
        <v>-5.5735898677882929E-2</v>
      </c>
      <c r="Y17" s="23">
        <f t="shared" si="4"/>
        <v>94.125965305886297</v>
      </c>
      <c r="Z17" s="23">
        <f t="shared" si="5"/>
        <v>94.247049301129991</v>
      </c>
      <c r="AA17" s="23">
        <f t="shared" si="6"/>
        <v>94.322647708421385</v>
      </c>
      <c r="AB17" s="23">
        <f t="shared" si="7"/>
        <v>94.201069253748102</v>
      </c>
      <c r="AC17" s="23">
        <f t="shared" si="8"/>
        <v>1.1215536491469356</v>
      </c>
      <c r="AD17" s="23">
        <f t="shared" si="9"/>
        <v>1.2516367955061536</v>
      </c>
      <c r="AE17" s="23">
        <f t="shared" si="10"/>
        <v>1.3328537941723946</v>
      </c>
      <c r="AF17" s="23">
        <f t="shared" si="11"/>
        <v>1.2022394393886571</v>
      </c>
      <c r="AJ17" s="31">
        <v>43854</v>
      </c>
      <c r="AK17" s="11">
        <v>16</v>
      </c>
      <c r="AL17" s="23">
        <v>353.1600037</v>
      </c>
      <c r="AN17" s="25" t="s">
        <v>4</v>
      </c>
      <c r="AO17" s="30">
        <f>AT256</f>
        <v>2.9917703046359772</v>
      </c>
      <c r="AP17" s="23">
        <f t="shared" si="32"/>
        <v>337.79707943080268</v>
      </c>
      <c r="AQ17" s="23">
        <f t="shared" si="33"/>
        <v>339.91706494033554</v>
      </c>
      <c r="AR17" s="23">
        <f t="shared" si="34"/>
        <v>342.16930511556484</v>
      </c>
      <c r="AS17" s="23">
        <f t="shared" si="35"/>
        <v>345.37530544318304</v>
      </c>
      <c r="AT17" s="23">
        <f t="shared" si="19"/>
        <v>4.3501314158575317</v>
      </c>
      <c r="AU17" s="23">
        <f t="shared" si="20"/>
        <v>3.7498410411485867</v>
      </c>
      <c r="AV17" s="23">
        <f t="shared" si="21"/>
        <v>3.1121017298922302</v>
      </c>
      <c r="AW17" s="23">
        <f t="shared" si="22"/>
        <v>2.2042978183423796</v>
      </c>
      <c r="AY17" s="25" t="s">
        <v>14</v>
      </c>
      <c r="AZ17" s="30">
        <f>BI256</f>
        <v>2.7898065422767133</v>
      </c>
      <c r="BA17" s="23">
        <f t="shared" si="36"/>
        <v>0.60822712693783076</v>
      </c>
      <c r="BB17" s="23">
        <f t="shared" si="37"/>
        <v>1.5205957948051716</v>
      </c>
      <c r="BC17" s="23">
        <f t="shared" si="38"/>
        <v>4.8532180080432026</v>
      </c>
      <c r="BD17" s="23">
        <f t="shared" si="39"/>
        <v>11.904182027155615</v>
      </c>
      <c r="BE17" s="23">
        <f t="shared" si="23"/>
        <v>338.40530655774052</v>
      </c>
      <c r="BF17" s="23">
        <f t="shared" si="12"/>
        <v>341.4376607351407</v>
      </c>
      <c r="BG17" s="23">
        <f t="shared" si="13"/>
        <v>347.02252312360804</v>
      </c>
      <c r="BH17" s="23">
        <f t="shared" si="14"/>
        <v>357.27948747033867</v>
      </c>
      <c r="BI17" s="23">
        <f t="shared" si="24"/>
        <v>4.1779071773918117</v>
      </c>
      <c r="BJ17" s="23">
        <f t="shared" si="25"/>
        <v>3.3192725229488684</v>
      </c>
      <c r="BK17" s="23">
        <f t="shared" si="26"/>
        <v>1.7378753290549831</v>
      </c>
      <c r="BL17" s="23">
        <f t="shared" si="27"/>
        <v>1.1664638484481535</v>
      </c>
    </row>
    <row r="18" spans="4:64" x14ac:dyDescent="0.2">
      <c r="D18" s="31">
        <v>43857</v>
      </c>
      <c r="E18" s="11">
        <v>17</v>
      </c>
      <c r="F18" s="23">
        <v>91.416999820000001</v>
      </c>
      <c r="H18" s="25" t="s">
        <v>5</v>
      </c>
      <c r="I18" s="30">
        <f>O256</f>
        <v>2.1156428843242905</v>
      </c>
      <c r="J18" s="23">
        <f t="shared" si="15"/>
        <v>93.940198761706512</v>
      </c>
      <c r="K18" s="23">
        <f t="shared" si="16"/>
        <v>93.737770871063731</v>
      </c>
      <c r="L18" s="23">
        <f t="shared" si="17"/>
        <v>93.548258293268134</v>
      </c>
      <c r="M18" s="23">
        <f t="shared" si="18"/>
        <v>93.316961614485194</v>
      </c>
      <c r="N18" s="23">
        <f t="shared" si="0"/>
        <v>2.7600981728504408</v>
      </c>
      <c r="O18" s="23">
        <f t="shared" si="1"/>
        <v>2.5386646418426837</v>
      </c>
      <c r="P18" s="23">
        <f t="shared" si="2"/>
        <v>2.33135902235315</v>
      </c>
      <c r="Q18" s="23">
        <f t="shared" si="3"/>
        <v>2.0783462575081404</v>
      </c>
      <c r="S18" s="25" t="s">
        <v>15</v>
      </c>
      <c r="T18" s="30">
        <f>AD256</f>
        <v>1.9078503615732363</v>
      </c>
      <c r="U18" s="23">
        <f t="shared" si="28"/>
        <v>-6.5936272582794914E-2</v>
      </c>
      <c r="V18" s="23">
        <f t="shared" si="29"/>
        <v>-0.13161303600272145</v>
      </c>
      <c r="W18" s="23">
        <f t="shared" si="30"/>
        <v>-0.38963057884087848</v>
      </c>
      <c r="X18" s="23">
        <f t="shared" si="31"/>
        <v>-0.76302201008820747</v>
      </c>
      <c r="Y18" s="23">
        <f t="shared" si="4"/>
        <v>93.874262489123723</v>
      </c>
      <c r="Z18" s="23">
        <f t="shared" si="5"/>
        <v>93.606157835061012</v>
      </c>
      <c r="AA18" s="23">
        <f t="shared" si="6"/>
        <v>93.158627714427254</v>
      </c>
      <c r="AB18" s="23">
        <f t="shared" si="7"/>
        <v>92.553939604396987</v>
      </c>
      <c r="AC18" s="23">
        <f t="shared" si="8"/>
        <v>2.6879712460068368</v>
      </c>
      <c r="AD18" s="23">
        <f t="shared" si="9"/>
        <v>2.3946946622307244</v>
      </c>
      <c r="AE18" s="23">
        <f t="shared" si="10"/>
        <v>1.9051466334013556</v>
      </c>
      <c r="AF18" s="23">
        <f t="shared" si="11"/>
        <v>1.2436852955529276</v>
      </c>
      <c r="AJ18" s="31">
        <v>43857</v>
      </c>
      <c r="AK18" s="11">
        <v>17</v>
      </c>
      <c r="AL18" s="23">
        <v>342.88000490000002</v>
      </c>
      <c r="AN18" s="25" t="s">
        <v>5</v>
      </c>
      <c r="AO18" s="30">
        <f>AU256</f>
        <v>2.309269463605454</v>
      </c>
      <c r="AP18" s="23">
        <f t="shared" si="32"/>
        <v>340.86966428464217</v>
      </c>
      <c r="AQ18" s="23">
        <f t="shared" si="33"/>
        <v>345.21424044420132</v>
      </c>
      <c r="AR18" s="23">
        <f t="shared" si="34"/>
        <v>348.76372426622595</v>
      </c>
      <c r="AS18" s="23">
        <f t="shared" si="35"/>
        <v>351.60306404863661</v>
      </c>
      <c r="AT18" s="23">
        <f t="shared" si="19"/>
        <v>0.58631025041666041</v>
      </c>
      <c r="AU18" s="23">
        <f t="shared" si="20"/>
        <v>0.68077330577561057</v>
      </c>
      <c r="AV18" s="23">
        <f t="shared" si="21"/>
        <v>1.71597039259898</v>
      </c>
      <c r="AW18" s="23">
        <f t="shared" si="22"/>
        <v>2.5440559449305447</v>
      </c>
      <c r="AY18" s="25" t="s">
        <v>15</v>
      </c>
      <c r="AZ18" s="30">
        <f>BJ256</f>
        <v>2.0957167884666426</v>
      </c>
      <c r="BA18" s="23">
        <f t="shared" si="36"/>
        <v>1.1010986723181622</v>
      </c>
      <c r="BB18" s="23">
        <f t="shared" si="37"/>
        <v>3.0312276784294179</v>
      </c>
      <c r="BC18" s="23">
        <f t="shared" si="38"/>
        <v>5.8979386936139475</v>
      </c>
      <c r="BD18" s="23">
        <f t="shared" si="39"/>
        <v>7.3630432897939819</v>
      </c>
      <c r="BE18" s="23">
        <f t="shared" si="23"/>
        <v>341.97076295696036</v>
      </c>
      <c r="BF18" s="23">
        <f t="shared" si="12"/>
        <v>348.24546812263077</v>
      </c>
      <c r="BG18" s="23">
        <f t="shared" si="13"/>
        <v>354.66166295983987</v>
      </c>
      <c r="BH18" s="23">
        <f t="shared" si="14"/>
        <v>358.96610733843062</v>
      </c>
      <c r="BI18" s="23">
        <f t="shared" si="24"/>
        <v>0.26517788440444001</v>
      </c>
      <c r="BJ18" s="23">
        <f t="shared" si="25"/>
        <v>1.5648224294080879</v>
      </c>
      <c r="BK18" s="23">
        <f t="shared" si="26"/>
        <v>3.4360878124917034</v>
      </c>
      <c r="BL18" s="23">
        <f t="shared" si="27"/>
        <v>4.6914670463569514</v>
      </c>
    </row>
    <row r="19" spans="4:64" x14ac:dyDescent="0.2">
      <c r="D19" s="31">
        <v>43858</v>
      </c>
      <c r="E19" s="11">
        <v>18</v>
      </c>
      <c r="F19" s="23">
        <v>92.662498470000003</v>
      </c>
      <c r="H19" s="25" t="s">
        <v>6</v>
      </c>
      <c r="I19" s="30">
        <f>P256</f>
        <v>1.8926437831613878</v>
      </c>
      <c r="J19" s="23">
        <f t="shared" si="15"/>
        <v>93.435558973365204</v>
      </c>
      <c r="K19" s="23">
        <f t="shared" si="16"/>
        <v>92.809462450638236</v>
      </c>
      <c r="L19" s="23">
        <f t="shared" si="17"/>
        <v>92.26950320930726</v>
      </c>
      <c r="M19" s="23">
        <f t="shared" si="18"/>
        <v>91.796992178897042</v>
      </c>
      <c r="N19" s="23">
        <f t="shared" si="0"/>
        <v>0.83427547943301339</v>
      </c>
      <c r="O19" s="23">
        <f t="shared" si="1"/>
        <v>0.15860135768496858</v>
      </c>
      <c r="P19" s="23">
        <f t="shared" si="2"/>
        <v>0.424114681971345</v>
      </c>
      <c r="Q19" s="23">
        <f t="shared" si="3"/>
        <v>0.9340416084109503</v>
      </c>
      <c r="S19" s="25" t="s">
        <v>16</v>
      </c>
      <c r="T19" s="30">
        <f>AE256</f>
        <v>1.7967462473539875</v>
      </c>
      <c r="U19" s="23">
        <f t="shared" si="28"/>
        <v>-0.15367697573449751</v>
      </c>
      <c r="V19" s="23">
        <f t="shared" si="29"/>
        <v>-0.4502911897718308</v>
      </c>
      <c r="W19" s="23">
        <f t="shared" si="30"/>
        <v>-0.92310528191287589</v>
      </c>
      <c r="X19" s="23">
        <f t="shared" si="31"/>
        <v>-1.3685799504881633</v>
      </c>
      <c r="Y19" s="23">
        <f t="shared" si="4"/>
        <v>93.281881997630705</v>
      </c>
      <c r="Z19" s="23">
        <f t="shared" si="5"/>
        <v>92.359171260866404</v>
      </c>
      <c r="AA19" s="23">
        <f t="shared" si="6"/>
        <v>91.346397927394378</v>
      </c>
      <c r="AB19" s="23">
        <f t="shared" si="7"/>
        <v>90.428412228408874</v>
      </c>
      <c r="AC19" s="23">
        <f t="shared" si="8"/>
        <v>0.66842955657107772</v>
      </c>
      <c r="AD19" s="23">
        <f t="shared" si="9"/>
        <v>0.3273462448584879</v>
      </c>
      <c r="AE19" s="23">
        <f t="shared" si="10"/>
        <v>1.4203162706990033</v>
      </c>
      <c r="AF19" s="23">
        <f t="shared" si="11"/>
        <v>2.4109928811324104</v>
      </c>
      <c r="AJ19" s="31">
        <v>43858</v>
      </c>
      <c r="AK19" s="11">
        <v>18</v>
      </c>
      <c r="AL19" s="23">
        <v>348.51998900000001</v>
      </c>
      <c r="AN19" s="25" t="s">
        <v>6</v>
      </c>
      <c r="AO19" s="30">
        <f>AV256</f>
        <v>2.0710679894873816</v>
      </c>
      <c r="AP19" s="23">
        <f t="shared" si="32"/>
        <v>341.27173240771373</v>
      </c>
      <c r="AQ19" s="23">
        <f t="shared" si="33"/>
        <v>344.28054622652076</v>
      </c>
      <c r="AR19" s="23">
        <f t="shared" si="34"/>
        <v>345.23349264649039</v>
      </c>
      <c r="AS19" s="23">
        <f t="shared" si="35"/>
        <v>344.62461672972734</v>
      </c>
      <c r="AT19" s="23">
        <f t="shared" si="19"/>
        <v>2.0797247851073135</v>
      </c>
      <c r="AU19" s="23">
        <f t="shared" si="20"/>
        <v>1.2164130917263556</v>
      </c>
      <c r="AV19" s="23">
        <f t="shared" si="21"/>
        <v>0.94298647344144715</v>
      </c>
      <c r="AW19" s="23">
        <f t="shared" si="22"/>
        <v>1.1176897719552819</v>
      </c>
      <c r="AY19" s="25" t="s">
        <v>16</v>
      </c>
      <c r="AZ19" s="30">
        <f>BK256</f>
        <v>2.0986489674446624</v>
      </c>
      <c r="BA19" s="23">
        <f t="shared" si="36"/>
        <v>0.96129256246884143</v>
      </c>
      <c r="BB19" s="23">
        <f t="shared" si="37"/>
        <v>1.4452589199854236</v>
      </c>
      <c r="BC19" s="23">
        <f t="shared" si="38"/>
        <v>0.24103650560424361</v>
      </c>
      <c r="BD19" s="23">
        <f t="shared" si="39"/>
        <v>-4.1101491971686244</v>
      </c>
      <c r="BE19" s="23">
        <f t="shared" si="23"/>
        <v>342.23302497018256</v>
      </c>
      <c r="BF19" s="23">
        <f t="shared" si="12"/>
        <v>345.72580514650616</v>
      </c>
      <c r="BG19" s="23">
        <f t="shared" si="13"/>
        <v>345.47452915209465</v>
      </c>
      <c r="BH19" s="23">
        <f t="shared" si="14"/>
        <v>340.51446753255868</v>
      </c>
      <c r="BI19" s="23">
        <f t="shared" si="24"/>
        <v>1.8039034282815423</v>
      </c>
      <c r="BJ19" s="23">
        <f t="shared" si="25"/>
        <v>0.80172843500630564</v>
      </c>
      <c r="BK19" s="23">
        <f t="shared" si="26"/>
        <v>0.87382645013952487</v>
      </c>
      <c r="BL19" s="23">
        <f t="shared" si="27"/>
        <v>2.2970049696177761</v>
      </c>
    </row>
    <row r="20" spans="4:64" x14ac:dyDescent="0.2">
      <c r="D20" s="31">
        <v>43859</v>
      </c>
      <c r="E20" s="11">
        <v>19</v>
      </c>
      <c r="F20" s="23">
        <v>92.900001529999997</v>
      </c>
      <c r="H20" s="25" t="s">
        <v>7</v>
      </c>
      <c r="I20" s="30">
        <f>Q256</f>
        <v>1.7931663449094224</v>
      </c>
      <c r="J20" s="23">
        <f t="shared" si="15"/>
        <v>93.280946872692169</v>
      </c>
      <c r="K20" s="23">
        <f t="shared" si="16"/>
        <v>92.750676858382946</v>
      </c>
      <c r="L20" s="23">
        <f t="shared" si="17"/>
        <v>92.505300365722903</v>
      </c>
      <c r="M20" s="23">
        <f t="shared" si="18"/>
        <v>92.489397211779419</v>
      </c>
      <c r="N20" s="23">
        <f t="shared" si="0"/>
        <v>0.41005956557401585</v>
      </c>
      <c r="O20" s="23">
        <f t="shared" si="1"/>
        <v>0.16073699586412887</v>
      </c>
      <c r="P20" s="23">
        <f t="shared" si="2"/>
        <v>0.42486669297807766</v>
      </c>
      <c r="Q20" s="23">
        <f t="shared" si="3"/>
        <v>0.44198526529408344</v>
      </c>
      <c r="S20" s="25" t="s">
        <v>17</v>
      </c>
      <c r="T20" s="30">
        <f>AF256</f>
        <v>2.0236685393068452</v>
      </c>
      <c r="U20" s="23">
        <f t="shared" si="28"/>
        <v>-0.15386400072220494</v>
      </c>
      <c r="V20" s="23">
        <f t="shared" si="29"/>
        <v>-0.29368895076521467</v>
      </c>
      <c r="W20" s="23">
        <f t="shared" si="30"/>
        <v>-0.22776381891576467</v>
      </c>
      <c r="X20" s="23">
        <f t="shared" si="31"/>
        <v>0.28020803620826884</v>
      </c>
      <c r="Y20" s="23">
        <f t="shared" si="4"/>
        <v>93.127082871969961</v>
      </c>
      <c r="Z20" s="23">
        <f t="shared" si="5"/>
        <v>92.45698790761773</v>
      </c>
      <c r="AA20" s="23">
        <f t="shared" si="6"/>
        <v>92.277536546807141</v>
      </c>
      <c r="AB20" s="23">
        <f t="shared" si="7"/>
        <v>92.769605247987684</v>
      </c>
      <c r="AC20" s="23">
        <f t="shared" si="8"/>
        <v>0.24443631671699451</v>
      </c>
      <c r="AD20" s="23">
        <f t="shared" si="9"/>
        <v>0.47687149094309295</v>
      </c>
      <c r="AE20" s="23">
        <f t="shared" si="10"/>
        <v>0.6700376457925511</v>
      </c>
      <c r="AF20" s="23">
        <f t="shared" si="11"/>
        <v>0.14036198047876744</v>
      </c>
      <c r="AJ20" s="31">
        <v>43859</v>
      </c>
      <c r="AK20" s="11">
        <v>19</v>
      </c>
      <c r="AL20" s="23">
        <v>343.1600037</v>
      </c>
      <c r="AN20" s="25" t="s">
        <v>7</v>
      </c>
      <c r="AO20" s="30">
        <f>AW256</f>
        <v>2.0246921925606851</v>
      </c>
      <c r="AP20" s="23">
        <f t="shared" si="32"/>
        <v>342.72138372617104</v>
      </c>
      <c r="AQ20" s="23">
        <f t="shared" si="33"/>
        <v>345.97632333591247</v>
      </c>
      <c r="AR20" s="23">
        <f t="shared" si="34"/>
        <v>347.20539045859618</v>
      </c>
      <c r="AS20" s="23">
        <f t="shared" si="35"/>
        <v>347.74091454594549</v>
      </c>
      <c r="AT20" s="23">
        <f t="shared" si="19"/>
        <v>0.12781791849274401</v>
      </c>
      <c r="AU20" s="23">
        <f t="shared" si="20"/>
        <v>0.82070159853902114</v>
      </c>
      <c r="AV20" s="23">
        <f t="shared" si="21"/>
        <v>1.1788631294376513</v>
      </c>
      <c r="AW20" s="23">
        <f t="shared" si="22"/>
        <v>1.3349198031686236</v>
      </c>
      <c r="AY20" s="25" t="s">
        <v>17</v>
      </c>
      <c r="AZ20" s="30">
        <f>BL256</f>
        <v>2.5299346097607729</v>
      </c>
      <c r="BA20" s="23">
        <f t="shared" si="36"/>
        <v>1.0589643136665359</v>
      </c>
      <c r="BB20" s="23">
        <f t="shared" si="37"/>
        <v>1.5454661957479394</v>
      </c>
      <c r="BC20" s="23">
        <f t="shared" si="38"/>
        <v>1.279553289505174</v>
      </c>
      <c r="BD20" s="23">
        <f t="shared" si="39"/>
        <v>1.6710084135407957</v>
      </c>
      <c r="BE20" s="23">
        <f t="shared" si="23"/>
        <v>343.78034803983758</v>
      </c>
      <c r="BF20" s="23">
        <f t="shared" si="12"/>
        <v>347.52178953166043</v>
      </c>
      <c r="BG20" s="23">
        <f t="shared" si="13"/>
        <v>348.48494374810139</v>
      </c>
      <c r="BH20" s="23">
        <f t="shared" si="14"/>
        <v>349.41192295948628</v>
      </c>
      <c r="BI20" s="23">
        <f t="shared" si="24"/>
        <v>0.1807740800643815</v>
      </c>
      <c r="BJ20" s="23">
        <f t="shared" si="25"/>
        <v>1.2710647466578362</v>
      </c>
      <c r="BK20" s="23">
        <f t="shared" si="26"/>
        <v>1.5517367964468822</v>
      </c>
      <c r="BL20" s="23">
        <f t="shared" si="27"/>
        <v>1.8218671150708674</v>
      </c>
    </row>
    <row r="21" spans="4:64" x14ac:dyDescent="0.2">
      <c r="D21" s="31">
        <v>43860</v>
      </c>
      <c r="E21" s="11">
        <v>20</v>
      </c>
      <c r="F21" s="23">
        <v>93.533996579999993</v>
      </c>
      <c r="J21" s="23">
        <f t="shared" si="15"/>
        <v>93.204757804153743</v>
      </c>
      <c r="K21" s="23">
        <f t="shared" si="16"/>
        <v>92.810406727029772</v>
      </c>
      <c r="L21" s="23">
        <f t="shared" si="17"/>
        <v>92.742121064289165</v>
      </c>
      <c r="M21" s="23">
        <f t="shared" si="18"/>
        <v>92.817880666355876</v>
      </c>
      <c r="N21" s="23">
        <f t="shared" si="0"/>
        <v>0.35199904621273226</v>
      </c>
      <c r="O21" s="23">
        <f t="shared" si="1"/>
        <v>0.77361160586282862</v>
      </c>
      <c r="P21" s="23">
        <f t="shared" si="2"/>
        <v>0.84661785518117327</v>
      </c>
      <c r="Q21" s="23">
        <f t="shared" si="3"/>
        <v>0.76562099325203137</v>
      </c>
      <c r="U21" s="23">
        <f t="shared" si="28"/>
        <v>-0.13832901428544914</v>
      </c>
      <c r="V21" s="23">
        <f t="shared" si="29"/>
        <v>-0.15232142300039825</v>
      </c>
      <c r="W21" s="23">
        <f t="shared" si="30"/>
        <v>5.0986891573451584E-2</v>
      </c>
      <c r="X21" s="23">
        <f t="shared" si="31"/>
        <v>0.31882837090281918</v>
      </c>
      <c r="Y21" s="23">
        <f t="shared" si="4"/>
        <v>93.066428789868297</v>
      </c>
      <c r="Z21" s="23">
        <f t="shared" si="5"/>
        <v>92.65808530402937</v>
      </c>
      <c r="AA21" s="23">
        <f t="shared" si="6"/>
        <v>92.793107955862624</v>
      </c>
      <c r="AB21" s="23">
        <f t="shared" si="7"/>
        <v>93.136709037258697</v>
      </c>
      <c r="AC21" s="23">
        <f t="shared" si="8"/>
        <v>0.49989074264754996</v>
      </c>
      <c r="AD21" s="23">
        <f t="shared" si="9"/>
        <v>0.93646300596324072</v>
      </c>
      <c r="AE21" s="23">
        <f t="shared" si="10"/>
        <v>0.79210624075459501</v>
      </c>
      <c r="AF21" s="23">
        <f t="shared" si="11"/>
        <v>0.42475202308017945</v>
      </c>
      <c r="AJ21" s="31">
        <v>43860</v>
      </c>
      <c r="AK21" s="11">
        <v>20</v>
      </c>
      <c r="AL21" s="23">
        <v>347.73999020000002</v>
      </c>
      <c r="AP21" s="23">
        <f t="shared" si="32"/>
        <v>342.80910772093688</v>
      </c>
      <c r="AQ21" s="23">
        <f t="shared" si="33"/>
        <v>344.84979548154752</v>
      </c>
      <c r="AR21" s="23">
        <f t="shared" si="34"/>
        <v>344.77815840343845</v>
      </c>
      <c r="AS21" s="23">
        <f t="shared" si="35"/>
        <v>344.07618586918909</v>
      </c>
      <c r="AT21" s="23">
        <f t="shared" si="19"/>
        <v>1.4179797026586398</v>
      </c>
      <c r="AU21" s="23">
        <f t="shared" si="20"/>
        <v>0.83113671130842104</v>
      </c>
      <c r="AV21" s="23">
        <f t="shared" si="21"/>
        <v>0.85173747053311122</v>
      </c>
      <c r="AW21" s="23">
        <f t="shared" si="22"/>
        <v>1.0536045419175757</v>
      </c>
      <c r="BA21" s="23">
        <f t="shared" si="36"/>
        <v>0.86471624988639639</v>
      </c>
      <c r="BB21" s="23">
        <f t="shared" si="37"/>
        <v>0.47666857570278298</v>
      </c>
      <c r="BC21" s="23">
        <f t="shared" si="38"/>
        <v>-0.94451791729256895</v>
      </c>
      <c r="BD21" s="23">
        <f t="shared" si="39"/>
        <v>-2.5975812586969584</v>
      </c>
      <c r="BE21" s="23">
        <f t="shared" si="23"/>
        <v>343.67382397082326</v>
      </c>
      <c r="BF21" s="23">
        <f t="shared" si="12"/>
        <v>345.32646405725029</v>
      </c>
      <c r="BG21" s="23">
        <f t="shared" si="13"/>
        <v>343.8336404861459</v>
      </c>
      <c r="BH21" s="23">
        <f t="shared" si="14"/>
        <v>341.47860461049214</v>
      </c>
      <c r="BI21" s="23">
        <f t="shared" si="24"/>
        <v>1.1693122286102711</v>
      </c>
      <c r="BJ21" s="23">
        <f t="shared" si="25"/>
        <v>0.69406056558568663</v>
      </c>
      <c r="BK21" s="23">
        <f t="shared" si="26"/>
        <v>1.1233536044006383</v>
      </c>
      <c r="BL21" s="23">
        <f t="shared" si="27"/>
        <v>1.8005940547438024</v>
      </c>
    </row>
    <row r="22" spans="4:64" x14ac:dyDescent="0.2">
      <c r="D22" s="31">
        <v>43861</v>
      </c>
      <c r="E22" s="11">
        <v>21</v>
      </c>
      <c r="F22" s="23">
        <v>100.435997</v>
      </c>
      <c r="J22" s="23">
        <f t="shared" si="15"/>
        <v>93.270605559323002</v>
      </c>
      <c r="K22" s="23">
        <f t="shared" si="16"/>
        <v>93.09984266821786</v>
      </c>
      <c r="L22" s="23">
        <f t="shared" si="17"/>
        <v>93.217246373715668</v>
      </c>
      <c r="M22" s="23">
        <f t="shared" si="18"/>
        <v>93.390773397271161</v>
      </c>
      <c r="N22" s="23">
        <f t="shared" si="0"/>
        <v>7.1342861670173878</v>
      </c>
      <c r="O22" s="23">
        <f t="shared" si="1"/>
        <v>7.3043077690383669</v>
      </c>
      <c r="P22" s="23">
        <f t="shared" si="2"/>
        <v>7.1874137180958462</v>
      </c>
      <c r="Q22" s="23">
        <f t="shared" si="3"/>
        <v>7.0146399828428434</v>
      </c>
      <c r="U22" s="23">
        <f t="shared" si="28"/>
        <v>-9.7493660394507631E-2</v>
      </c>
      <c r="V22" s="23">
        <f t="shared" si="29"/>
        <v>2.438152267499645E-2</v>
      </c>
      <c r="W22" s="23">
        <f t="shared" si="30"/>
        <v>0.30546994228528207</v>
      </c>
      <c r="X22" s="23">
        <f t="shared" si="31"/>
        <v>0.52207985891279196</v>
      </c>
      <c r="Y22" s="23">
        <f t="shared" si="4"/>
        <v>93.173111898928497</v>
      </c>
      <c r="Z22" s="23">
        <f t="shared" si="5"/>
        <v>93.124224190892861</v>
      </c>
      <c r="AA22" s="23">
        <f t="shared" si="6"/>
        <v>93.522716316000952</v>
      </c>
      <c r="AB22" s="23">
        <f t="shared" si="7"/>
        <v>93.912853256183951</v>
      </c>
      <c r="AC22" s="23">
        <f t="shared" si="8"/>
        <v>7.231356603222153</v>
      </c>
      <c r="AD22" s="23">
        <f t="shared" si="9"/>
        <v>7.2800320876061395</v>
      </c>
      <c r="AE22" s="23">
        <f t="shared" si="10"/>
        <v>6.8832698340208127</v>
      </c>
      <c r="AF22" s="23">
        <f t="shared" si="11"/>
        <v>6.4948264951420249</v>
      </c>
      <c r="AJ22" s="31">
        <v>43861</v>
      </c>
      <c r="AK22" s="11">
        <v>21</v>
      </c>
      <c r="AL22" s="23">
        <v>345.0899963</v>
      </c>
      <c r="AP22" s="23">
        <f t="shared" si="32"/>
        <v>343.79528421674956</v>
      </c>
      <c r="AQ22" s="23">
        <f t="shared" si="33"/>
        <v>346.00587336892852</v>
      </c>
      <c r="AR22" s="23">
        <f t="shared" si="34"/>
        <v>346.55525748137541</v>
      </c>
      <c r="AS22" s="23">
        <f t="shared" si="35"/>
        <v>347.00722933383781</v>
      </c>
      <c r="AT22" s="23">
        <f t="shared" si="19"/>
        <v>0.37518099543079425</v>
      </c>
      <c r="AU22" s="23">
        <f t="shared" si="20"/>
        <v>0.26540238162462298</v>
      </c>
      <c r="AV22" s="23">
        <f t="shared" si="21"/>
        <v>0.42460262455756692</v>
      </c>
      <c r="AW22" s="23">
        <f t="shared" si="22"/>
        <v>0.55557479335654025</v>
      </c>
      <c r="BA22" s="23">
        <f t="shared" si="36"/>
        <v>0.88900829907165424</v>
      </c>
      <c r="BB22" s="23">
        <f t="shared" si="37"/>
        <v>0.74843230037407071</v>
      </c>
      <c r="BC22" s="23">
        <f t="shared" si="38"/>
        <v>0.68845227984514401</v>
      </c>
      <c r="BD22" s="23">
        <f t="shared" si="39"/>
        <v>1.8253185199795876</v>
      </c>
      <c r="BE22" s="23">
        <f t="shared" si="23"/>
        <v>344.6842925158212</v>
      </c>
      <c r="BF22" s="23">
        <f t="shared" si="12"/>
        <v>346.7543056693026</v>
      </c>
      <c r="BG22" s="23">
        <f t="shared" si="13"/>
        <v>347.24370976122054</v>
      </c>
      <c r="BH22" s="23">
        <f t="shared" si="14"/>
        <v>348.8325478538174</v>
      </c>
      <c r="BI22" s="23">
        <f t="shared" si="24"/>
        <v>0.11756463198837658</v>
      </c>
      <c r="BJ22" s="23">
        <f t="shared" si="25"/>
        <v>0.48228270513404048</v>
      </c>
      <c r="BK22" s="23">
        <f t="shared" si="26"/>
        <v>0.62410196885227631</v>
      </c>
      <c r="BL22" s="23">
        <f t="shared" si="27"/>
        <v>1.0845146465978293</v>
      </c>
    </row>
    <row r="23" spans="4:64" x14ac:dyDescent="0.2">
      <c r="D23" s="31">
        <v>43864</v>
      </c>
      <c r="E23" s="11">
        <v>22</v>
      </c>
      <c r="F23" s="23">
        <v>100.2099991</v>
      </c>
      <c r="J23" s="23">
        <f t="shared" si="15"/>
        <v>94.703683847458407</v>
      </c>
      <c r="K23" s="23">
        <f t="shared" si="16"/>
        <v>96.034304400930722</v>
      </c>
      <c r="L23" s="23">
        <f t="shared" si="17"/>
        <v>97.548496749486262</v>
      </c>
      <c r="M23" s="23">
        <f t="shared" si="18"/>
        <v>99.026952279454235</v>
      </c>
      <c r="N23" s="23">
        <f t="shared" si="0"/>
        <v>5.4947762718237536</v>
      </c>
      <c r="O23" s="23">
        <f t="shared" si="1"/>
        <v>4.1669441538486973</v>
      </c>
      <c r="P23" s="23">
        <f t="shared" si="2"/>
        <v>2.6559249320597416</v>
      </c>
      <c r="Q23" s="23">
        <f t="shared" si="3"/>
        <v>1.1805676391287074</v>
      </c>
      <c r="U23" s="23">
        <f t="shared" si="28"/>
        <v>0.20862072931147496</v>
      </c>
      <c r="V23" s="23">
        <f t="shared" si="29"/>
        <v>1.1884136066901427</v>
      </c>
      <c r="W23" s="23">
        <f t="shared" si="30"/>
        <v>2.7209382023764692</v>
      </c>
      <c r="X23" s="23">
        <f t="shared" si="31"/>
        <v>4.6133590775290187</v>
      </c>
      <c r="Y23" s="23">
        <f t="shared" si="4"/>
        <v>94.912304576769884</v>
      </c>
      <c r="Z23" s="23">
        <f t="shared" si="5"/>
        <v>97.22271800762087</v>
      </c>
      <c r="AA23" s="23">
        <f t="shared" si="6"/>
        <v>100.26943495186273</v>
      </c>
      <c r="AB23" s="23">
        <f t="shared" si="7"/>
        <v>103.64031135698326</v>
      </c>
      <c r="AC23" s="23">
        <f t="shared" si="8"/>
        <v>5.2865927260846766</v>
      </c>
      <c r="AD23" s="23">
        <f t="shared" si="9"/>
        <v>2.9810209751604866</v>
      </c>
      <c r="AE23" s="23">
        <f t="shared" si="10"/>
        <v>5.9311298669326357E-2</v>
      </c>
      <c r="AF23" s="23">
        <f t="shared" si="11"/>
        <v>3.4231237279626487</v>
      </c>
      <c r="AJ23" s="31">
        <v>43864</v>
      </c>
      <c r="AK23" s="11">
        <v>22</v>
      </c>
      <c r="AL23" s="23">
        <v>358</v>
      </c>
      <c r="AP23" s="23">
        <f t="shared" si="32"/>
        <v>344.05422663339965</v>
      </c>
      <c r="AQ23" s="23">
        <f t="shared" si="33"/>
        <v>345.63952254135711</v>
      </c>
      <c r="AR23" s="23">
        <f t="shared" si="34"/>
        <v>345.67610077255017</v>
      </c>
      <c r="AS23" s="23">
        <f t="shared" si="35"/>
        <v>345.47344290676756</v>
      </c>
      <c r="AT23" s="23">
        <f t="shared" si="19"/>
        <v>3.8954674208380862</v>
      </c>
      <c r="AU23" s="23">
        <f t="shared" si="20"/>
        <v>3.4526473348164499</v>
      </c>
      <c r="AV23" s="23">
        <f t="shared" si="21"/>
        <v>3.4424299518016279</v>
      </c>
      <c r="AW23" s="23">
        <f t="shared" si="22"/>
        <v>3.4990382941990057</v>
      </c>
      <c r="BA23" s="23">
        <f t="shared" si="36"/>
        <v>0.7629951225873407</v>
      </c>
      <c r="BB23" s="23">
        <f t="shared" si="37"/>
        <v>0.30251904919587869</v>
      </c>
      <c r="BC23" s="23">
        <f t="shared" si="38"/>
        <v>-0.25211311335708336</v>
      </c>
      <c r="BD23" s="23">
        <f t="shared" si="39"/>
        <v>-0.86196543766028566</v>
      </c>
      <c r="BE23" s="23">
        <f t="shared" si="23"/>
        <v>344.81722175598696</v>
      </c>
      <c r="BF23" s="23">
        <f t="shared" si="12"/>
        <v>345.942041590553</v>
      </c>
      <c r="BG23" s="23">
        <f t="shared" si="13"/>
        <v>345.42398765919307</v>
      </c>
      <c r="BH23" s="23">
        <f t="shared" si="14"/>
        <v>344.61147746910729</v>
      </c>
      <c r="BI23" s="23">
        <f t="shared" si="24"/>
        <v>3.6823402916237526</v>
      </c>
      <c r="BJ23" s="23">
        <f t="shared" si="25"/>
        <v>3.3681448071080999</v>
      </c>
      <c r="BK23" s="23">
        <f t="shared" si="26"/>
        <v>3.512852609163946</v>
      </c>
      <c r="BL23" s="23">
        <f t="shared" si="27"/>
        <v>3.7398107628191943</v>
      </c>
    </row>
    <row r="24" spans="4:64" x14ac:dyDescent="0.2">
      <c r="D24" s="31">
        <v>43865</v>
      </c>
      <c r="E24" s="11">
        <v>23</v>
      </c>
      <c r="F24" s="23">
        <v>102.48349760000001</v>
      </c>
      <c r="J24" s="23">
        <f t="shared" si="15"/>
        <v>95.80494689796673</v>
      </c>
      <c r="K24" s="23">
        <f t="shared" si="16"/>
        <v>97.704582280558441</v>
      </c>
      <c r="L24" s="23">
        <f t="shared" si="17"/>
        <v>99.14539815979451</v>
      </c>
      <c r="M24" s="23">
        <f t="shared" si="18"/>
        <v>99.973389735890848</v>
      </c>
      <c r="N24" s="23">
        <f t="shared" si="0"/>
        <v>6.516708405191352</v>
      </c>
      <c r="O24" s="23">
        <f t="shared" si="1"/>
        <v>4.6631071649154618</v>
      </c>
      <c r="P24" s="23">
        <f t="shared" si="2"/>
        <v>3.257206787803363</v>
      </c>
      <c r="Q24" s="23">
        <f t="shared" si="3"/>
        <v>2.4492800527810625</v>
      </c>
      <c r="U24" s="23">
        <f t="shared" si="28"/>
        <v>0.38714919355084443</v>
      </c>
      <c r="V24" s="23">
        <f t="shared" si="29"/>
        <v>1.3811593158651732</v>
      </c>
      <c r="W24" s="23">
        <f t="shared" si="30"/>
        <v>2.0465161271355368</v>
      </c>
      <c r="X24" s="23">
        <f t="shared" si="31"/>
        <v>1.6798217806550935</v>
      </c>
      <c r="Y24" s="23">
        <f t="shared" si="4"/>
        <v>96.19209609151757</v>
      </c>
      <c r="Z24" s="23">
        <f t="shared" si="5"/>
        <v>99.085741596423617</v>
      </c>
      <c r="AA24" s="23">
        <f t="shared" si="6"/>
        <v>101.19191428693004</v>
      </c>
      <c r="AB24" s="23">
        <f t="shared" si="7"/>
        <v>101.65321151654594</v>
      </c>
      <c r="AC24" s="23">
        <f t="shared" si="8"/>
        <v>6.1389410547229764</v>
      </c>
      <c r="AD24" s="23">
        <f t="shared" si="9"/>
        <v>3.3154176849409072</v>
      </c>
      <c r="AE24" s="23">
        <f t="shared" si="10"/>
        <v>1.2602841855681981</v>
      </c>
      <c r="AF24" s="23">
        <f t="shared" si="11"/>
        <v>0.8101656392473372</v>
      </c>
      <c r="AJ24" s="31">
        <v>43865</v>
      </c>
      <c r="AK24" s="11">
        <v>23</v>
      </c>
      <c r="AL24" s="23">
        <v>369.01000979999998</v>
      </c>
      <c r="AP24" s="23">
        <f t="shared" si="32"/>
        <v>346.84338130671978</v>
      </c>
      <c r="AQ24" s="23">
        <f t="shared" si="33"/>
        <v>350.58371352481424</v>
      </c>
      <c r="AR24" s="23">
        <f t="shared" si="34"/>
        <v>353.07044030902006</v>
      </c>
      <c r="AS24" s="23">
        <f t="shared" si="35"/>
        <v>355.49468858135356</v>
      </c>
      <c r="AT24" s="23">
        <f t="shared" si="19"/>
        <v>6.0070534415297594</v>
      </c>
      <c r="AU24" s="23">
        <f t="shared" si="20"/>
        <v>4.9934407701223655</v>
      </c>
      <c r="AV24" s="23">
        <f t="shared" si="21"/>
        <v>4.3195493530430298</v>
      </c>
      <c r="AW24" s="23">
        <f t="shared" si="22"/>
        <v>3.6625893227047146</v>
      </c>
      <c r="BA24" s="23">
        <f t="shared" si="36"/>
        <v>1.1682270327338979</v>
      </c>
      <c r="BB24" s="23">
        <f t="shared" si="37"/>
        <v>2.1591878229003805</v>
      </c>
      <c r="BC24" s="23">
        <f t="shared" si="38"/>
        <v>4.3357584765390973</v>
      </c>
      <c r="BD24" s="23">
        <f t="shared" si="39"/>
        <v>7.8446034521367425</v>
      </c>
      <c r="BE24" s="23">
        <f t="shared" si="23"/>
        <v>348.01160833945369</v>
      </c>
      <c r="BF24" s="23">
        <f t="shared" si="12"/>
        <v>352.74290134771462</v>
      </c>
      <c r="BG24" s="23">
        <f t="shared" si="13"/>
        <v>357.40619878555913</v>
      </c>
      <c r="BH24" s="23">
        <f t="shared" si="14"/>
        <v>363.33929203349032</v>
      </c>
      <c r="BI24" s="23">
        <f t="shared" si="24"/>
        <v>5.6904693376548865</v>
      </c>
      <c r="BJ24" s="23">
        <f t="shared" si="25"/>
        <v>4.4083108913771687</v>
      </c>
      <c r="BK24" s="23">
        <f t="shared" si="26"/>
        <v>3.1445789291000557</v>
      </c>
      <c r="BL24" s="23">
        <f t="shared" si="27"/>
        <v>1.5367381956882771</v>
      </c>
    </row>
    <row r="25" spans="4:64" x14ac:dyDescent="0.2">
      <c r="D25" s="31">
        <v>43866</v>
      </c>
      <c r="E25" s="11">
        <v>24</v>
      </c>
      <c r="F25" s="23">
        <v>101.9934998</v>
      </c>
      <c r="J25" s="23">
        <f t="shared" si="15"/>
        <v>97.140657038373391</v>
      </c>
      <c r="K25" s="23">
        <f t="shared" si="16"/>
        <v>99.616148408335079</v>
      </c>
      <c r="L25" s="23">
        <f t="shared" si="17"/>
        <v>101.14825782391782</v>
      </c>
      <c r="M25" s="23">
        <f t="shared" si="18"/>
        <v>101.98147602717818</v>
      </c>
      <c r="N25" s="23">
        <f t="shared" si="0"/>
        <v>4.7579921967013474</v>
      </c>
      <c r="O25" s="23">
        <f t="shared" si="1"/>
        <v>2.3308851998673314</v>
      </c>
      <c r="P25" s="23">
        <f t="shared" si="2"/>
        <v>0.82872141630556972</v>
      </c>
      <c r="Q25" s="23">
        <f t="shared" si="3"/>
        <v>1.1788763838281377E-2</v>
      </c>
      <c r="U25" s="23">
        <f t="shared" si="28"/>
        <v>0.57686138292200784</v>
      </c>
      <c r="V25" s="23">
        <f t="shared" si="29"/>
        <v>1.593322040629759</v>
      </c>
      <c r="W25" s="23">
        <f t="shared" si="30"/>
        <v>2.0203222493281987</v>
      </c>
      <c r="X25" s="23">
        <f t="shared" si="31"/>
        <v>1.9424333891608805</v>
      </c>
      <c r="Y25" s="23">
        <f t="shared" si="4"/>
        <v>97.717518421295395</v>
      </c>
      <c r="Z25" s="23">
        <f t="shared" si="5"/>
        <v>101.20947044896484</v>
      </c>
      <c r="AA25" s="23">
        <f t="shared" si="6"/>
        <v>103.16858007324602</v>
      </c>
      <c r="AB25" s="23">
        <f t="shared" si="7"/>
        <v>103.92390941633906</v>
      </c>
      <c r="AC25" s="23">
        <f t="shared" si="8"/>
        <v>4.1924057779068384</v>
      </c>
      <c r="AD25" s="23">
        <f t="shared" si="9"/>
        <v>0.76870521412890924</v>
      </c>
      <c r="AE25" s="23">
        <f t="shared" si="10"/>
        <v>1.1521129047931977</v>
      </c>
      <c r="AF25" s="23">
        <f t="shared" si="11"/>
        <v>1.8926790630034471</v>
      </c>
      <c r="AJ25" s="31">
        <v>43866</v>
      </c>
      <c r="AK25" s="11">
        <v>24</v>
      </c>
      <c r="AL25" s="23">
        <v>369.67001340000002</v>
      </c>
      <c r="AP25" s="23">
        <f t="shared" si="32"/>
        <v>351.27670700537584</v>
      </c>
      <c r="AQ25" s="23">
        <f t="shared" si="33"/>
        <v>357.95423203488855</v>
      </c>
      <c r="AR25" s="23">
        <f t="shared" si="34"/>
        <v>362.63418200360798</v>
      </c>
      <c r="AS25" s="23">
        <f t="shared" si="35"/>
        <v>366.3069455562707</v>
      </c>
      <c r="AT25" s="23">
        <f t="shared" si="19"/>
        <v>4.9756014087953</v>
      </c>
      <c r="AU25" s="23">
        <f t="shared" si="20"/>
        <v>3.1692539130660973</v>
      </c>
      <c r="AV25" s="23">
        <f t="shared" si="21"/>
        <v>1.9032734983507973</v>
      </c>
      <c r="AW25" s="23">
        <f t="shared" si="22"/>
        <v>0.90974861953174346</v>
      </c>
      <c r="BA25" s="23">
        <f t="shared" si="36"/>
        <v>1.8212467659183309</v>
      </c>
      <c r="BB25" s="23">
        <f t="shared" si="37"/>
        <v>4.2437200977699501</v>
      </c>
      <c r="BC25" s="23">
        <f t="shared" si="38"/>
        <v>7.4725484073683894</v>
      </c>
      <c r="BD25" s="23">
        <f t="shared" si="39"/>
        <v>10.218726270361065</v>
      </c>
      <c r="BE25" s="23">
        <f t="shared" si="23"/>
        <v>353.09795377129416</v>
      </c>
      <c r="BF25" s="23">
        <f t="shared" si="12"/>
        <v>362.19795213265849</v>
      </c>
      <c r="BG25" s="23">
        <f t="shared" si="13"/>
        <v>370.10673041097635</v>
      </c>
      <c r="BH25" s="23">
        <f t="shared" si="14"/>
        <v>376.52567182663176</v>
      </c>
      <c r="BI25" s="23">
        <f t="shared" si="24"/>
        <v>4.4829331641715076</v>
      </c>
      <c r="BJ25" s="23">
        <f t="shared" si="25"/>
        <v>2.0212787070874518</v>
      </c>
      <c r="BK25" s="23">
        <f t="shared" si="26"/>
        <v>0.11813698572942942</v>
      </c>
      <c r="BL25" s="23">
        <f t="shared" si="27"/>
        <v>1.8545346330846721</v>
      </c>
    </row>
    <row r="26" spans="4:64" x14ac:dyDescent="0.2">
      <c r="D26" s="31">
        <v>43867</v>
      </c>
      <c r="E26" s="11">
        <v>25</v>
      </c>
      <c r="F26" s="23">
        <v>102.5114975</v>
      </c>
      <c r="J26" s="23">
        <f t="shared" si="15"/>
        <v>98.111225590698723</v>
      </c>
      <c r="K26" s="23">
        <f t="shared" si="16"/>
        <v>100.56708896500105</v>
      </c>
      <c r="L26" s="23">
        <f t="shared" si="17"/>
        <v>101.65540300956712</v>
      </c>
      <c r="M26" s="23">
        <f t="shared" si="18"/>
        <v>101.99109504543564</v>
      </c>
      <c r="N26" s="23">
        <f t="shared" si="0"/>
        <v>4.2924667150641138</v>
      </c>
      <c r="O26" s="23">
        <f t="shared" si="1"/>
        <v>1.8967711743738367</v>
      </c>
      <c r="P26" s="23">
        <f t="shared" si="2"/>
        <v>0.83512046093452164</v>
      </c>
      <c r="Q26" s="23">
        <f t="shared" si="3"/>
        <v>0.50765276798767078</v>
      </c>
      <c r="U26" s="23">
        <f t="shared" si="28"/>
        <v>0.65560281680267274</v>
      </c>
      <c r="V26" s="23">
        <f t="shared" si="29"/>
        <v>1.3363694470442433</v>
      </c>
      <c r="W26" s="23">
        <f t="shared" si="30"/>
        <v>1.1124160111208639</v>
      </c>
      <c r="X26" s="23">
        <f t="shared" si="31"/>
        <v>0.39618189243814989</v>
      </c>
      <c r="Y26" s="23">
        <f t="shared" si="4"/>
        <v>98.766828407501393</v>
      </c>
      <c r="Z26" s="23">
        <f t="shared" si="5"/>
        <v>101.9034584120453</v>
      </c>
      <c r="AA26" s="23">
        <f t="shared" si="6"/>
        <v>102.76781902068799</v>
      </c>
      <c r="AB26" s="23">
        <f t="shared" si="7"/>
        <v>102.38727693787379</v>
      </c>
      <c r="AC26" s="23">
        <f t="shared" si="8"/>
        <v>3.6529259486221157</v>
      </c>
      <c r="AD26" s="23">
        <f t="shared" si="9"/>
        <v>0.5931423330877672</v>
      </c>
      <c r="AE26" s="23">
        <f t="shared" si="10"/>
        <v>0.25004172891727611</v>
      </c>
      <c r="AF26" s="23">
        <f t="shared" si="11"/>
        <v>0.12117719978308927</v>
      </c>
      <c r="AJ26" s="31">
        <v>43867</v>
      </c>
      <c r="AK26" s="11">
        <v>25</v>
      </c>
      <c r="AL26" s="23">
        <v>366.9500122</v>
      </c>
      <c r="AP26" s="23">
        <f t="shared" si="32"/>
        <v>354.95536828430068</v>
      </c>
      <c r="AQ26" s="23">
        <f t="shared" si="33"/>
        <v>362.64054458093312</v>
      </c>
      <c r="AR26" s="23">
        <f t="shared" si="34"/>
        <v>366.85568084144319</v>
      </c>
      <c r="AS26" s="23">
        <f t="shared" si="35"/>
        <v>368.99739983125414</v>
      </c>
      <c r="AT26" s="23">
        <f t="shared" si="19"/>
        <v>3.2687405687186208</v>
      </c>
      <c r="AU26" s="23">
        <f t="shared" si="20"/>
        <v>1.1744018192641659</v>
      </c>
      <c r="AV26" s="23">
        <f t="shared" si="21"/>
        <v>2.5706868897827185E-2</v>
      </c>
      <c r="AW26" s="23">
        <f t="shared" si="22"/>
        <v>0.55794728523901627</v>
      </c>
      <c r="BA26" s="23">
        <f t="shared" si="36"/>
        <v>2.1927296685196316</v>
      </c>
      <c r="BB26" s="23">
        <f t="shared" si="37"/>
        <v>4.4207570770798004</v>
      </c>
      <c r="BC26" s="23">
        <f t="shared" si="38"/>
        <v>5.5219186656484833</v>
      </c>
      <c r="BD26" s="23">
        <f t="shared" si="39"/>
        <v>4.1961086740589622</v>
      </c>
      <c r="BE26" s="23">
        <f t="shared" si="23"/>
        <v>357.14809795282031</v>
      </c>
      <c r="BF26" s="23">
        <f t="shared" si="12"/>
        <v>367.06130165801295</v>
      </c>
      <c r="BG26" s="23">
        <f t="shared" si="13"/>
        <v>372.37759950709165</v>
      </c>
      <c r="BH26" s="23">
        <f t="shared" si="14"/>
        <v>373.1935085053131</v>
      </c>
      <c r="BI26" s="23">
        <f t="shared" si="24"/>
        <v>2.6711851536435773</v>
      </c>
      <c r="BJ26" s="23">
        <f t="shared" si="25"/>
        <v>3.0328233904592789E-2</v>
      </c>
      <c r="BK26" s="23">
        <f t="shared" si="26"/>
        <v>1.4791080873798761</v>
      </c>
      <c r="BL26" s="23">
        <f t="shared" si="27"/>
        <v>1.7014569008680636</v>
      </c>
    </row>
    <row r="27" spans="4:64" x14ac:dyDescent="0.2">
      <c r="D27" s="31">
        <v>43868</v>
      </c>
      <c r="E27" s="11">
        <v>26</v>
      </c>
      <c r="F27" s="23">
        <v>103.9639969</v>
      </c>
      <c r="J27" s="23">
        <f t="shared" si="15"/>
        <v>98.991279972558985</v>
      </c>
      <c r="K27" s="23">
        <f t="shared" si="16"/>
        <v>101.34485237900063</v>
      </c>
      <c r="L27" s="23">
        <f t="shared" si="17"/>
        <v>102.16905970382686</v>
      </c>
      <c r="M27" s="23">
        <f t="shared" si="18"/>
        <v>102.40741700908714</v>
      </c>
      <c r="N27" s="23">
        <f t="shared" si="0"/>
        <v>4.7831144201046127</v>
      </c>
      <c r="O27" s="23">
        <f t="shared" si="1"/>
        <v>2.5192803269372672</v>
      </c>
      <c r="P27" s="23">
        <f t="shared" si="2"/>
        <v>1.7264988358418312</v>
      </c>
      <c r="Q27" s="23">
        <f t="shared" si="3"/>
        <v>1.4972297500355696</v>
      </c>
      <c r="U27" s="23">
        <f t="shared" si="28"/>
        <v>0.70049312981419054</v>
      </c>
      <c r="V27" s="23">
        <f t="shared" si="29"/>
        <v>1.1129270338263779</v>
      </c>
      <c r="W27" s="23">
        <f t="shared" si="30"/>
        <v>0.75316042100418779</v>
      </c>
      <c r="X27" s="23">
        <f t="shared" si="31"/>
        <v>0.41229394940882846</v>
      </c>
      <c r="Y27" s="23">
        <f t="shared" si="4"/>
        <v>99.691773102373176</v>
      </c>
      <c r="Z27" s="23">
        <f t="shared" si="5"/>
        <v>102.45777941282701</v>
      </c>
      <c r="AA27" s="23">
        <f t="shared" si="6"/>
        <v>102.92222012483104</v>
      </c>
      <c r="AB27" s="23">
        <f t="shared" si="7"/>
        <v>102.81971095849597</v>
      </c>
      <c r="AC27" s="23">
        <f t="shared" si="8"/>
        <v>4.1093300806202677</v>
      </c>
      <c r="AD27" s="23">
        <f t="shared" si="9"/>
        <v>1.4487875919408688</v>
      </c>
      <c r="AE27" s="23">
        <f t="shared" si="10"/>
        <v>1.0020553328389352</v>
      </c>
      <c r="AF27" s="23">
        <f t="shared" si="11"/>
        <v>1.1006559728601808</v>
      </c>
      <c r="AJ27" s="31">
        <v>43868</v>
      </c>
      <c r="AK27" s="11">
        <v>26</v>
      </c>
      <c r="AL27" s="23">
        <v>366.76998900000001</v>
      </c>
      <c r="AP27" s="23">
        <f t="shared" si="32"/>
        <v>357.35429706744054</v>
      </c>
      <c r="AQ27" s="23">
        <f t="shared" si="33"/>
        <v>364.36433162855985</v>
      </c>
      <c r="AR27" s="23">
        <f t="shared" si="34"/>
        <v>366.91227965657731</v>
      </c>
      <c r="AS27" s="23">
        <f t="shared" si="35"/>
        <v>367.35948972625084</v>
      </c>
      <c r="AT27" s="23">
        <f t="shared" si="19"/>
        <v>2.5671925770784556</v>
      </c>
      <c r="AU27" s="23">
        <f t="shared" si="20"/>
        <v>0.65590354816084917</v>
      </c>
      <c r="AV27" s="23">
        <f t="shared" si="21"/>
        <v>3.8795610558338751E-2</v>
      </c>
      <c r="AW27" s="23">
        <f t="shared" si="22"/>
        <v>0.16072763419332897</v>
      </c>
      <c r="BA27" s="23">
        <f t="shared" si="36"/>
        <v>2.2339694914436787</v>
      </c>
      <c r="BB27" s="23">
        <f t="shared" si="37"/>
        <v>3.3419690652985716</v>
      </c>
      <c r="BC27" s="23">
        <f t="shared" si="38"/>
        <v>2.2427267553398669</v>
      </c>
      <c r="BD27" s="23">
        <f t="shared" si="39"/>
        <v>-0.47110634919084782</v>
      </c>
      <c r="BE27" s="23">
        <f t="shared" si="23"/>
        <v>359.58826655888424</v>
      </c>
      <c r="BF27" s="23">
        <f t="shared" si="12"/>
        <v>367.70630069385845</v>
      </c>
      <c r="BG27" s="23">
        <f t="shared" si="13"/>
        <v>369.15500641191716</v>
      </c>
      <c r="BH27" s="23">
        <f t="shared" si="14"/>
        <v>366.88838337705999</v>
      </c>
      <c r="BI27" s="23">
        <f t="shared" si="24"/>
        <v>1.9580998054657537</v>
      </c>
      <c r="BJ27" s="23">
        <f t="shared" si="25"/>
        <v>0.25528579816775648</v>
      </c>
      <c r="BK27" s="23">
        <f t="shared" si="26"/>
        <v>0.65027605405227062</v>
      </c>
      <c r="BL27" s="23">
        <f t="shared" si="27"/>
        <v>3.2280279360584585E-2</v>
      </c>
    </row>
    <row r="28" spans="4:64" x14ac:dyDescent="0.2">
      <c r="D28" s="31">
        <v>43871</v>
      </c>
      <c r="E28" s="11">
        <v>27</v>
      </c>
      <c r="F28" s="23">
        <v>106.6955032</v>
      </c>
      <c r="J28" s="23">
        <f t="shared" si="15"/>
        <v>99.985823358047199</v>
      </c>
      <c r="K28" s="23">
        <f t="shared" si="16"/>
        <v>102.39251018740038</v>
      </c>
      <c r="L28" s="23">
        <f t="shared" si="17"/>
        <v>103.24602202153073</v>
      </c>
      <c r="M28" s="23">
        <f t="shared" si="18"/>
        <v>103.65268092181743</v>
      </c>
      <c r="N28" s="23">
        <f t="shared" si="0"/>
        <v>6.288624769289064</v>
      </c>
      <c r="O28" s="23">
        <f t="shared" si="1"/>
        <v>4.0329656672912417</v>
      </c>
      <c r="P28" s="23">
        <f t="shared" si="2"/>
        <v>3.233014583569882</v>
      </c>
      <c r="Q28" s="23">
        <f t="shared" si="3"/>
        <v>2.8518749028052475</v>
      </c>
      <c r="U28" s="23">
        <f t="shared" si="28"/>
        <v>0.75930318094899529</v>
      </c>
      <c r="V28" s="23">
        <f t="shared" si="29"/>
        <v>1.0868193436557259</v>
      </c>
      <c r="W28" s="23">
        <f t="shared" si="30"/>
        <v>0.9474415590239994</v>
      </c>
      <c r="X28" s="23">
        <f t="shared" si="31"/>
        <v>1.0786699200660013</v>
      </c>
      <c r="Y28" s="23">
        <f t="shared" si="4"/>
        <v>100.74512653899619</v>
      </c>
      <c r="Z28" s="23">
        <f t="shared" si="5"/>
        <v>103.47932953105609</v>
      </c>
      <c r="AA28" s="23">
        <f t="shared" si="6"/>
        <v>104.19346358055473</v>
      </c>
      <c r="AB28" s="23">
        <f t="shared" si="7"/>
        <v>104.73135084188344</v>
      </c>
      <c r="AC28" s="23">
        <f t="shared" si="8"/>
        <v>5.5769704275632632</v>
      </c>
      <c r="AD28" s="23">
        <f t="shared" si="9"/>
        <v>3.0143479082855191</v>
      </c>
      <c r="AE28" s="23">
        <f t="shared" si="10"/>
        <v>2.3450281824485271</v>
      </c>
      <c r="AF28" s="23">
        <f t="shared" si="11"/>
        <v>1.8408951635335316</v>
      </c>
      <c r="AJ28" s="31">
        <v>43871</v>
      </c>
      <c r="AK28" s="11">
        <v>27</v>
      </c>
      <c r="AL28" s="23">
        <v>371.07000729999999</v>
      </c>
      <c r="AP28" s="23">
        <f t="shared" si="32"/>
        <v>359.23743545395246</v>
      </c>
      <c r="AQ28" s="23">
        <f t="shared" si="33"/>
        <v>365.32659457713589</v>
      </c>
      <c r="AR28" s="23">
        <f t="shared" si="34"/>
        <v>366.82690526263093</v>
      </c>
      <c r="AS28" s="23">
        <f t="shared" si="35"/>
        <v>366.88788914525014</v>
      </c>
      <c r="AT28" s="23">
        <f t="shared" si="19"/>
        <v>3.1887707476398699</v>
      </c>
      <c r="AU28" s="23">
        <f t="shared" si="20"/>
        <v>1.5477976149715329</v>
      </c>
      <c r="AV28" s="23">
        <f t="shared" si="21"/>
        <v>1.1434774985569296</v>
      </c>
      <c r="AW28" s="23">
        <f t="shared" si="22"/>
        <v>1.1270428955387697</v>
      </c>
      <c r="BA28" s="23">
        <f t="shared" si="36"/>
        <v>2.1638032704573265</v>
      </c>
      <c r="BB28" s="23">
        <f t="shared" si="37"/>
        <v>2.3900866186095588</v>
      </c>
      <c r="BC28" s="23">
        <f t="shared" si="38"/>
        <v>0.84586606576811807</v>
      </c>
      <c r="BD28" s="23">
        <f t="shared" si="39"/>
        <v>-0.47150173463872991</v>
      </c>
      <c r="BE28" s="23">
        <f t="shared" si="23"/>
        <v>361.40123872440978</v>
      </c>
      <c r="BF28" s="23">
        <f t="shared" si="12"/>
        <v>367.71668119574548</v>
      </c>
      <c r="BG28" s="23">
        <f t="shared" si="13"/>
        <v>367.67277132839905</v>
      </c>
      <c r="BH28" s="23">
        <f t="shared" si="14"/>
        <v>366.41638741061143</v>
      </c>
      <c r="BI28" s="23">
        <f t="shared" si="24"/>
        <v>2.6056453998916895</v>
      </c>
      <c r="BJ28" s="23">
        <f t="shared" si="25"/>
        <v>0.90369095811708489</v>
      </c>
      <c r="BK28" s="23">
        <f t="shared" si="26"/>
        <v>0.91552426894323546</v>
      </c>
      <c r="BL28" s="23">
        <f t="shared" si="27"/>
        <v>1.2541083347720492</v>
      </c>
    </row>
    <row r="29" spans="4:64" x14ac:dyDescent="0.2">
      <c r="D29" s="31">
        <v>43872</v>
      </c>
      <c r="E29" s="11">
        <v>28</v>
      </c>
      <c r="F29" s="23">
        <v>107.5400009</v>
      </c>
      <c r="J29" s="23">
        <f t="shared" si="15"/>
        <v>101.32775932643776</v>
      </c>
      <c r="K29" s="23">
        <f t="shared" si="16"/>
        <v>104.11370739244023</v>
      </c>
      <c r="L29" s="23">
        <f t="shared" si="17"/>
        <v>105.31571072861229</v>
      </c>
      <c r="M29" s="23">
        <f t="shared" si="18"/>
        <v>106.08693874436349</v>
      </c>
      <c r="N29" s="23">
        <f t="shared" si="0"/>
        <v>5.7766798601191365</v>
      </c>
      <c r="O29" s="23">
        <f t="shared" si="1"/>
        <v>3.1860642355264877</v>
      </c>
      <c r="P29" s="23">
        <f t="shared" si="2"/>
        <v>2.0683375049029848</v>
      </c>
      <c r="Q29" s="23">
        <f t="shared" si="3"/>
        <v>1.3511829491127538</v>
      </c>
      <c r="U29" s="23">
        <f t="shared" si="28"/>
        <v>0.87582973843730794</v>
      </c>
      <c r="V29" s="23">
        <f t="shared" si="29"/>
        <v>1.3405704882093783</v>
      </c>
      <c r="W29" s="23">
        <f t="shared" si="30"/>
        <v>1.6207898478585319</v>
      </c>
      <c r="X29" s="23">
        <f t="shared" si="31"/>
        <v>2.163140242050047</v>
      </c>
      <c r="Y29" s="23">
        <f t="shared" si="4"/>
        <v>102.20358906487506</v>
      </c>
      <c r="Z29" s="23">
        <f t="shared" si="5"/>
        <v>105.45427788064961</v>
      </c>
      <c r="AA29" s="23">
        <f t="shared" si="6"/>
        <v>106.93650057647082</v>
      </c>
      <c r="AB29" s="23">
        <f t="shared" si="7"/>
        <v>108.25007898641354</v>
      </c>
      <c r="AC29" s="23">
        <f t="shared" si="8"/>
        <v>4.9622575697085889</v>
      </c>
      <c r="AD29" s="23">
        <f t="shared" si="9"/>
        <v>1.9394857744978713</v>
      </c>
      <c r="AE29" s="23">
        <f t="shared" si="10"/>
        <v>0.56118683139156955</v>
      </c>
      <c r="AF29" s="23">
        <f t="shared" si="11"/>
        <v>0.66029205920672984</v>
      </c>
      <c r="AJ29" s="31">
        <v>43872</v>
      </c>
      <c r="AK29" s="11">
        <v>28</v>
      </c>
      <c r="AL29" s="23">
        <v>373.69000240000003</v>
      </c>
      <c r="AP29" s="23">
        <f t="shared" si="32"/>
        <v>361.603949823162</v>
      </c>
      <c r="AQ29" s="23">
        <f t="shared" si="33"/>
        <v>367.62395966628151</v>
      </c>
      <c r="AR29" s="23">
        <f t="shared" si="34"/>
        <v>369.37276648505235</v>
      </c>
      <c r="AS29" s="23">
        <f t="shared" si="35"/>
        <v>370.23358366905006</v>
      </c>
      <c r="AT29" s="23">
        <f t="shared" si="19"/>
        <v>3.2342456311959462</v>
      </c>
      <c r="AU29" s="23">
        <f t="shared" si="20"/>
        <v>1.62328205056591</v>
      </c>
      <c r="AV29" s="23">
        <f t="shared" si="21"/>
        <v>1.1552987468812392</v>
      </c>
      <c r="AW29" s="23">
        <f t="shared" si="22"/>
        <v>0.92494278914376504</v>
      </c>
      <c r="BA29" s="23">
        <f t="shared" si="36"/>
        <v>2.204345490207769</v>
      </c>
      <c r="BB29" s="23">
        <f t="shared" si="37"/>
        <v>2.3529980068239813</v>
      </c>
      <c r="BC29" s="23">
        <f t="shared" si="38"/>
        <v>1.8658631597601005</v>
      </c>
      <c r="BD29" s="23">
        <f t="shared" si="39"/>
        <v>2.5822552721121905</v>
      </c>
      <c r="BE29" s="23">
        <f t="shared" si="23"/>
        <v>363.80829531336974</v>
      </c>
      <c r="BF29" s="23">
        <f t="shared" si="12"/>
        <v>369.97695767310552</v>
      </c>
      <c r="BG29" s="23">
        <f t="shared" si="13"/>
        <v>371.23862964481248</v>
      </c>
      <c r="BH29" s="23">
        <f t="shared" si="14"/>
        <v>372.81583894116227</v>
      </c>
      <c r="BI29" s="23">
        <f t="shared" si="24"/>
        <v>2.6443595020379611</v>
      </c>
      <c r="BJ29" s="23">
        <f t="shared" si="25"/>
        <v>0.99361628704212523</v>
      </c>
      <c r="BK29" s="23">
        <f t="shared" si="26"/>
        <v>0.65599099238506919</v>
      </c>
      <c r="BL29" s="23">
        <f t="shared" si="27"/>
        <v>0.23392744071917843</v>
      </c>
    </row>
    <row r="30" spans="4:64" x14ac:dyDescent="0.2">
      <c r="D30" s="31">
        <v>43873</v>
      </c>
      <c r="E30" s="11">
        <v>29</v>
      </c>
      <c r="F30" s="23">
        <v>108</v>
      </c>
      <c r="J30" s="23">
        <f t="shared" si="15"/>
        <v>102.5702076411502</v>
      </c>
      <c r="K30" s="23">
        <f t="shared" si="16"/>
        <v>105.48422479546414</v>
      </c>
      <c r="L30" s="23">
        <f t="shared" si="17"/>
        <v>106.65028483144491</v>
      </c>
      <c r="M30" s="23">
        <f t="shared" si="18"/>
        <v>107.2493884688727</v>
      </c>
      <c r="N30" s="23">
        <f t="shared" si="0"/>
        <v>5.027585517453514</v>
      </c>
      <c r="O30" s="23">
        <f t="shared" si="1"/>
        <v>2.3294214856813484</v>
      </c>
      <c r="P30" s="23">
        <f t="shared" si="2"/>
        <v>1.249736267180642</v>
      </c>
      <c r="Q30" s="23">
        <f t="shared" si="3"/>
        <v>0.69501067696972674</v>
      </c>
      <c r="U30" s="23">
        <f t="shared" si="28"/>
        <v>0.94915345369233595</v>
      </c>
      <c r="V30" s="23">
        <f t="shared" si="29"/>
        <v>1.3525492541351913</v>
      </c>
      <c r="W30" s="23">
        <f t="shared" si="30"/>
        <v>1.4490604008429839</v>
      </c>
      <c r="X30" s="23">
        <f t="shared" si="31"/>
        <v>1.3625878280173707</v>
      </c>
      <c r="Y30" s="23">
        <f t="shared" si="4"/>
        <v>103.51936109484254</v>
      </c>
      <c r="Z30" s="23">
        <f t="shared" si="5"/>
        <v>106.83677404959934</v>
      </c>
      <c r="AA30" s="23">
        <f t="shared" si="6"/>
        <v>108.09934523228789</v>
      </c>
      <c r="AB30" s="23">
        <f t="shared" si="7"/>
        <v>108.61197629689006</v>
      </c>
      <c r="AC30" s="23">
        <f t="shared" si="8"/>
        <v>4.1487397269976505</v>
      </c>
      <c r="AD30" s="23">
        <f t="shared" si="9"/>
        <v>1.0770610651857948</v>
      </c>
      <c r="AE30" s="23">
        <f t="shared" si="10"/>
        <v>9.1986326192488935E-2</v>
      </c>
      <c r="AF30" s="23">
        <f t="shared" si="11"/>
        <v>0.56664471934265104</v>
      </c>
      <c r="AJ30" s="31">
        <v>43873</v>
      </c>
      <c r="AK30" s="11">
        <v>29</v>
      </c>
      <c r="AL30" s="23">
        <v>380.01000979999998</v>
      </c>
      <c r="AP30" s="23">
        <f t="shared" si="32"/>
        <v>364.02116033852963</v>
      </c>
      <c r="AQ30" s="23">
        <f t="shared" si="33"/>
        <v>370.05037675976894</v>
      </c>
      <c r="AR30" s="23">
        <f t="shared" si="34"/>
        <v>371.96310803402093</v>
      </c>
      <c r="AS30" s="23">
        <f t="shared" si="35"/>
        <v>372.99871865381004</v>
      </c>
      <c r="AT30" s="23">
        <f t="shared" si="19"/>
        <v>4.207481131848426</v>
      </c>
      <c r="AU30" s="23">
        <f t="shared" si="20"/>
        <v>2.6208870249162159</v>
      </c>
      <c r="AV30" s="23">
        <f t="shared" si="21"/>
        <v>2.1175499482800846</v>
      </c>
      <c r="AW30" s="23">
        <f t="shared" si="22"/>
        <v>1.8450280164672477</v>
      </c>
      <c r="BA30" s="23">
        <f t="shared" si="36"/>
        <v>2.2469184952397412</v>
      </c>
      <c r="BB30" s="23">
        <f t="shared" si="37"/>
        <v>2.3823656414893608</v>
      </c>
      <c r="BC30" s="23">
        <f t="shared" si="38"/>
        <v>2.3005501932851891</v>
      </c>
      <c r="BD30" s="23">
        <f t="shared" si="39"/>
        <v>2.7285590422304238</v>
      </c>
      <c r="BE30" s="23">
        <f t="shared" si="23"/>
        <v>366.26807883376938</v>
      </c>
      <c r="BF30" s="23">
        <f t="shared" si="12"/>
        <v>372.43274240125828</v>
      </c>
      <c r="BG30" s="23">
        <f t="shared" si="13"/>
        <v>374.26365822730611</v>
      </c>
      <c r="BH30" s="23">
        <f t="shared" si="14"/>
        <v>375.72727769604046</v>
      </c>
      <c r="BI30" s="23">
        <f t="shared" si="24"/>
        <v>3.6162023662121436</v>
      </c>
      <c r="BJ30" s="23">
        <f t="shared" si="25"/>
        <v>1.9939652123189142</v>
      </c>
      <c r="BK30" s="23">
        <f t="shared" si="26"/>
        <v>1.5121579496598483</v>
      </c>
      <c r="BL30" s="23">
        <f t="shared" si="27"/>
        <v>1.1270050771066604</v>
      </c>
    </row>
    <row r="31" spans="4:64" x14ac:dyDescent="0.2">
      <c r="D31" s="31">
        <v>43874</v>
      </c>
      <c r="E31" s="11">
        <v>30</v>
      </c>
      <c r="F31" s="23">
        <v>107.4934998</v>
      </c>
      <c r="J31" s="23">
        <f t="shared" si="15"/>
        <v>103.65616611292018</v>
      </c>
      <c r="K31" s="23">
        <f t="shared" si="16"/>
        <v>106.49053487727849</v>
      </c>
      <c r="L31" s="23">
        <f t="shared" si="17"/>
        <v>107.46011393257797</v>
      </c>
      <c r="M31" s="23">
        <f t="shared" si="18"/>
        <v>107.84987769377454</v>
      </c>
      <c r="N31" s="23">
        <f t="shared" si="0"/>
        <v>3.5698285889095405</v>
      </c>
      <c r="O31" s="23">
        <f t="shared" si="1"/>
        <v>0.93304704432137509</v>
      </c>
      <c r="P31" s="23">
        <f t="shared" si="2"/>
        <v>3.1058498871228166E-2</v>
      </c>
      <c r="Q31" s="23">
        <f t="shared" si="3"/>
        <v>0.33153436667111819</v>
      </c>
      <c r="U31" s="23">
        <f t="shared" si="28"/>
        <v>0.9765144573078629</v>
      </c>
      <c r="V31" s="23">
        <f t="shared" si="29"/>
        <v>1.2140535852068541</v>
      </c>
      <c r="W31" s="23">
        <f t="shared" si="30"/>
        <v>1.0655216210170306</v>
      </c>
      <c r="X31" s="23">
        <f t="shared" si="31"/>
        <v>0.7529089455249538</v>
      </c>
      <c r="Y31" s="23">
        <f t="shared" si="4"/>
        <v>104.63268057022803</v>
      </c>
      <c r="Z31" s="23">
        <f t="shared" si="5"/>
        <v>107.70458846248535</v>
      </c>
      <c r="AA31" s="23">
        <f t="shared" si="6"/>
        <v>108.525635553595</v>
      </c>
      <c r="AB31" s="23">
        <f t="shared" si="7"/>
        <v>108.6027866392995</v>
      </c>
      <c r="AC31" s="23">
        <f t="shared" si="8"/>
        <v>2.6613881165788991</v>
      </c>
      <c r="AD31" s="23">
        <f t="shared" si="9"/>
        <v>0.19637342060505886</v>
      </c>
      <c r="AE31" s="23">
        <f t="shared" si="10"/>
        <v>0.96018434185822288</v>
      </c>
      <c r="AF31" s="23">
        <f t="shared" si="11"/>
        <v>1.0319571335600892</v>
      </c>
      <c r="AJ31" s="31">
        <v>43874</v>
      </c>
      <c r="AK31" s="11">
        <v>30</v>
      </c>
      <c r="AL31" s="23">
        <v>381.39999390000003</v>
      </c>
      <c r="AP31" s="23">
        <f t="shared" si="32"/>
        <v>367.21893023082373</v>
      </c>
      <c r="AQ31" s="23">
        <f t="shared" si="33"/>
        <v>374.03422997586136</v>
      </c>
      <c r="AR31" s="23">
        <f t="shared" si="34"/>
        <v>376.79124909360837</v>
      </c>
      <c r="AS31" s="23">
        <f t="shared" si="35"/>
        <v>378.60775157076199</v>
      </c>
      <c r="AT31" s="23">
        <f t="shared" si="19"/>
        <v>3.7181604341856538</v>
      </c>
      <c r="AU31" s="23">
        <f t="shared" si="20"/>
        <v>1.9312438494872932</v>
      </c>
      <c r="AV31" s="23">
        <f t="shared" si="21"/>
        <v>1.2083756895916551</v>
      </c>
      <c r="AW31" s="23">
        <f t="shared" si="22"/>
        <v>0.73210340165085031</v>
      </c>
      <c r="BA31" s="23">
        <f t="shared" si="36"/>
        <v>2.437088774650614</v>
      </c>
      <c r="BB31" s="23">
        <f t="shared" si="37"/>
        <v>3.0229606713305879</v>
      </c>
      <c r="BC31" s="23">
        <f t="shared" si="38"/>
        <v>3.8171047130665383</v>
      </c>
      <c r="BD31" s="23">
        <f t="shared" si="39"/>
        <v>5.0329381420076427</v>
      </c>
      <c r="BE31" s="23">
        <f t="shared" si="23"/>
        <v>369.65601900547432</v>
      </c>
      <c r="BF31" s="23">
        <f t="shared" si="12"/>
        <v>377.05719064719193</v>
      </c>
      <c r="BG31" s="23">
        <f t="shared" si="13"/>
        <v>380.60835380667493</v>
      </c>
      <c r="BH31" s="23">
        <f t="shared" si="14"/>
        <v>383.64068971276964</v>
      </c>
      <c r="BI31" s="23">
        <f t="shared" si="24"/>
        <v>3.0791754279904056</v>
      </c>
      <c r="BJ31" s="23">
        <f t="shared" si="25"/>
        <v>1.1386479607408553</v>
      </c>
      <c r="BK31" s="23">
        <f t="shared" si="26"/>
        <v>0.20756164289102252</v>
      </c>
      <c r="BL31" s="23">
        <f t="shared" si="27"/>
        <v>0.58749235674007594</v>
      </c>
    </row>
    <row r="32" spans="4:64" x14ac:dyDescent="0.2">
      <c r="D32" s="31">
        <v>43875</v>
      </c>
      <c r="E32" s="11">
        <v>31</v>
      </c>
      <c r="F32" s="23">
        <v>106.7434998</v>
      </c>
      <c r="J32" s="23">
        <f t="shared" si="15"/>
        <v>104.42363285033615</v>
      </c>
      <c r="K32" s="23">
        <f t="shared" si="16"/>
        <v>106.89172084636709</v>
      </c>
      <c r="L32" s="23">
        <f t="shared" si="17"/>
        <v>107.48014545303118</v>
      </c>
      <c r="M32" s="23">
        <f t="shared" si="18"/>
        <v>107.5647753787549</v>
      </c>
      <c r="N32" s="23">
        <f t="shared" si="0"/>
        <v>2.17330980716434</v>
      </c>
      <c r="O32" s="23">
        <f t="shared" si="1"/>
        <v>0.13885721064496903</v>
      </c>
      <c r="P32" s="23">
        <f t="shared" si="2"/>
        <v>0.69010820744251944</v>
      </c>
      <c r="Q32" s="23">
        <f t="shared" si="3"/>
        <v>0.76939165409949128</v>
      </c>
      <c r="U32" s="23">
        <f t="shared" si="28"/>
        <v>0.93470491332948491</v>
      </c>
      <c r="V32" s="23">
        <f t="shared" si="29"/>
        <v>0.88890653875955294</v>
      </c>
      <c r="W32" s="23">
        <f t="shared" si="30"/>
        <v>0.43822756067874186</v>
      </c>
      <c r="X32" s="23">
        <f t="shared" si="31"/>
        <v>-7.7500062910723339E-2</v>
      </c>
      <c r="Y32" s="23">
        <f t="shared" si="4"/>
        <v>105.35833776366563</v>
      </c>
      <c r="Z32" s="23">
        <f t="shared" si="5"/>
        <v>107.78062738512665</v>
      </c>
      <c r="AA32" s="23">
        <f t="shared" si="6"/>
        <v>107.91837301370992</v>
      </c>
      <c r="AB32" s="23">
        <f t="shared" si="7"/>
        <v>107.48727531584417</v>
      </c>
      <c r="AC32" s="23">
        <f t="shared" si="8"/>
        <v>1.2976546945993654</v>
      </c>
      <c r="AD32" s="23">
        <f t="shared" si="9"/>
        <v>0.97160725202927489</v>
      </c>
      <c r="AE32" s="23">
        <f t="shared" si="10"/>
        <v>1.1006508273676912</v>
      </c>
      <c r="AF32" s="23">
        <f t="shared" si="11"/>
        <v>0.69678764256161052</v>
      </c>
      <c r="AJ32" s="31">
        <v>43875</v>
      </c>
      <c r="AK32" s="11">
        <v>31</v>
      </c>
      <c r="AL32" s="23">
        <v>380.39999390000003</v>
      </c>
      <c r="AP32" s="23">
        <f t="shared" si="32"/>
        <v>370.05514296465901</v>
      </c>
      <c r="AQ32" s="23">
        <f t="shared" si="33"/>
        <v>376.98053554551683</v>
      </c>
      <c r="AR32" s="23">
        <f t="shared" si="34"/>
        <v>379.55649597744332</v>
      </c>
      <c r="AS32" s="23">
        <f t="shared" si="35"/>
        <v>380.84154543415241</v>
      </c>
      <c r="AT32" s="23">
        <f t="shared" si="19"/>
        <v>2.7194666407014929</v>
      </c>
      <c r="AU32" s="23">
        <f t="shared" si="20"/>
        <v>0.89891125376361292</v>
      </c>
      <c r="AV32" s="23">
        <f t="shared" si="21"/>
        <v>0.22173973083144879</v>
      </c>
      <c r="AW32" s="23">
        <f t="shared" si="22"/>
        <v>0.11607558917796855</v>
      </c>
      <c r="BA32" s="23">
        <f t="shared" si="36"/>
        <v>2.5169135664875477</v>
      </c>
      <c r="BB32" s="23">
        <f t="shared" si="37"/>
        <v>2.9922986306605388</v>
      </c>
      <c r="BC32" s="23">
        <f t="shared" si="38"/>
        <v>3.185990015527584</v>
      </c>
      <c r="BD32" s="23">
        <f t="shared" si="39"/>
        <v>2.7936227191138623</v>
      </c>
      <c r="BE32" s="23">
        <f t="shared" si="23"/>
        <v>372.57205653114659</v>
      </c>
      <c r="BF32" s="23">
        <f t="shared" si="12"/>
        <v>379.97283417617734</v>
      </c>
      <c r="BG32" s="23">
        <f t="shared" si="13"/>
        <v>382.7424859929709</v>
      </c>
      <c r="BH32" s="23">
        <f t="shared" si="14"/>
        <v>383.63516815326625</v>
      </c>
      <c r="BI32" s="23">
        <f t="shared" si="24"/>
        <v>2.0578174275447694</v>
      </c>
      <c r="BJ32" s="23">
        <f t="shared" si="25"/>
        <v>0.11229225306848332</v>
      </c>
      <c r="BK32" s="23">
        <f t="shared" si="26"/>
        <v>0.61579709004587124</v>
      </c>
      <c r="BL32" s="23">
        <f t="shared" si="27"/>
        <v>0.85046643142604494</v>
      </c>
    </row>
    <row r="33" spans="4:64" x14ac:dyDescent="0.2">
      <c r="D33" s="31">
        <v>43879</v>
      </c>
      <c r="E33" s="11">
        <v>32</v>
      </c>
      <c r="F33" s="23">
        <v>107.7835007</v>
      </c>
      <c r="J33" s="23">
        <f t="shared" si="15"/>
        <v>104.88760624026892</v>
      </c>
      <c r="K33" s="23">
        <f t="shared" si="16"/>
        <v>106.83243242782027</v>
      </c>
      <c r="L33" s="23">
        <f t="shared" si="17"/>
        <v>107.03815806121247</v>
      </c>
      <c r="M33" s="23">
        <f t="shared" si="18"/>
        <v>106.90775491575098</v>
      </c>
      <c r="N33" s="23">
        <f t="shared" si="0"/>
        <v>2.6867697197842837</v>
      </c>
      <c r="O33" s="23">
        <f t="shared" si="1"/>
        <v>0.88238762519590297</v>
      </c>
      <c r="P33" s="23">
        <f t="shared" si="2"/>
        <v>0.69151830655611091</v>
      </c>
      <c r="Q33" s="23">
        <f t="shared" si="3"/>
        <v>0.81250449146807091</v>
      </c>
      <c r="U33" s="23">
        <f t="shared" si="28"/>
        <v>0.84055860865014298</v>
      </c>
      <c r="V33" s="23">
        <f t="shared" si="29"/>
        <v>0.50962855583700062</v>
      </c>
      <c r="W33" s="23">
        <f t="shared" si="30"/>
        <v>-8.9901410819731381E-2</v>
      </c>
      <c r="X33" s="23">
        <f t="shared" si="31"/>
        <v>-0.54111638298527831</v>
      </c>
      <c r="Y33" s="23">
        <f t="shared" si="4"/>
        <v>105.72816484891906</v>
      </c>
      <c r="Z33" s="23">
        <f t="shared" si="5"/>
        <v>107.34206098365726</v>
      </c>
      <c r="AA33" s="23">
        <f t="shared" si="6"/>
        <v>106.94825665039274</v>
      </c>
      <c r="AB33" s="23">
        <f t="shared" si="7"/>
        <v>106.36663853276571</v>
      </c>
      <c r="AC33" s="23">
        <f t="shared" si="8"/>
        <v>1.906911389714159</v>
      </c>
      <c r="AD33" s="23">
        <f t="shared" si="9"/>
        <v>0.40956149454769225</v>
      </c>
      <c r="AE33" s="23">
        <f t="shared" si="10"/>
        <v>0.77492755772708799</v>
      </c>
      <c r="AF33" s="23">
        <f t="shared" si="11"/>
        <v>1.3145445806013789</v>
      </c>
      <c r="AJ33" s="31">
        <v>43879</v>
      </c>
      <c r="AK33" s="11">
        <v>32</v>
      </c>
      <c r="AL33" s="23">
        <v>387.77999879999999</v>
      </c>
      <c r="AP33" s="23">
        <f t="shared" si="32"/>
        <v>372.12411315172722</v>
      </c>
      <c r="AQ33" s="23">
        <f t="shared" si="33"/>
        <v>378.34831888731014</v>
      </c>
      <c r="AR33" s="23">
        <f t="shared" si="34"/>
        <v>380.06259473097737</v>
      </c>
      <c r="AS33" s="23">
        <f t="shared" si="35"/>
        <v>380.48830420683049</v>
      </c>
      <c r="AT33" s="23">
        <f t="shared" si="19"/>
        <v>4.0373112839033745</v>
      </c>
      <c r="AU33" s="23">
        <f t="shared" si="20"/>
        <v>2.4322244421776622</v>
      </c>
      <c r="AV33" s="23">
        <f t="shared" si="21"/>
        <v>1.990150109057822</v>
      </c>
      <c r="AW33" s="23">
        <f t="shared" si="22"/>
        <v>1.8803689245793807</v>
      </c>
      <c r="BA33" s="23">
        <f t="shared" si="36"/>
        <v>2.4273248906036793</v>
      </c>
      <c r="BB33" s="23">
        <f t="shared" si="37"/>
        <v>2.3424925151136486</v>
      </c>
      <c r="BC33" s="23">
        <f t="shared" si="38"/>
        <v>1.5780552583314622</v>
      </c>
      <c r="BD33" s="23">
        <f t="shared" si="39"/>
        <v>0.27613156196523914</v>
      </c>
      <c r="BE33" s="23">
        <f t="shared" si="23"/>
        <v>374.55143804233091</v>
      </c>
      <c r="BF33" s="23">
        <f t="shared" si="12"/>
        <v>380.69081140242378</v>
      </c>
      <c r="BG33" s="23">
        <f t="shared" si="13"/>
        <v>381.64064998930883</v>
      </c>
      <c r="BH33" s="23">
        <f t="shared" si="14"/>
        <v>380.76443576879575</v>
      </c>
      <c r="BI33" s="23">
        <f t="shared" si="24"/>
        <v>3.411357160917365</v>
      </c>
      <c r="BJ33" s="23">
        <f t="shared" si="25"/>
        <v>1.8281467377157079</v>
      </c>
      <c r="BK33" s="23">
        <f t="shared" si="26"/>
        <v>1.5832040924466475</v>
      </c>
      <c r="BL33" s="23">
        <f t="shared" si="27"/>
        <v>1.809160620174884</v>
      </c>
    </row>
    <row r="34" spans="4:64" x14ac:dyDescent="0.2">
      <c r="D34" s="31">
        <v>43880</v>
      </c>
      <c r="E34" s="11">
        <v>33</v>
      </c>
      <c r="F34" s="23">
        <v>108.5110016</v>
      </c>
      <c r="J34" s="23">
        <f t="shared" si="15"/>
        <v>105.46678513221515</v>
      </c>
      <c r="K34" s="23">
        <f t="shared" si="16"/>
        <v>107.21285973669217</v>
      </c>
      <c r="L34" s="23">
        <f t="shared" si="17"/>
        <v>107.48536364448499</v>
      </c>
      <c r="M34" s="23">
        <f t="shared" si="18"/>
        <v>107.60835154315021</v>
      </c>
      <c r="N34" s="23">
        <f t="shared" si="0"/>
        <v>2.8054449990302639</v>
      </c>
      <c r="O34" s="23">
        <f t="shared" si="1"/>
        <v>1.1963228098226617</v>
      </c>
      <c r="P34" s="23">
        <f t="shared" si="2"/>
        <v>0.94519259834664449</v>
      </c>
      <c r="Q34" s="23">
        <f t="shared" si="3"/>
        <v>0.83185118885659026</v>
      </c>
      <c r="U34" s="23">
        <f t="shared" si="28"/>
        <v>0.78828266530935998</v>
      </c>
      <c r="V34" s="23">
        <f t="shared" si="29"/>
        <v>0.45794805705096098</v>
      </c>
      <c r="W34" s="23">
        <f t="shared" si="30"/>
        <v>0.23236278563561966</v>
      </c>
      <c r="X34" s="23">
        <f t="shared" si="31"/>
        <v>0.45225402532232151</v>
      </c>
      <c r="Y34" s="23">
        <f t="shared" ref="Y34:Y65" si="40">J34+U34</f>
        <v>106.2550677975245</v>
      </c>
      <c r="Z34" s="23">
        <f t="shared" ref="Z34:Z65" si="41">K34+V34</f>
        <v>107.67080779374312</v>
      </c>
      <c r="AA34" s="23">
        <f t="shared" ref="AA34:AA65" si="42">L34+W34</f>
        <v>107.71772643012061</v>
      </c>
      <c r="AB34" s="23">
        <f t="shared" ref="AB34:AB65" si="43">M34+X34</f>
        <v>108.06060556847252</v>
      </c>
      <c r="AC34" s="23">
        <f t="shared" si="8"/>
        <v>2.0789908573431659</v>
      </c>
      <c r="AD34" s="23">
        <f t="shared" si="9"/>
        <v>0.77429366042906145</v>
      </c>
      <c r="AE34" s="23">
        <f t="shared" si="10"/>
        <v>0.7310550618670113</v>
      </c>
      <c r="AF34" s="23">
        <f t="shared" si="11"/>
        <v>0.41506946289902763</v>
      </c>
      <c r="AJ34" s="31">
        <v>43880</v>
      </c>
      <c r="AK34" s="11">
        <v>33</v>
      </c>
      <c r="AL34" s="23">
        <v>386.19000240000003</v>
      </c>
      <c r="AP34" s="23">
        <f t="shared" si="32"/>
        <v>375.2552902813818</v>
      </c>
      <c r="AQ34" s="23">
        <f t="shared" si="33"/>
        <v>382.12099085238606</v>
      </c>
      <c r="AR34" s="23">
        <f t="shared" si="34"/>
        <v>384.69303717239092</v>
      </c>
      <c r="AS34" s="23">
        <f t="shared" si="35"/>
        <v>386.32165988136609</v>
      </c>
      <c r="AT34" s="23">
        <f t="shared" si="19"/>
        <v>2.8314332454656577</v>
      </c>
      <c r="AU34" s="23">
        <f t="shared" si="20"/>
        <v>1.0536294368903549</v>
      </c>
      <c r="AV34" s="23">
        <f t="shared" si="21"/>
        <v>0.38762402400531681</v>
      </c>
      <c r="AW34" s="23">
        <f t="shared" si="22"/>
        <v>3.409137485379457E-2</v>
      </c>
      <c r="BA34" s="23">
        <f t="shared" si="36"/>
        <v>2.568095338413861</v>
      </c>
      <c r="BB34" s="23">
        <f t="shared" si="37"/>
        <v>2.9145642950985553</v>
      </c>
      <c r="BC34" s="23">
        <f t="shared" si="38"/>
        <v>3.4094875681807144</v>
      </c>
      <c r="BD34" s="23">
        <f t="shared" si="39"/>
        <v>4.7219108520215247</v>
      </c>
      <c r="BE34" s="23">
        <f t="shared" si="23"/>
        <v>377.82338561979566</v>
      </c>
      <c r="BF34" s="23">
        <f t="shared" si="12"/>
        <v>385.03555514748462</v>
      </c>
      <c r="BG34" s="23">
        <f t="shared" si="13"/>
        <v>388.10252474057165</v>
      </c>
      <c r="BH34" s="23">
        <f t="shared" si="14"/>
        <v>391.04357073338764</v>
      </c>
      <c r="BI34" s="23">
        <f t="shared" si="24"/>
        <v>2.1664508993525322</v>
      </c>
      <c r="BJ34" s="23">
        <f t="shared" si="25"/>
        <v>0.29893245432067939</v>
      </c>
      <c r="BK34" s="23">
        <f t="shared" si="26"/>
        <v>0.49522834063185134</v>
      </c>
      <c r="BL34" s="23">
        <f t="shared" si="27"/>
        <v>1.2567824913189969</v>
      </c>
    </row>
    <row r="35" spans="4:64" x14ac:dyDescent="0.2">
      <c r="D35" s="31">
        <v>43881</v>
      </c>
      <c r="E35" s="11">
        <v>34</v>
      </c>
      <c r="F35" s="23">
        <v>107.6549988</v>
      </c>
      <c r="J35" s="23">
        <f t="shared" si="15"/>
        <v>106.07562842577212</v>
      </c>
      <c r="K35" s="23">
        <f t="shared" si="16"/>
        <v>107.7321164820153</v>
      </c>
      <c r="L35" s="23">
        <f t="shared" si="17"/>
        <v>108.100746417794</v>
      </c>
      <c r="M35" s="23">
        <f t="shared" si="18"/>
        <v>108.33047158863005</v>
      </c>
      <c r="N35" s="23">
        <f t="shared" si="0"/>
        <v>1.467066454723585</v>
      </c>
      <c r="O35" s="23">
        <f t="shared" si="1"/>
        <v>7.1634093051793135E-2</v>
      </c>
      <c r="P35" s="23">
        <f t="shared" si="2"/>
        <v>0.41405194627525094</v>
      </c>
      <c r="Q35" s="23">
        <f t="shared" si="3"/>
        <v>0.62744210316227855</v>
      </c>
      <c r="U35" s="23">
        <f t="shared" si="28"/>
        <v>0.75239479095888251</v>
      </c>
      <c r="V35" s="23">
        <f t="shared" si="29"/>
        <v>0.48247153235982992</v>
      </c>
      <c r="W35" s="23">
        <f t="shared" si="30"/>
        <v>0.46217477823965281</v>
      </c>
      <c r="X35" s="23">
        <f t="shared" si="31"/>
        <v>0.6681468414483368</v>
      </c>
      <c r="Y35" s="23">
        <f t="shared" si="40"/>
        <v>106.82802321673101</v>
      </c>
      <c r="Z35" s="23">
        <f t="shared" si="41"/>
        <v>108.21458801437512</v>
      </c>
      <c r="AA35" s="23">
        <f t="shared" si="42"/>
        <v>108.56292119603366</v>
      </c>
      <c r="AB35" s="23">
        <f t="shared" si="43"/>
        <v>108.99861843007838</v>
      </c>
      <c r="AC35" s="23">
        <f t="shared" si="8"/>
        <v>0.76817202404630891</v>
      </c>
      <c r="AD35" s="23">
        <f t="shared" si="9"/>
        <v>0.51979863509610003</v>
      </c>
      <c r="AE35" s="23">
        <f t="shared" si="10"/>
        <v>0.84336297074358879</v>
      </c>
      <c r="AF35" s="23">
        <f t="shared" si="11"/>
        <v>1.2480791835542513</v>
      </c>
      <c r="AJ35" s="31">
        <v>43881</v>
      </c>
      <c r="AK35" s="11">
        <v>34</v>
      </c>
      <c r="AL35" s="23">
        <v>386</v>
      </c>
      <c r="AP35" s="23">
        <f t="shared" si="32"/>
        <v>377.44223270510543</v>
      </c>
      <c r="AQ35" s="23">
        <f t="shared" si="33"/>
        <v>383.74859547143166</v>
      </c>
      <c r="AR35" s="23">
        <f t="shared" si="34"/>
        <v>385.5912163089564</v>
      </c>
      <c r="AS35" s="23">
        <f t="shared" si="35"/>
        <v>386.21633389627323</v>
      </c>
      <c r="AT35" s="23">
        <f t="shared" si="19"/>
        <v>2.2170381592991126</v>
      </c>
      <c r="AU35" s="23">
        <f t="shared" si="20"/>
        <v>0.5832654219088973</v>
      </c>
      <c r="AV35" s="23">
        <f t="shared" si="21"/>
        <v>0.10590251063305579</v>
      </c>
      <c r="AW35" s="23">
        <f t="shared" si="22"/>
        <v>5.6045050847986236E-2</v>
      </c>
      <c r="BA35" s="23">
        <f t="shared" si="36"/>
        <v>2.4918647554758131</v>
      </c>
      <c r="BB35" s="23">
        <f t="shared" si="37"/>
        <v>2.3997804246773726</v>
      </c>
      <c r="BC35" s="23">
        <f t="shared" si="38"/>
        <v>1.9027025092115788</v>
      </c>
      <c r="BD35" s="23">
        <f t="shared" si="39"/>
        <v>0.86012138233001578</v>
      </c>
      <c r="BE35" s="23">
        <f t="shared" si="23"/>
        <v>379.93409746058126</v>
      </c>
      <c r="BF35" s="23">
        <f t="shared" si="12"/>
        <v>386.14837589610903</v>
      </c>
      <c r="BG35" s="23">
        <f t="shared" si="13"/>
        <v>387.49391881816797</v>
      </c>
      <c r="BH35" s="23">
        <f t="shared" si="14"/>
        <v>387.07645527860325</v>
      </c>
      <c r="BI35" s="23">
        <f t="shared" si="24"/>
        <v>1.5714773418183274</v>
      </c>
      <c r="BJ35" s="23">
        <f t="shared" si="25"/>
        <v>3.8439351323582963E-2</v>
      </c>
      <c r="BK35" s="23">
        <f t="shared" si="26"/>
        <v>0.3870256005616502</v>
      </c>
      <c r="BL35" s="23">
        <f t="shared" si="27"/>
        <v>0.27887442450861349</v>
      </c>
    </row>
    <row r="36" spans="4:64" x14ac:dyDescent="0.2">
      <c r="D36" s="31">
        <v>43882</v>
      </c>
      <c r="E36" s="11">
        <v>35</v>
      </c>
      <c r="F36" s="23">
        <v>104.7985001</v>
      </c>
      <c r="J36" s="23">
        <f t="shared" si="15"/>
        <v>106.3915025006177</v>
      </c>
      <c r="K36" s="23">
        <f t="shared" si="16"/>
        <v>107.70126940920917</v>
      </c>
      <c r="L36" s="23">
        <f t="shared" si="17"/>
        <v>107.83329784711761</v>
      </c>
      <c r="M36" s="23">
        <f t="shared" si="18"/>
        <v>107.79009335772601</v>
      </c>
      <c r="N36" s="23">
        <f t="shared" si="0"/>
        <v>1.5200622137698956</v>
      </c>
      <c r="O36" s="23">
        <f t="shared" si="1"/>
        <v>2.7698576854051526</v>
      </c>
      <c r="P36" s="23">
        <f t="shared" si="2"/>
        <v>2.895840822360785</v>
      </c>
      <c r="Q36" s="23">
        <f t="shared" si="3"/>
        <v>2.8546145745133709</v>
      </c>
      <c r="U36" s="23">
        <f t="shared" si="28"/>
        <v>0.66509064773622228</v>
      </c>
      <c r="V36" s="23">
        <f t="shared" si="29"/>
        <v>0.27714409029344783</v>
      </c>
      <c r="W36" s="23">
        <f t="shared" si="30"/>
        <v>2.4400768890025237E-2</v>
      </c>
      <c r="X36" s="23">
        <f t="shared" si="31"/>
        <v>-0.29867321643356426</v>
      </c>
      <c r="Y36" s="23">
        <f t="shared" si="40"/>
        <v>107.05659314835393</v>
      </c>
      <c r="Z36" s="23">
        <f t="shared" si="41"/>
        <v>107.97841349950262</v>
      </c>
      <c r="AA36" s="23">
        <f t="shared" si="42"/>
        <v>107.85769861600762</v>
      </c>
      <c r="AB36" s="23">
        <f t="shared" si="43"/>
        <v>107.49142014129244</v>
      </c>
      <c r="AC36" s="23">
        <f t="shared" si="8"/>
        <v>2.1546997773815733</v>
      </c>
      <c r="AD36" s="23">
        <f t="shared" si="9"/>
        <v>3.0343119381177326</v>
      </c>
      <c r="AE36" s="23">
        <f t="shared" si="10"/>
        <v>2.9191243320166818</v>
      </c>
      <c r="AF36" s="23">
        <f t="shared" si="11"/>
        <v>2.5696169684898371</v>
      </c>
      <c r="AJ36" s="31">
        <v>43882</v>
      </c>
      <c r="AK36" s="11">
        <v>35</v>
      </c>
      <c r="AL36" s="23">
        <v>380.07000729999999</v>
      </c>
      <c r="AP36" s="23">
        <f t="shared" si="32"/>
        <v>379.15378616408435</v>
      </c>
      <c r="AQ36" s="23">
        <f t="shared" si="33"/>
        <v>384.64915728285899</v>
      </c>
      <c r="AR36" s="23">
        <f t="shared" si="34"/>
        <v>385.83648652358261</v>
      </c>
      <c r="AS36" s="23">
        <f t="shared" si="35"/>
        <v>386.04326677925462</v>
      </c>
      <c r="AT36" s="23">
        <f t="shared" si="19"/>
        <v>0.24106641363901027</v>
      </c>
      <c r="AU36" s="23">
        <f t="shared" si="20"/>
        <v>1.2048175059613571</v>
      </c>
      <c r="AV36" s="23">
        <f t="shared" si="21"/>
        <v>1.5172150163985385</v>
      </c>
      <c r="AW36" s="23">
        <f t="shared" si="22"/>
        <v>1.5716208499819282</v>
      </c>
      <c r="BA36" s="23">
        <f t="shared" si="36"/>
        <v>2.3358024961764361</v>
      </c>
      <c r="BB36" s="23">
        <f t="shared" si="37"/>
        <v>1.8000929793773586</v>
      </c>
      <c r="BC36" s="23">
        <f t="shared" si="38"/>
        <v>0.90824313246035326</v>
      </c>
      <c r="BD36" s="23">
        <f t="shared" si="39"/>
        <v>3.3570582851119746E-2</v>
      </c>
      <c r="BE36" s="23">
        <f t="shared" si="23"/>
        <v>381.48958866026078</v>
      </c>
      <c r="BF36" s="23">
        <f t="shared" si="12"/>
        <v>386.44925026223638</v>
      </c>
      <c r="BG36" s="23">
        <f t="shared" si="13"/>
        <v>386.74472965604298</v>
      </c>
      <c r="BH36" s="23">
        <f t="shared" si="14"/>
        <v>386.07683736210572</v>
      </c>
      <c r="BI36" s="23">
        <f t="shared" si="24"/>
        <v>0.37350523140340225</v>
      </c>
      <c r="BJ36" s="23">
        <f t="shared" si="25"/>
        <v>1.67843892959464</v>
      </c>
      <c r="BK36" s="23">
        <f t="shared" si="26"/>
        <v>1.7561823421584657</v>
      </c>
      <c r="BL36" s="23">
        <f t="shared" si="27"/>
        <v>1.5804535866373624</v>
      </c>
    </row>
    <row r="37" spans="4:64" x14ac:dyDescent="0.2">
      <c r="D37" s="31">
        <v>43885</v>
      </c>
      <c r="E37" s="11">
        <v>36</v>
      </c>
      <c r="F37" s="23">
        <v>100.46450040000001</v>
      </c>
      <c r="J37" s="23">
        <f t="shared" si="15"/>
        <v>106.07290202049417</v>
      </c>
      <c r="K37" s="23">
        <f t="shared" si="16"/>
        <v>106.5401616855255</v>
      </c>
      <c r="L37" s="23">
        <f t="shared" si="17"/>
        <v>106.01241919884704</v>
      </c>
      <c r="M37" s="23">
        <f t="shared" si="18"/>
        <v>105.3968187515452</v>
      </c>
      <c r="N37" s="23">
        <f t="shared" si="0"/>
        <v>5.5824710202751007</v>
      </c>
      <c r="O37" s="23">
        <f t="shared" si="1"/>
        <v>6.0475702973042385</v>
      </c>
      <c r="P37" s="23">
        <f t="shared" si="2"/>
        <v>5.5222678426289526</v>
      </c>
      <c r="Q37" s="23">
        <f t="shared" si="3"/>
        <v>4.9095136410444846</v>
      </c>
      <c r="U37" s="23">
        <f t="shared" si="28"/>
        <v>0.4683524221642707</v>
      </c>
      <c r="V37" s="23">
        <f t="shared" si="29"/>
        <v>-0.29815663529739961</v>
      </c>
      <c r="W37" s="23">
        <f t="shared" si="30"/>
        <v>-1.0827668814063287</v>
      </c>
      <c r="X37" s="23">
        <f t="shared" si="31"/>
        <v>-1.9743543282313611</v>
      </c>
      <c r="Y37" s="23">
        <f t="shared" si="40"/>
        <v>106.54125444265844</v>
      </c>
      <c r="Z37" s="23">
        <f t="shared" si="41"/>
        <v>106.2420050502281</v>
      </c>
      <c r="AA37" s="23">
        <f t="shared" si="42"/>
        <v>104.92965231744071</v>
      </c>
      <c r="AB37" s="23">
        <f t="shared" si="43"/>
        <v>103.42246442331384</v>
      </c>
      <c r="AC37" s="23">
        <f t="shared" si="8"/>
        <v>6.0486580020443084</v>
      </c>
      <c r="AD37" s="23">
        <f t="shared" si="9"/>
        <v>5.750792197467689</v>
      </c>
      <c r="AE37" s="23">
        <f t="shared" si="10"/>
        <v>4.444507163886426</v>
      </c>
      <c r="AF37" s="23">
        <f t="shared" si="11"/>
        <v>2.9442877947301618</v>
      </c>
      <c r="AJ37" s="31">
        <v>43885</v>
      </c>
      <c r="AK37" s="11">
        <v>36</v>
      </c>
      <c r="AL37" s="23">
        <v>368.7000122</v>
      </c>
      <c r="AP37" s="23">
        <f t="shared" si="32"/>
        <v>379.33703039126749</v>
      </c>
      <c r="AQ37" s="23">
        <f t="shared" si="33"/>
        <v>382.81749728971539</v>
      </c>
      <c r="AR37" s="23">
        <f t="shared" si="34"/>
        <v>382.37659898943303</v>
      </c>
      <c r="AS37" s="23">
        <f t="shared" si="35"/>
        <v>381.26465919585092</v>
      </c>
      <c r="AT37" s="23">
        <f t="shared" si="19"/>
        <v>2.8850061945475267</v>
      </c>
      <c r="AU37" s="23">
        <f t="shared" si="20"/>
        <v>3.8289895911523346</v>
      </c>
      <c r="AV37" s="23">
        <f t="shared" si="21"/>
        <v>3.7094077398658221</v>
      </c>
      <c r="AW37" s="23">
        <f t="shared" si="22"/>
        <v>3.4078238622447548</v>
      </c>
      <c r="BA37" s="23">
        <f t="shared" si="36"/>
        <v>1.9052908423777766</v>
      </c>
      <c r="BB37" s="23">
        <f t="shared" si="37"/>
        <v>0.34739179036897394</v>
      </c>
      <c r="BC37" s="23">
        <f t="shared" si="38"/>
        <v>-1.7126352675056022</v>
      </c>
      <c r="BD37" s="23">
        <f t="shared" si="39"/>
        <v>-3.8161719501527345</v>
      </c>
      <c r="BE37" s="23">
        <f t="shared" si="23"/>
        <v>381.24232123364527</v>
      </c>
      <c r="BF37" s="23">
        <f t="shared" si="12"/>
        <v>383.16488908008438</v>
      </c>
      <c r="BG37" s="23">
        <f t="shared" si="13"/>
        <v>380.66396372192742</v>
      </c>
      <c r="BH37" s="23">
        <f t="shared" si="14"/>
        <v>377.44848724569817</v>
      </c>
      <c r="BI37" s="23">
        <f t="shared" si="24"/>
        <v>3.4017652884811236</v>
      </c>
      <c r="BJ37" s="23">
        <f t="shared" si="25"/>
        <v>3.9232103068762458</v>
      </c>
      <c r="BK37" s="23">
        <f t="shared" si="26"/>
        <v>3.2449013089366567</v>
      </c>
      <c r="BL37" s="23">
        <f t="shared" si="27"/>
        <v>2.3727894646644581</v>
      </c>
    </row>
    <row r="38" spans="4:64" x14ac:dyDescent="0.2">
      <c r="D38" s="31">
        <v>43886</v>
      </c>
      <c r="E38" s="11">
        <v>37</v>
      </c>
      <c r="F38" s="23">
        <v>98.637001040000001</v>
      </c>
      <c r="J38" s="23">
        <f t="shared" si="15"/>
        <v>104.95122169639535</v>
      </c>
      <c r="K38" s="23">
        <f t="shared" si="16"/>
        <v>104.10989717131531</v>
      </c>
      <c r="L38" s="23">
        <f t="shared" si="17"/>
        <v>102.68366791953882</v>
      </c>
      <c r="M38" s="23">
        <f t="shared" si="18"/>
        <v>101.45096407030906</v>
      </c>
      <c r="N38" s="23">
        <f t="shared" si="0"/>
        <v>6.4014726622058999</v>
      </c>
      <c r="O38" s="23">
        <f t="shared" si="1"/>
        <v>5.5485224343914314</v>
      </c>
      <c r="P38" s="23">
        <f t="shared" si="2"/>
        <v>4.1025850713950485</v>
      </c>
      <c r="Q38" s="23">
        <f t="shared" si="3"/>
        <v>2.8528473094674838</v>
      </c>
      <c r="U38" s="23">
        <f t="shared" si="28"/>
        <v>0.15034587291165286</v>
      </c>
      <c r="V38" s="23">
        <f t="shared" si="29"/>
        <v>-1.1509997868625172</v>
      </c>
      <c r="W38" s="23">
        <f t="shared" si="30"/>
        <v>-2.4303575201474641</v>
      </c>
      <c r="X38" s="23">
        <f t="shared" si="31"/>
        <v>-3.5515546106351858</v>
      </c>
      <c r="Y38" s="23">
        <f t="shared" si="40"/>
        <v>105.10156756930701</v>
      </c>
      <c r="Z38" s="23">
        <f t="shared" si="41"/>
        <v>102.9588973844528</v>
      </c>
      <c r="AA38" s="23">
        <f t="shared" si="42"/>
        <v>100.25331039939135</v>
      </c>
      <c r="AB38" s="23">
        <f t="shared" si="43"/>
        <v>97.899409459673876</v>
      </c>
      <c r="AC38" s="23">
        <f t="shared" si="8"/>
        <v>6.5538960645057003</v>
      </c>
      <c r="AD38" s="23">
        <f t="shared" si="9"/>
        <v>4.3816177488001165</v>
      </c>
      <c r="AE38" s="23">
        <f t="shared" si="10"/>
        <v>1.6386440608995139</v>
      </c>
      <c r="AF38" s="23">
        <f t="shared" si="11"/>
        <v>0.74778386665163465</v>
      </c>
      <c r="AJ38" s="31">
        <v>43886</v>
      </c>
      <c r="AK38" s="11">
        <v>37</v>
      </c>
      <c r="AL38" s="23">
        <v>360.0899963</v>
      </c>
      <c r="AP38" s="23">
        <f t="shared" si="32"/>
        <v>377.20962675301399</v>
      </c>
      <c r="AQ38" s="23">
        <f t="shared" si="33"/>
        <v>377.17050325382922</v>
      </c>
      <c r="AR38" s="23">
        <f t="shared" si="34"/>
        <v>374.1706469157732</v>
      </c>
      <c r="AS38" s="23">
        <f t="shared" si="35"/>
        <v>371.21294159917016</v>
      </c>
      <c r="AT38" s="23">
        <f t="shared" si="19"/>
        <v>4.754264386381676</v>
      </c>
      <c r="AU38" s="23">
        <f t="shared" si="20"/>
        <v>4.7433994638382098</v>
      </c>
      <c r="AV38" s="23">
        <f t="shared" si="21"/>
        <v>3.9103142993292894</v>
      </c>
      <c r="AW38" s="23">
        <f t="shared" si="22"/>
        <v>3.0889348255882578</v>
      </c>
      <c r="BA38" s="23">
        <f t="shared" si="36"/>
        <v>1.0987519462515218</v>
      </c>
      <c r="BB38" s="23">
        <f t="shared" si="37"/>
        <v>-2.0503625401330825</v>
      </c>
      <c r="BC38" s="23">
        <f t="shared" si="38"/>
        <v>-5.608625351198139</v>
      </c>
      <c r="BD38" s="23">
        <f t="shared" si="39"/>
        <v>-8.8046084673751555</v>
      </c>
      <c r="BE38" s="23">
        <f t="shared" si="23"/>
        <v>378.30837869926552</v>
      </c>
      <c r="BF38" s="23">
        <f t="shared" si="12"/>
        <v>375.12014071369612</v>
      </c>
      <c r="BG38" s="23">
        <f t="shared" si="13"/>
        <v>368.56202156457505</v>
      </c>
      <c r="BH38" s="23">
        <f t="shared" si="14"/>
        <v>362.40833313179502</v>
      </c>
      <c r="BI38" s="23">
        <f t="shared" si="24"/>
        <v>5.0593969803280316</v>
      </c>
      <c r="BJ38" s="23">
        <f t="shared" si="25"/>
        <v>4.1739966586503368</v>
      </c>
      <c r="BK38" s="23">
        <f t="shared" si="26"/>
        <v>2.3527521874050605</v>
      </c>
      <c r="BL38" s="23">
        <f t="shared" si="27"/>
        <v>0.64382150451732012</v>
      </c>
    </row>
    <row r="39" spans="4:64" x14ac:dyDescent="0.2">
      <c r="D39" s="31">
        <v>43887</v>
      </c>
      <c r="E39" s="11">
        <v>38</v>
      </c>
      <c r="F39" s="23">
        <v>98.979499820000001</v>
      </c>
      <c r="J39" s="23">
        <f t="shared" si="15"/>
        <v>103.6883775651163</v>
      </c>
      <c r="K39" s="23">
        <f t="shared" si="16"/>
        <v>101.92073871878918</v>
      </c>
      <c r="L39" s="23">
        <f t="shared" si="17"/>
        <v>100.25566779181553</v>
      </c>
      <c r="M39" s="23">
        <f t="shared" si="18"/>
        <v>99.199793646061821</v>
      </c>
      <c r="N39" s="23">
        <f t="shared" si="0"/>
        <v>4.757427299268703</v>
      </c>
      <c r="O39" s="23">
        <f t="shared" si="1"/>
        <v>2.9715637118170881</v>
      </c>
      <c r="P39" s="23">
        <f t="shared" si="2"/>
        <v>1.2893255412851257</v>
      </c>
      <c r="Q39" s="23">
        <f t="shared" si="3"/>
        <v>0.22256510334204244</v>
      </c>
      <c r="U39" s="23">
        <f t="shared" si="28"/>
        <v>-0.13229212792648826</v>
      </c>
      <c r="V39" s="23">
        <f t="shared" si="29"/>
        <v>-1.5662632531279621</v>
      </c>
      <c r="W39" s="23">
        <f t="shared" si="30"/>
        <v>-2.4289430846929623</v>
      </c>
      <c r="X39" s="23">
        <f t="shared" si="31"/>
        <v>-2.5112472615248249</v>
      </c>
      <c r="Y39" s="23">
        <f t="shared" si="40"/>
        <v>103.55608543718981</v>
      </c>
      <c r="Z39" s="23">
        <f t="shared" si="41"/>
        <v>100.35447546566122</v>
      </c>
      <c r="AA39" s="23">
        <f t="shared" si="42"/>
        <v>97.826724707122565</v>
      </c>
      <c r="AB39" s="23">
        <f t="shared" si="43"/>
        <v>96.688546384536991</v>
      </c>
      <c r="AC39" s="23">
        <f t="shared" si="8"/>
        <v>4.6237712107179716</v>
      </c>
      <c r="AD39" s="23">
        <f t="shared" si="9"/>
        <v>1.3891519437476414</v>
      </c>
      <c r="AE39" s="23">
        <f t="shared" si="10"/>
        <v>1.164660475122449</v>
      </c>
      <c r="AF39" s="23">
        <f t="shared" si="11"/>
        <v>2.3145736638690257</v>
      </c>
      <c r="AJ39" s="31">
        <v>43887</v>
      </c>
      <c r="AK39" s="11">
        <v>38</v>
      </c>
      <c r="AL39" s="23">
        <v>379.23999020000002</v>
      </c>
      <c r="AP39" s="23">
        <f t="shared" si="32"/>
        <v>373.78570066241122</v>
      </c>
      <c r="AQ39" s="23">
        <f t="shared" si="33"/>
        <v>370.33830047229753</v>
      </c>
      <c r="AR39" s="23">
        <f t="shared" si="34"/>
        <v>365.72225654630927</v>
      </c>
      <c r="AS39" s="23">
        <f t="shared" si="35"/>
        <v>362.31458535983398</v>
      </c>
      <c r="AT39" s="23">
        <f t="shared" si="19"/>
        <v>1.4382158207293418</v>
      </c>
      <c r="AU39" s="23">
        <f t="shared" si="20"/>
        <v>2.3472444778326254</v>
      </c>
      <c r="AV39" s="23">
        <f t="shared" si="21"/>
        <v>3.5644272763961151</v>
      </c>
      <c r="AW39" s="23">
        <f t="shared" si="22"/>
        <v>4.4629799803654873</v>
      </c>
      <c r="BA39" s="23">
        <f t="shared" si="36"/>
        <v>0.19421633888066214</v>
      </c>
      <c r="BB39" s="23">
        <f t="shared" si="37"/>
        <v>-3.9630986366925263</v>
      </c>
      <c r="BC39" s="23">
        <f t="shared" si="38"/>
        <v>-7.3124843621576172</v>
      </c>
      <c r="BD39" s="23">
        <f t="shared" si="39"/>
        <v>-8.8796066849439761</v>
      </c>
      <c r="BE39" s="23">
        <f t="shared" si="23"/>
        <v>373.97991700129188</v>
      </c>
      <c r="BF39" s="23">
        <f t="shared" si="12"/>
        <v>366.37520183560503</v>
      </c>
      <c r="BG39" s="23">
        <f t="shared" si="13"/>
        <v>358.40977218415168</v>
      </c>
      <c r="BH39" s="23">
        <f t="shared" si="14"/>
        <v>353.43497867489003</v>
      </c>
      <c r="BI39" s="23">
        <f t="shared" si="24"/>
        <v>1.3870038325689582</v>
      </c>
      <c r="BJ39" s="23">
        <f t="shared" si="25"/>
        <v>3.3922552201339542</v>
      </c>
      <c r="BK39" s="23">
        <f t="shared" si="26"/>
        <v>5.492621705021957</v>
      </c>
      <c r="BL39" s="23">
        <f t="shared" si="27"/>
        <v>6.8044014850599455</v>
      </c>
    </row>
    <row r="40" spans="4:64" x14ac:dyDescent="0.2">
      <c r="D40" s="31">
        <v>43888</v>
      </c>
      <c r="E40" s="11">
        <v>39</v>
      </c>
      <c r="F40" s="23">
        <v>94.214996339999999</v>
      </c>
      <c r="J40" s="23">
        <f t="shared" si="15"/>
        <v>102.74660201609305</v>
      </c>
      <c r="K40" s="23">
        <f t="shared" si="16"/>
        <v>100.74424315927351</v>
      </c>
      <c r="L40" s="23">
        <f t="shared" si="17"/>
        <v>99.489967008726211</v>
      </c>
      <c r="M40" s="23">
        <f t="shared" si="18"/>
        <v>99.023558585212356</v>
      </c>
      <c r="N40" s="23">
        <f t="shared" si="0"/>
        <v>9.0554646367596003</v>
      </c>
      <c r="O40" s="23">
        <f t="shared" si="1"/>
        <v>6.9301566342060639</v>
      </c>
      <c r="P40" s="23">
        <f t="shared" si="2"/>
        <v>5.5988652270282646</v>
      </c>
      <c r="Q40" s="23">
        <f t="shared" si="3"/>
        <v>5.103818321936112</v>
      </c>
      <c r="U40" s="23">
        <f t="shared" si="28"/>
        <v>-0.29418881214584025</v>
      </c>
      <c r="V40" s="23">
        <f t="shared" si="29"/>
        <v>-1.4103561756830461</v>
      </c>
      <c r="W40" s="23">
        <f t="shared" si="30"/>
        <v>-1.430997703730774</v>
      </c>
      <c r="X40" s="23">
        <f t="shared" si="31"/>
        <v>-0.64323750098453636</v>
      </c>
      <c r="Y40" s="23">
        <f t="shared" si="40"/>
        <v>102.45241320394722</v>
      </c>
      <c r="Z40" s="23">
        <f t="shared" si="41"/>
        <v>99.33388698359046</v>
      </c>
      <c r="AA40" s="23">
        <f t="shared" si="42"/>
        <v>98.058969304995443</v>
      </c>
      <c r="AB40" s="23">
        <f t="shared" si="43"/>
        <v>98.380321084227816</v>
      </c>
      <c r="AC40" s="23">
        <f t="shared" si="8"/>
        <v>8.7432119980351075</v>
      </c>
      <c r="AD40" s="23">
        <f t="shared" si="9"/>
        <v>5.43320155224289</v>
      </c>
      <c r="AE40" s="23">
        <f t="shared" si="10"/>
        <v>4.0800011827453035</v>
      </c>
      <c r="AF40" s="23">
        <f t="shared" si="11"/>
        <v>4.4210846532288013</v>
      </c>
      <c r="AJ40" s="31">
        <v>43888</v>
      </c>
      <c r="AK40" s="11">
        <v>39</v>
      </c>
      <c r="AL40" s="23">
        <v>371.7099915</v>
      </c>
      <c r="AP40" s="23">
        <f t="shared" si="32"/>
        <v>374.87655856992899</v>
      </c>
      <c r="AQ40" s="23">
        <f t="shared" si="33"/>
        <v>373.89897636337855</v>
      </c>
      <c r="AR40" s="23">
        <f t="shared" si="34"/>
        <v>373.83289673852369</v>
      </c>
      <c r="AS40" s="23">
        <f t="shared" si="35"/>
        <v>375.85490923196681</v>
      </c>
      <c r="AT40" s="23">
        <f t="shared" si="19"/>
        <v>0.85189183566215432</v>
      </c>
      <c r="AU40" s="23">
        <f t="shared" si="20"/>
        <v>0.58889589019254285</v>
      </c>
      <c r="AV40" s="23">
        <f t="shared" si="21"/>
        <v>0.5711186912024897</v>
      </c>
      <c r="AW40" s="23">
        <f t="shared" si="22"/>
        <v>1.1150945163567965</v>
      </c>
      <c r="BA40" s="23">
        <f t="shared" si="36"/>
        <v>0.37354465260808423</v>
      </c>
      <c r="BB40" s="23">
        <f t="shared" si="37"/>
        <v>-0.95358882558310798</v>
      </c>
      <c r="BC40" s="23">
        <f t="shared" si="38"/>
        <v>1.9413903704656037</v>
      </c>
      <c r="BD40" s="23">
        <f t="shared" si="39"/>
        <v>9.0563377607174704</v>
      </c>
      <c r="BE40" s="23">
        <f t="shared" si="23"/>
        <v>375.25010322253706</v>
      </c>
      <c r="BF40" s="23">
        <f t="shared" si="12"/>
        <v>372.94538753779545</v>
      </c>
      <c r="BG40" s="23">
        <f t="shared" si="13"/>
        <v>375.77428710898931</v>
      </c>
      <c r="BH40" s="23">
        <f t="shared" si="14"/>
        <v>384.91124699268431</v>
      </c>
      <c r="BI40" s="23">
        <f t="shared" si="24"/>
        <v>0.95238540891819501</v>
      </c>
      <c r="BJ40" s="23">
        <f t="shared" si="25"/>
        <v>0.33235481048279908</v>
      </c>
      <c r="BK40" s="23">
        <f t="shared" si="26"/>
        <v>1.0934049936586954</v>
      </c>
      <c r="BL40" s="23">
        <f t="shared" si="27"/>
        <v>3.5514933132176276</v>
      </c>
    </row>
    <row r="41" spans="4:64" x14ac:dyDescent="0.2">
      <c r="D41" s="31">
        <v>43889</v>
      </c>
      <c r="E41" s="11">
        <v>40</v>
      </c>
      <c r="F41" s="23">
        <v>94.1875</v>
      </c>
      <c r="J41" s="23">
        <f t="shared" si="15"/>
        <v>101.04028088087445</v>
      </c>
      <c r="K41" s="23">
        <f t="shared" si="16"/>
        <v>98.132544431564099</v>
      </c>
      <c r="L41" s="23">
        <f t="shared" si="17"/>
        <v>96.324984607490478</v>
      </c>
      <c r="M41" s="23">
        <f t="shared" si="18"/>
        <v>95.176708789042465</v>
      </c>
      <c r="N41" s="23">
        <f t="shared" si="0"/>
        <v>7.2756797673517699</v>
      </c>
      <c r="O41" s="23">
        <f t="shared" si="1"/>
        <v>4.1885010554097937</v>
      </c>
      <c r="P41" s="23">
        <f t="shared" si="2"/>
        <v>2.2693930802818612</v>
      </c>
      <c r="Q41" s="23">
        <f t="shared" si="3"/>
        <v>1.050254852334402</v>
      </c>
      <c r="U41" s="23">
        <f t="shared" si="28"/>
        <v>-0.57661527676039248</v>
      </c>
      <c r="V41" s="23">
        <f t="shared" si="29"/>
        <v>-1.8908931964935918</v>
      </c>
      <c r="W41" s="23">
        <f t="shared" si="30"/>
        <v>-2.4713885222337493</v>
      </c>
      <c r="X41" s="23">
        <f t="shared" si="31"/>
        <v>-3.2061273371328207</v>
      </c>
      <c r="Y41" s="23">
        <f t="shared" si="40"/>
        <v>100.46366560411406</v>
      </c>
      <c r="Z41" s="23">
        <f t="shared" si="41"/>
        <v>96.241651235070506</v>
      </c>
      <c r="AA41" s="23">
        <f t="shared" si="42"/>
        <v>93.853596085256726</v>
      </c>
      <c r="AB41" s="23">
        <f t="shared" si="43"/>
        <v>91.970581451909638</v>
      </c>
      <c r="AC41" s="23">
        <f t="shared" si="8"/>
        <v>6.6634804025099452</v>
      </c>
      <c r="AD41" s="23">
        <f t="shared" si="9"/>
        <v>2.1809170378983476</v>
      </c>
      <c r="AE41" s="23">
        <f t="shared" si="10"/>
        <v>0.3545097966750092</v>
      </c>
      <c r="AF41" s="23">
        <f t="shared" si="11"/>
        <v>2.3537290490674052</v>
      </c>
      <c r="AJ41" s="31">
        <v>43889</v>
      </c>
      <c r="AK41" s="11">
        <v>40</v>
      </c>
      <c r="AL41" s="23">
        <v>369.02999879999999</v>
      </c>
      <c r="AP41" s="23">
        <f t="shared" si="32"/>
        <v>374.24324515594321</v>
      </c>
      <c r="AQ41" s="23">
        <f t="shared" si="33"/>
        <v>373.02338241802715</v>
      </c>
      <c r="AR41" s="23">
        <f t="shared" si="34"/>
        <v>372.5591535954095</v>
      </c>
      <c r="AS41" s="23">
        <f t="shared" si="35"/>
        <v>372.53897504639338</v>
      </c>
      <c r="AT41" s="23">
        <f t="shared" si="19"/>
        <v>1.4126890423259615</v>
      </c>
      <c r="AU41" s="23">
        <f t="shared" si="20"/>
        <v>1.0821298081491273</v>
      </c>
      <c r="AV41" s="23">
        <f t="shared" si="21"/>
        <v>0.95633276613974594</v>
      </c>
      <c r="AW41" s="23">
        <f t="shared" si="22"/>
        <v>0.95086476920677598</v>
      </c>
      <c r="BA41" s="23">
        <f t="shared" si="36"/>
        <v>0.17217303928931246</v>
      </c>
      <c r="BB41" s="23">
        <f t="shared" si="37"/>
        <v>-0.92239087349042381</v>
      </c>
      <c r="BC41" s="23">
        <f t="shared" si="38"/>
        <v>1.231026231772836E-2</v>
      </c>
      <c r="BD41" s="23">
        <f t="shared" si="39"/>
        <v>-0.84147979631525804</v>
      </c>
      <c r="BE41" s="23">
        <f t="shared" si="23"/>
        <v>374.41541819523252</v>
      </c>
      <c r="BF41" s="23">
        <f t="shared" si="12"/>
        <v>372.10099154453673</v>
      </c>
      <c r="BG41" s="23">
        <f t="shared" si="13"/>
        <v>372.57146385772722</v>
      </c>
      <c r="BH41" s="23">
        <f t="shared" si="14"/>
        <v>371.69749525007813</v>
      </c>
      <c r="BI41" s="23">
        <f t="shared" si="24"/>
        <v>1.4593446095831415</v>
      </c>
      <c r="BJ41" s="23">
        <f t="shared" si="25"/>
        <v>0.83217970206294745</v>
      </c>
      <c r="BK41" s="23">
        <f t="shared" si="26"/>
        <v>0.95966860939307386</v>
      </c>
      <c r="BL41" s="23">
        <f t="shared" si="27"/>
        <v>0.72284000182972308</v>
      </c>
    </row>
    <row r="42" spans="4:64" x14ac:dyDescent="0.2">
      <c r="D42" s="31">
        <v>43892</v>
      </c>
      <c r="E42" s="11">
        <v>41</v>
      </c>
      <c r="F42" s="23">
        <v>97.697502139999997</v>
      </c>
      <c r="J42" s="23">
        <f t="shared" si="15"/>
        <v>99.669724704699576</v>
      </c>
      <c r="K42" s="23">
        <f t="shared" si="16"/>
        <v>96.554526658938471</v>
      </c>
      <c r="L42" s="23">
        <f t="shared" si="17"/>
        <v>95.04249384299618</v>
      </c>
      <c r="M42" s="23">
        <f t="shared" si="18"/>
        <v>94.385341757808504</v>
      </c>
      <c r="N42" s="23">
        <f t="shared" si="0"/>
        <v>2.0187031617997704</v>
      </c>
      <c r="O42" s="23">
        <f t="shared" si="1"/>
        <v>1.1699126958472785</v>
      </c>
      <c r="P42" s="23">
        <f t="shared" si="2"/>
        <v>2.7175805305638265</v>
      </c>
      <c r="Q42" s="23">
        <f t="shared" si="3"/>
        <v>3.3902201280900561</v>
      </c>
      <c r="U42" s="23">
        <f t="shared" si="28"/>
        <v>-0.73540345664328854</v>
      </c>
      <c r="V42" s="23">
        <f t="shared" si="29"/>
        <v>-1.7657430269464063</v>
      </c>
      <c r="W42" s="23">
        <f t="shared" si="30"/>
        <v>-1.7580498675900786</v>
      </c>
      <c r="X42" s="23">
        <f t="shared" si="31"/>
        <v>-1.2743190924137324</v>
      </c>
      <c r="Y42" s="23">
        <f t="shared" si="40"/>
        <v>98.934321248056293</v>
      </c>
      <c r="Z42" s="23">
        <f t="shared" si="41"/>
        <v>94.788783631992061</v>
      </c>
      <c r="AA42" s="23">
        <f t="shared" si="42"/>
        <v>93.284443975406106</v>
      </c>
      <c r="AB42" s="23">
        <f t="shared" si="43"/>
        <v>93.111022665394771</v>
      </c>
      <c r="AC42" s="23">
        <f t="shared" si="8"/>
        <v>1.265967994027053</v>
      </c>
      <c r="AD42" s="23">
        <f t="shared" si="9"/>
        <v>2.9772700880722196</v>
      </c>
      <c r="AE42" s="23">
        <f t="shared" si="10"/>
        <v>4.5170634539560721</v>
      </c>
      <c r="AF42" s="23">
        <f t="shared" si="11"/>
        <v>4.694571891953621</v>
      </c>
      <c r="AJ42" s="31">
        <v>43892</v>
      </c>
      <c r="AK42" s="11">
        <v>41</v>
      </c>
      <c r="AL42" s="23">
        <v>381.0499878</v>
      </c>
      <c r="AP42" s="23">
        <f t="shared" si="32"/>
        <v>373.20059588475459</v>
      </c>
      <c r="AQ42" s="23">
        <f t="shared" si="33"/>
        <v>371.42602897081633</v>
      </c>
      <c r="AR42" s="23">
        <f t="shared" si="34"/>
        <v>370.4416607181638</v>
      </c>
      <c r="AS42" s="23">
        <f t="shared" si="35"/>
        <v>369.73179404927868</v>
      </c>
      <c r="AT42" s="23">
        <f t="shared" si="19"/>
        <v>2.0599375847153367</v>
      </c>
      <c r="AU42" s="23">
        <f t="shared" si="20"/>
        <v>2.5256420777619728</v>
      </c>
      <c r="AV42" s="23">
        <f t="shared" si="21"/>
        <v>2.7839725551714594</v>
      </c>
      <c r="AW42" s="23">
        <f t="shared" si="22"/>
        <v>2.9702648243258443</v>
      </c>
      <c r="BA42" s="23">
        <f t="shared" si="36"/>
        <v>-7.079142280627454E-2</v>
      </c>
      <c r="BB42" s="23">
        <f t="shared" si="37"/>
        <v>-1.1923759029785828</v>
      </c>
      <c r="BC42" s="23">
        <f t="shared" si="38"/>
        <v>-1.2655716214203256</v>
      </c>
      <c r="BD42" s="23">
        <f t="shared" si="39"/>
        <v>-2.4140407569548112</v>
      </c>
      <c r="BE42" s="23">
        <f t="shared" si="23"/>
        <v>373.12980446194831</v>
      </c>
      <c r="BF42" s="23">
        <f t="shared" si="12"/>
        <v>370.23365306783774</v>
      </c>
      <c r="BG42" s="23">
        <f t="shared" si="13"/>
        <v>369.17608909674345</v>
      </c>
      <c r="BH42" s="23">
        <f t="shared" si="14"/>
        <v>367.31775329232386</v>
      </c>
      <c r="BI42" s="23">
        <f t="shared" si="24"/>
        <v>2.0785155731873997</v>
      </c>
      <c r="BJ42" s="23">
        <f t="shared" si="25"/>
        <v>2.8385605769496527</v>
      </c>
      <c r="BK42" s="23">
        <f t="shared" si="26"/>
        <v>3.1161000087706978</v>
      </c>
      <c r="BL42" s="23">
        <f t="shared" si="27"/>
        <v>3.6037882029492976</v>
      </c>
    </row>
    <row r="43" spans="4:64" x14ac:dyDescent="0.2">
      <c r="D43" s="31">
        <v>43893</v>
      </c>
      <c r="E43" s="11">
        <v>42</v>
      </c>
      <c r="F43" s="23">
        <v>95.449501040000001</v>
      </c>
      <c r="J43" s="23">
        <f t="shared" si="15"/>
        <v>99.275280191759663</v>
      </c>
      <c r="K43" s="23">
        <f t="shared" si="16"/>
        <v>97.011716851363076</v>
      </c>
      <c r="L43" s="23">
        <f t="shared" si="17"/>
        <v>96.635498821198468</v>
      </c>
      <c r="M43" s="23">
        <f t="shared" si="18"/>
        <v>97.035070063561705</v>
      </c>
      <c r="N43" s="23">
        <f t="shared" si="0"/>
        <v>4.0081709281606335</v>
      </c>
      <c r="O43" s="23">
        <f t="shared" si="1"/>
        <v>1.6366935335873543</v>
      </c>
      <c r="P43" s="23">
        <f t="shared" si="2"/>
        <v>1.2425395295690969</v>
      </c>
      <c r="Q43" s="23">
        <f t="shared" si="3"/>
        <v>1.661160096475768</v>
      </c>
      <c r="U43" s="23">
        <f t="shared" si="28"/>
        <v>-0.66721166790261344</v>
      </c>
      <c r="V43" s="23">
        <f t="shared" si="29"/>
        <v>-0.87656973919800174</v>
      </c>
      <c r="W43" s="23">
        <f t="shared" si="30"/>
        <v>0.25258303988534103</v>
      </c>
      <c r="X43" s="23">
        <f t="shared" si="31"/>
        <v>1.8649188261198137</v>
      </c>
      <c r="Y43" s="23">
        <f t="shared" si="40"/>
        <v>98.608068523857042</v>
      </c>
      <c r="Z43" s="23">
        <f t="shared" si="41"/>
        <v>96.135147112165072</v>
      </c>
      <c r="AA43" s="23">
        <f t="shared" si="42"/>
        <v>96.888081861083805</v>
      </c>
      <c r="AB43" s="23">
        <f t="shared" si="43"/>
        <v>98.899988889681524</v>
      </c>
      <c r="AC43" s="23">
        <f t="shared" si="8"/>
        <v>3.3091503354568412</v>
      </c>
      <c r="AD43" s="23">
        <f t="shared" si="9"/>
        <v>0.71833384637363062</v>
      </c>
      <c r="AE43" s="23">
        <f t="shared" si="10"/>
        <v>1.5071643176855769</v>
      </c>
      <c r="AF43" s="23">
        <f t="shared" si="11"/>
        <v>3.6149878334466381</v>
      </c>
      <c r="AJ43" s="31">
        <v>43893</v>
      </c>
      <c r="AK43" s="11">
        <v>42</v>
      </c>
      <c r="AL43" s="23">
        <v>368.76998900000001</v>
      </c>
      <c r="AP43" s="23">
        <f t="shared" si="32"/>
        <v>374.77047426780371</v>
      </c>
      <c r="AQ43" s="23">
        <f t="shared" si="33"/>
        <v>375.27561250248982</v>
      </c>
      <c r="AR43" s="23">
        <f t="shared" si="34"/>
        <v>376.80665696726555</v>
      </c>
      <c r="AS43" s="23">
        <f t="shared" si="35"/>
        <v>378.78634904985574</v>
      </c>
      <c r="AT43" s="23">
        <f t="shared" si="19"/>
        <v>1.6271620377990403</v>
      </c>
      <c r="AU43" s="23">
        <f t="shared" si="20"/>
        <v>1.7641412524189466</v>
      </c>
      <c r="AV43" s="23">
        <f t="shared" si="21"/>
        <v>2.1793172457061147</v>
      </c>
      <c r="AW43" s="23">
        <f t="shared" si="22"/>
        <v>2.7161537946776177</v>
      </c>
      <c r="BA43" s="23">
        <f t="shared" si="36"/>
        <v>0.25734253836480342</v>
      </c>
      <c r="BB43" s="23">
        <f t="shared" si="37"/>
        <v>0.82440787088224565</v>
      </c>
      <c r="BC43" s="23">
        <f t="shared" si="38"/>
        <v>3.3127691008929196</v>
      </c>
      <c r="BD43" s="23">
        <f t="shared" si="39"/>
        <v>6.7608358490706921</v>
      </c>
      <c r="BE43" s="23">
        <f t="shared" si="23"/>
        <v>375.02781680616852</v>
      </c>
      <c r="BF43" s="23">
        <f t="shared" si="12"/>
        <v>376.10002037337205</v>
      </c>
      <c r="BG43" s="23">
        <f t="shared" si="13"/>
        <v>380.11942606815848</v>
      </c>
      <c r="BH43" s="23">
        <f t="shared" si="14"/>
        <v>385.54718489892645</v>
      </c>
      <c r="BI43" s="23">
        <f t="shared" si="24"/>
        <v>1.6969460619986911</v>
      </c>
      <c r="BJ43" s="23">
        <f t="shared" si="25"/>
        <v>1.9876973701816167</v>
      </c>
      <c r="BK43" s="23">
        <f t="shared" si="26"/>
        <v>3.077646610814218</v>
      </c>
      <c r="BL43" s="23">
        <f t="shared" si="27"/>
        <v>4.5495014234811917</v>
      </c>
    </row>
    <row r="44" spans="4:64" x14ac:dyDescent="0.2">
      <c r="D44" s="31">
        <v>43894</v>
      </c>
      <c r="E44" s="11">
        <v>43</v>
      </c>
      <c r="F44" s="23">
        <v>98.791496280000004</v>
      </c>
      <c r="J44" s="23">
        <f t="shared" si="15"/>
        <v>98.510124361407733</v>
      </c>
      <c r="K44" s="23">
        <f t="shared" si="16"/>
        <v>96.386830526817846</v>
      </c>
      <c r="L44" s="23">
        <f t="shared" si="17"/>
        <v>95.923900152479391</v>
      </c>
      <c r="M44" s="23">
        <f t="shared" si="18"/>
        <v>95.766614844712336</v>
      </c>
      <c r="N44" s="23">
        <f t="shared" si="0"/>
        <v>0.28481390523207767</v>
      </c>
      <c r="O44" s="23">
        <f t="shared" si="1"/>
        <v>2.4340817213322987</v>
      </c>
      <c r="P44" s="23">
        <f t="shared" si="2"/>
        <v>2.9026750636442666</v>
      </c>
      <c r="Q44" s="23">
        <f t="shared" si="3"/>
        <v>3.0618844224348938</v>
      </c>
      <c r="U44" s="23">
        <f t="shared" si="28"/>
        <v>-0.68680050039247664</v>
      </c>
      <c r="V44" s="23">
        <f t="shared" si="29"/>
        <v>-0.77589637333689299</v>
      </c>
      <c r="W44" s="23">
        <f t="shared" si="30"/>
        <v>-0.32592598527730976</v>
      </c>
      <c r="X44" s="23">
        <f t="shared" si="31"/>
        <v>-0.64178040985553197</v>
      </c>
      <c r="Y44" s="23">
        <f t="shared" si="40"/>
        <v>97.823323861015254</v>
      </c>
      <c r="Z44" s="23">
        <f t="shared" si="41"/>
        <v>95.610934153480954</v>
      </c>
      <c r="AA44" s="23">
        <f t="shared" si="42"/>
        <v>95.597974167202082</v>
      </c>
      <c r="AB44" s="23">
        <f t="shared" si="43"/>
        <v>95.124834434856808</v>
      </c>
      <c r="AC44" s="23">
        <f t="shared" si="8"/>
        <v>0.98001594817503856</v>
      </c>
      <c r="AD44" s="23">
        <f t="shared" si="9"/>
        <v>3.2194695356212999</v>
      </c>
      <c r="AE44" s="23">
        <f t="shared" si="10"/>
        <v>3.2325880597523038</v>
      </c>
      <c r="AF44" s="23">
        <f t="shared" si="11"/>
        <v>3.7115156498398929</v>
      </c>
      <c r="AJ44" s="31">
        <v>43894</v>
      </c>
      <c r="AK44" s="11">
        <v>43</v>
      </c>
      <c r="AL44" s="23">
        <v>383.7900085</v>
      </c>
      <c r="AP44" s="23">
        <f t="shared" si="32"/>
        <v>373.57037721424297</v>
      </c>
      <c r="AQ44" s="23">
        <f t="shared" si="33"/>
        <v>372.67336310149392</v>
      </c>
      <c r="AR44" s="23">
        <f t="shared" si="34"/>
        <v>371.98465618690625</v>
      </c>
      <c r="AS44" s="23">
        <f t="shared" si="35"/>
        <v>370.77326100997118</v>
      </c>
      <c r="AT44" s="23">
        <f t="shared" si="19"/>
        <v>2.6628184839150215</v>
      </c>
      <c r="AU44" s="23">
        <f t="shared" si="20"/>
        <v>2.8965437224262915</v>
      </c>
      <c r="AV44" s="23">
        <f t="shared" si="21"/>
        <v>3.0759926135736673</v>
      </c>
      <c r="AW44" s="23">
        <f t="shared" si="22"/>
        <v>3.391632716261507</v>
      </c>
      <c r="BA44" s="23">
        <f t="shared" si="36"/>
        <v>-3.4145380020305149E-2</v>
      </c>
      <c r="BB44" s="23">
        <f t="shared" si="37"/>
        <v>-0.54625503786901342</v>
      </c>
      <c r="BC44" s="23">
        <f t="shared" si="38"/>
        <v>-1.5680928278584141</v>
      </c>
      <c r="BD44" s="23">
        <f t="shared" si="39"/>
        <v>-5.0583032620935136</v>
      </c>
      <c r="BE44" s="23">
        <f t="shared" si="23"/>
        <v>373.53623183422269</v>
      </c>
      <c r="BF44" s="23">
        <f t="shared" si="12"/>
        <v>372.12710806362492</v>
      </c>
      <c r="BG44" s="23">
        <f t="shared" si="13"/>
        <v>370.41656335904781</v>
      </c>
      <c r="BH44" s="23">
        <f t="shared" si="14"/>
        <v>365.71495774787769</v>
      </c>
      <c r="BI44" s="23">
        <f t="shared" si="24"/>
        <v>2.6717153752524823</v>
      </c>
      <c r="BJ44" s="23">
        <f t="shared" si="25"/>
        <v>3.0388754730635679</v>
      </c>
      <c r="BK44" s="23">
        <f t="shared" si="26"/>
        <v>3.4845735544864205</v>
      </c>
      <c r="BL44" s="23">
        <f t="shared" si="27"/>
        <v>4.7096199358515367</v>
      </c>
    </row>
    <row r="45" spans="4:64" x14ac:dyDescent="0.2">
      <c r="D45" s="31">
        <v>43895</v>
      </c>
      <c r="E45" s="11">
        <v>44</v>
      </c>
      <c r="F45" s="23">
        <v>96.201499940000005</v>
      </c>
      <c r="J45" s="23">
        <f t="shared" si="15"/>
        <v>98.566398745126193</v>
      </c>
      <c r="K45" s="23">
        <f t="shared" si="16"/>
        <v>97.348696828090709</v>
      </c>
      <c r="L45" s="23">
        <f t="shared" si="17"/>
        <v>97.644457828991762</v>
      </c>
      <c r="M45" s="23">
        <f t="shared" si="18"/>
        <v>98.186519992942465</v>
      </c>
      <c r="N45" s="23">
        <f t="shared" si="0"/>
        <v>2.4582764370629917</v>
      </c>
      <c r="O45" s="23">
        <f t="shared" si="1"/>
        <v>1.1924937644487876</v>
      </c>
      <c r="P45" s="23">
        <f t="shared" si="2"/>
        <v>1.4999328387724891</v>
      </c>
      <c r="Q45" s="23">
        <f t="shared" si="3"/>
        <v>2.0633982361818668</v>
      </c>
      <c r="U45" s="23">
        <f t="shared" si="28"/>
        <v>-0.53818552357028937</v>
      </c>
      <c r="V45" s="23">
        <f t="shared" si="29"/>
        <v>-8.0791303492990463E-2</v>
      </c>
      <c r="W45" s="23">
        <f t="shared" si="30"/>
        <v>0.90196421179649866</v>
      </c>
      <c r="X45" s="23">
        <f t="shared" si="31"/>
        <v>1.8075680366129965</v>
      </c>
      <c r="Y45" s="23">
        <f t="shared" si="40"/>
        <v>98.028213221555902</v>
      </c>
      <c r="Z45" s="23">
        <f t="shared" si="41"/>
        <v>97.267905524597722</v>
      </c>
      <c r="AA45" s="23">
        <f t="shared" si="42"/>
        <v>98.546422040788258</v>
      </c>
      <c r="AB45" s="23">
        <f t="shared" si="43"/>
        <v>99.994088029555456</v>
      </c>
      <c r="AC45" s="23">
        <f t="shared" si="8"/>
        <v>1.8988407485280385</v>
      </c>
      <c r="AD45" s="23">
        <f t="shared" si="9"/>
        <v>1.1085124299130729</v>
      </c>
      <c r="AE45" s="23">
        <f t="shared" si="10"/>
        <v>2.4375109559110402</v>
      </c>
      <c r="AF45" s="23">
        <f t="shared" si="11"/>
        <v>3.9423377929874834</v>
      </c>
      <c r="AJ45" s="31">
        <v>43895</v>
      </c>
      <c r="AK45" s="11">
        <v>44</v>
      </c>
      <c r="AL45" s="23">
        <v>372.77999879999999</v>
      </c>
      <c r="AP45" s="23">
        <f t="shared" si="32"/>
        <v>375.61430347139441</v>
      </c>
      <c r="AQ45" s="23">
        <f t="shared" si="33"/>
        <v>377.12002126089635</v>
      </c>
      <c r="AR45" s="23">
        <f t="shared" si="34"/>
        <v>379.06786757476249</v>
      </c>
      <c r="AS45" s="23">
        <f t="shared" si="35"/>
        <v>381.18665900199426</v>
      </c>
      <c r="AT45" s="23">
        <f t="shared" si="19"/>
        <v>0.76031565012023394</v>
      </c>
      <c r="AU45" s="23">
        <f t="shared" si="20"/>
        <v>1.1642315775704553</v>
      </c>
      <c r="AV45" s="23">
        <f t="shared" si="21"/>
        <v>1.6867505754073469</v>
      </c>
      <c r="AW45" s="23">
        <f t="shared" si="22"/>
        <v>2.2551264094253414</v>
      </c>
      <c r="BA45" s="23">
        <f t="shared" si="36"/>
        <v>0.38146894741404397</v>
      </c>
      <c r="BB45" s="23">
        <f t="shared" si="37"/>
        <v>1.4509102410395649</v>
      </c>
      <c r="BC45" s="23">
        <f t="shared" si="38"/>
        <v>3.6226897015703772</v>
      </c>
      <c r="BD45" s="23">
        <f t="shared" si="39"/>
        <v>7.319057741199761</v>
      </c>
      <c r="BE45" s="23">
        <f t="shared" si="23"/>
        <v>375.99577241880843</v>
      </c>
      <c r="BF45" s="23">
        <f t="shared" si="12"/>
        <v>378.57093150193589</v>
      </c>
      <c r="BG45" s="23">
        <f t="shared" si="13"/>
        <v>382.69055727633287</v>
      </c>
      <c r="BH45" s="23">
        <f t="shared" si="14"/>
        <v>388.505716743194</v>
      </c>
      <c r="BI45" s="23">
        <f t="shared" si="24"/>
        <v>0.86264650173297897</v>
      </c>
      <c r="BJ45" s="23">
        <f t="shared" si="25"/>
        <v>1.5534451206012241</v>
      </c>
      <c r="BK45" s="23">
        <f t="shared" si="26"/>
        <v>2.6585542433165759</v>
      </c>
      <c r="BL45" s="23">
        <f t="shared" si="27"/>
        <v>4.218498308336283</v>
      </c>
    </row>
    <row r="46" spans="4:64" x14ac:dyDescent="0.2">
      <c r="D46" s="31">
        <v>43896</v>
      </c>
      <c r="E46" s="11">
        <v>45</v>
      </c>
      <c r="F46" s="23">
        <v>95.05449677</v>
      </c>
      <c r="J46" s="23">
        <f t="shared" si="15"/>
        <v>98.093418984100964</v>
      </c>
      <c r="K46" s="23">
        <f t="shared" si="16"/>
        <v>96.889818072854439</v>
      </c>
      <c r="L46" s="23">
        <f t="shared" si="17"/>
        <v>96.778683095596705</v>
      </c>
      <c r="M46" s="23">
        <f t="shared" si="18"/>
        <v>96.598503950588508</v>
      </c>
      <c r="N46" s="23">
        <f t="shared" si="0"/>
        <v>3.197031510728142</v>
      </c>
      <c r="O46" s="23">
        <f t="shared" si="1"/>
        <v>1.9308095515936512</v>
      </c>
      <c r="P46" s="23">
        <f t="shared" si="2"/>
        <v>1.8138924345353775</v>
      </c>
      <c r="Q46" s="23">
        <f t="shared" si="3"/>
        <v>1.6243389140489457</v>
      </c>
      <c r="U46" s="23">
        <f t="shared" si="28"/>
        <v>-0.52514437106127732</v>
      </c>
      <c r="V46" s="23">
        <f t="shared" si="29"/>
        <v>-0.23202628419030241</v>
      </c>
      <c r="W46" s="23">
        <f t="shared" si="30"/>
        <v>-0.15867915531843446</v>
      </c>
      <c r="X46" s="23">
        <f t="shared" si="31"/>
        <v>-0.90889922656056599</v>
      </c>
      <c r="Y46" s="23">
        <f t="shared" si="40"/>
        <v>97.568274613039691</v>
      </c>
      <c r="Z46" s="23">
        <f t="shared" si="41"/>
        <v>96.657791788664142</v>
      </c>
      <c r="AA46" s="23">
        <f t="shared" si="42"/>
        <v>96.620003940278266</v>
      </c>
      <c r="AB46" s="23">
        <f t="shared" si="43"/>
        <v>95.689604724027944</v>
      </c>
      <c r="AC46" s="23">
        <f t="shared" si="8"/>
        <v>2.6445648848388412</v>
      </c>
      <c r="AD46" s="23">
        <f t="shared" si="9"/>
        <v>1.6867113846739705</v>
      </c>
      <c r="AE46" s="23">
        <f t="shared" si="10"/>
        <v>1.6469575069828295</v>
      </c>
      <c r="AF46" s="23">
        <f t="shared" si="11"/>
        <v>0.66815140325732558</v>
      </c>
      <c r="AJ46" s="31">
        <v>43896</v>
      </c>
      <c r="AK46" s="11">
        <v>45</v>
      </c>
      <c r="AL46" s="23">
        <v>368.97000120000001</v>
      </c>
      <c r="AP46" s="23">
        <f t="shared" si="32"/>
        <v>375.04744253711556</v>
      </c>
      <c r="AQ46" s="23">
        <f t="shared" si="33"/>
        <v>375.38401227653782</v>
      </c>
      <c r="AR46" s="23">
        <f t="shared" si="34"/>
        <v>375.29514630990496</v>
      </c>
      <c r="AS46" s="23">
        <f t="shared" si="35"/>
        <v>374.46133084039889</v>
      </c>
      <c r="AT46" s="23">
        <f t="shared" si="19"/>
        <v>1.6471369806081528</v>
      </c>
      <c r="AU46" s="23">
        <f t="shared" si="20"/>
        <v>1.7383557079647491</v>
      </c>
      <c r="AV46" s="23">
        <f t="shared" si="21"/>
        <v>1.7142708321364071</v>
      </c>
      <c r="AW46" s="23">
        <f t="shared" si="22"/>
        <v>1.4882862082390003</v>
      </c>
      <c r="BA46" s="23">
        <f t="shared" si="36"/>
        <v>0.19180297107546518</v>
      </c>
      <c r="BB46" s="23">
        <f t="shared" si="37"/>
        <v>0.17614255088032515</v>
      </c>
      <c r="BC46" s="23">
        <f t="shared" si="38"/>
        <v>-0.81455687828636281</v>
      </c>
      <c r="BD46" s="23">
        <f t="shared" si="39"/>
        <v>-3.9164509810363457</v>
      </c>
      <c r="BE46" s="23">
        <f t="shared" si="23"/>
        <v>375.239245508191</v>
      </c>
      <c r="BF46" s="23">
        <f t="shared" si="12"/>
        <v>375.56015482741816</v>
      </c>
      <c r="BG46" s="23">
        <f t="shared" si="13"/>
        <v>374.48058943161863</v>
      </c>
      <c r="BH46" s="23">
        <f t="shared" si="14"/>
        <v>370.54487985936254</v>
      </c>
      <c r="BI46" s="23">
        <f t="shared" si="24"/>
        <v>1.6991203316805017</v>
      </c>
      <c r="BJ46" s="23">
        <f t="shared" si="25"/>
        <v>1.7860946976678349</v>
      </c>
      <c r="BK46" s="23">
        <f t="shared" si="26"/>
        <v>1.493505762987924</v>
      </c>
      <c r="BL46" s="23">
        <f t="shared" si="27"/>
        <v>0.42683108497724814</v>
      </c>
    </row>
    <row r="47" spans="4:64" x14ac:dyDescent="0.2">
      <c r="D47" s="31">
        <v>43899</v>
      </c>
      <c r="E47" s="11">
        <v>46</v>
      </c>
      <c r="F47" s="23">
        <v>90.030502319999997</v>
      </c>
      <c r="J47" s="23">
        <f t="shared" si="15"/>
        <v>97.485634541280774</v>
      </c>
      <c r="K47" s="23">
        <f t="shared" si="16"/>
        <v>96.155689551712669</v>
      </c>
      <c r="L47" s="23">
        <f t="shared" si="17"/>
        <v>95.74417130023869</v>
      </c>
      <c r="M47" s="23">
        <f t="shared" si="18"/>
        <v>95.36329820611769</v>
      </c>
      <c r="N47" s="23">
        <f t="shared" si="0"/>
        <v>8.2806738040654508</v>
      </c>
      <c r="O47" s="23">
        <f t="shared" si="1"/>
        <v>6.8034577991596761</v>
      </c>
      <c r="P47" s="23">
        <f t="shared" si="2"/>
        <v>6.3463702112094289</v>
      </c>
      <c r="Q47" s="23">
        <f t="shared" si="3"/>
        <v>5.9233212619019566</v>
      </c>
      <c r="U47" s="23">
        <f t="shared" si="28"/>
        <v>-0.54167238541305984</v>
      </c>
      <c r="V47" s="23">
        <f t="shared" si="29"/>
        <v>-0.43286717897088939</v>
      </c>
      <c r="W47" s="23">
        <f t="shared" si="30"/>
        <v>-0.68417873934218232</v>
      </c>
      <c r="X47" s="23">
        <f t="shared" si="31"/>
        <v>-1.1699444408887676</v>
      </c>
      <c r="Y47" s="23">
        <f t="shared" si="40"/>
        <v>96.943962155867709</v>
      </c>
      <c r="Z47" s="23">
        <f t="shared" si="41"/>
        <v>95.722822372741774</v>
      </c>
      <c r="AA47" s="23">
        <f t="shared" si="42"/>
        <v>95.059992560896504</v>
      </c>
      <c r="AB47" s="23">
        <f t="shared" si="43"/>
        <v>94.19335376522892</v>
      </c>
      <c r="AC47" s="23">
        <f t="shared" si="8"/>
        <v>7.6790195075162977</v>
      </c>
      <c r="AD47" s="23">
        <f t="shared" si="9"/>
        <v>6.3226572173387137</v>
      </c>
      <c r="AE47" s="23">
        <f t="shared" si="10"/>
        <v>5.5864291671059814</v>
      </c>
      <c r="AF47" s="23">
        <f t="shared" si="11"/>
        <v>4.6238234131280187</v>
      </c>
      <c r="AJ47" s="31">
        <v>43899</v>
      </c>
      <c r="AK47" s="11">
        <v>46</v>
      </c>
      <c r="AL47" s="23">
        <v>346.48999020000002</v>
      </c>
      <c r="AP47" s="23">
        <f t="shared" si="32"/>
        <v>373.83195426969246</v>
      </c>
      <c r="AQ47" s="23">
        <f t="shared" si="33"/>
        <v>372.81840784592271</v>
      </c>
      <c r="AR47" s="23">
        <f t="shared" si="34"/>
        <v>371.50005924396203</v>
      </c>
      <c r="AS47" s="23">
        <f t="shared" si="35"/>
        <v>370.06826712807975</v>
      </c>
      <c r="AT47" s="23">
        <f t="shared" si="19"/>
        <v>7.8911266827391415</v>
      </c>
      <c r="AU47" s="23">
        <f t="shared" si="20"/>
        <v>7.5986084419712858</v>
      </c>
      <c r="AV47" s="23">
        <f t="shared" si="21"/>
        <v>7.2181216633489935</v>
      </c>
      <c r="AW47" s="23">
        <f t="shared" si="22"/>
        <v>6.8048941080433352</v>
      </c>
      <c r="BA47" s="23">
        <f t="shared" si="36"/>
        <v>-8.9655276624247382E-2</v>
      </c>
      <c r="BB47" s="23">
        <f t="shared" si="37"/>
        <v>-0.92055624171784911</v>
      </c>
      <c r="BC47" s="23">
        <f t="shared" si="38"/>
        <v>-2.6028749908803075</v>
      </c>
      <c r="BD47" s="23">
        <f t="shared" si="39"/>
        <v>-4.2977411660625755</v>
      </c>
      <c r="BE47" s="23">
        <f t="shared" si="23"/>
        <v>373.74229899306823</v>
      </c>
      <c r="BF47" s="23">
        <f t="shared" si="12"/>
        <v>371.89785160420485</v>
      </c>
      <c r="BG47" s="23">
        <f t="shared" si="13"/>
        <v>368.89718425308172</v>
      </c>
      <c r="BH47" s="23">
        <f t="shared" si="14"/>
        <v>365.77052596201719</v>
      </c>
      <c r="BI47" s="23">
        <f t="shared" si="24"/>
        <v>7.8652513965375173</v>
      </c>
      <c r="BJ47" s="23">
        <f t="shared" si="25"/>
        <v>7.332927969878428</v>
      </c>
      <c r="BK47" s="23">
        <f t="shared" si="26"/>
        <v>6.4669094885390122</v>
      </c>
      <c r="BL47" s="23">
        <f t="shared" si="27"/>
        <v>5.5645289351326159</v>
      </c>
    </row>
    <row r="48" spans="4:64" x14ac:dyDescent="0.2">
      <c r="D48" s="31">
        <v>43900</v>
      </c>
      <c r="E48" s="11">
        <v>47</v>
      </c>
      <c r="F48" s="23">
        <v>94.591003420000007</v>
      </c>
      <c r="J48" s="23">
        <f t="shared" si="15"/>
        <v>95.994608097024624</v>
      </c>
      <c r="K48" s="23">
        <f t="shared" si="16"/>
        <v>93.705614659027589</v>
      </c>
      <c r="L48" s="23">
        <f t="shared" si="17"/>
        <v>92.315969912095483</v>
      </c>
      <c r="M48" s="23">
        <f t="shared" si="18"/>
        <v>91.097061497223535</v>
      </c>
      <c r="N48" s="23">
        <f t="shared" si="0"/>
        <v>1.4838669918664207</v>
      </c>
      <c r="O48" s="23">
        <f t="shared" si="1"/>
        <v>0.93601793929718957</v>
      </c>
      <c r="P48" s="23">
        <f t="shared" si="2"/>
        <v>2.4051267305020456</v>
      </c>
      <c r="Q48" s="23">
        <f t="shared" si="3"/>
        <v>3.693735975357805</v>
      </c>
      <c r="U48" s="23">
        <f t="shared" si="28"/>
        <v>-0.73154319718167793</v>
      </c>
      <c r="V48" s="23">
        <f t="shared" si="29"/>
        <v>-1.2397502644565659</v>
      </c>
      <c r="W48" s="23">
        <f t="shared" si="30"/>
        <v>-2.3305923286227976</v>
      </c>
      <c r="X48" s="23">
        <f t="shared" si="31"/>
        <v>-3.6469782552930781</v>
      </c>
      <c r="Y48" s="23">
        <f t="shared" si="40"/>
        <v>95.263064899842945</v>
      </c>
      <c r="Z48" s="23">
        <f t="shared" si="41"/>
        <v>92.465864394571028</v>
      </c>
      <c r="AA48" s="23">
        <f t="shared" si="42"/>
        <v>89.985377583472683</v>
      </c>
      <c r="AB48" s="23">
        <f t="shared" si="43"/>
        <v>87.450083241930457</v>
      </c>
      <c r="AC48" s="23">
        <f t="shared" si="8"/>
        <v>0.71049196598419806</v>
      </c>
      <c r="AD48" s="23">
        <f t="shared" si="9"/>
        <v>2.2466608330530158</v>
      </c>
      <c r="AE48" s="23">
        <f t="shared" si="10"/>
        <v>4.8689893013160752</v>
      </c>
      <c r="AF48" s="23">
        <f t="shared" si="11"/>
        <v>7.5492593585910708</v>
      </c>
      <c r="AJ48" s="31">
        <v>43900</v>
      </c>
      <c r="AK48" s="11">
        <v>47</v>
      </c>
      <c r="AL48" s="23">
        <v>364.13000490000002</v>
      </c>
      <c r="AP48" s="23">
        <f t="shared" si="32"/>
        <v>368.36356145575394</v>
      </c>
      <c r="AQ48" s="23">
        <f t="shared" si="33"/>
        <v>362.28704078755368</v>
      </c>
      <c r="AR48" s="23">
        <f t="shared" si="34"/>
        <v>356.49401781758479</v>
      </c>
      <c r="AS48" s="23">
        <f t="shared" si="35"/>
        <v>351.20564558561597</v>
      </c>
      <c r="AT48" s="23">
        <f t="shared" si="19"/>
        <v>1.1626497401433784</v>
      </c>
      <c r="AU48" s="23">
        <f t="shared" si="20"/>
        <v>0.50612805526764171</v>
      </c>
      <c r="AV48" s="23">
        <f t="shared" si="21"/>
        <v>2.0970496744733453</v>
      </c>
      <c r="AW48" s="23">
        <f t="shared" si="22"/>
        <v>3.5493804796266182</v>
      </c>
      <c r="BA48" s="23">
        <f t="shared" si="36"/>
        <v>-1.1654027840871022</v>
      </c>
      <c r="BB48" s="23">
        <f t="shared" si="37"/>
        <v>-4.7648805683783202</v>
      </c>
      <c r="BC48" s="23">
        <f t="shared" si="38"/>
        <v>-10.044774852178465</v>
      </c>
      <c r="BD48" s="23">
        <f t="shared" si="39"/>
        <v>-15.949645467183544</v>
      </c>
      <c r="BE48" s="23">
        <f t="shared" si="23"/>
        <v>367.19815867166682</v>
      </c>
      <c r="BF48" s="23">
        <f t="shared" si="12"/>
        <v>357.52216021917536</v>
      </c>
      <c r="BG48" s="23">
        <f t="shared" si="13"/>
        <v>346.44924296540631</v>
      </c>
      <c r="BH48" s="23">
        <f t="shared" si="14"/>
        <v>335.25600011843244</v>
      </c>
      <c r="BI48" s="23">
        <f t="shared" si="24"/>
        <v>0.84259844846057075</v>
      </c>
      <c r="BJ48" s="23">
        <f t="shared" si="25"/>
        <v>1.8146938159186714</v>
      </c>
      <c r="BK48" s="23">
        <f t="shared" si="26"/>
        <v>4.8556179651960631</v>
      </c>
      <c r="BL48" s="23">
        <f t="shared" si="27"/>
        <v>7.9295867940070375</v>
      </c>
    </row>
    <row r="49" spans="4:64" x14ac:dyDescent="0.2">
      <c r="D49" s="31">
        <v>43901</v>
      </c>
      <c r="E49" s="11">
        <v>48</v>
      </c>
      <c r="F49" s="23">
        <v>91.042999269999996</v>
      </c>
      <c r="J49" s="23">
        <f t="shared" si="15"/>
        <v>95.713887161619695</v>
      </c>
      <c r="K49" s="23">
        <f t="shared" si="16"/>
        <v>94.059770163416559</v>
      </c>
      <c r="L49" s="23">
        <f t="shared" si="17"/>
        <v>93.680990016838194</v>
      </c>
      <c r="M49" s="23">
        <f t="shared" si="18"/>
        <v>93.892215035444707</v>
      </c>
      <c r="N49" s="23">
        <f t="shared" si="0"/>
        <v>5.1304196138876819</v>
      </c>
      <c r="O49" s="23">
        <f t="shared" si="1"/>
        <v>3.3135671249910521</v>
      </c>
      <c r="P49" s="23">
        <f t="shared" si="2"/>
        <v>2.8975217951848116</v>
      </c>
      <c r="Q49" s="23">
        <f t="shared" si="3"/>
        <v>3.1295275730042538</v>
      </c>
      <c r="U49" s="23">
        <f t="shared" si="28"/>
        <v>-0.64137874482632817</v>
      </c>
      <c r="V49" s="23">
        <f t="shared" si="29"/>
        <v>-0.60218795691835147</v>
      </c>
      <c r="W49" s="23">
        <f t="shared" si="30"/>
        <v>-0.11322486860349212</v>
      </c>
      <c r="X49" s="23">
        <f t="shared" si="31"/>
        <v>1.5067271795183219</v>
      </c>
      <c r="Y49" s="23">
        <f t="shared" si="40"/>
        <v>95.072508416793369</v>
      </c>
      <c r="Z49" s="23">
        <f t="shared" si="41"/>
        <v>93.457582206498202</v>
      </c>
      <c r="AA49" s="23">
        <f t="shared" si="42"/>
        <v>93.567765148234699</v>
      </c>
      <c r="AB49" s="23">
        <f t="shared" si="43"/>
        <v>95.398942214963029</v>
      </c>
      <c r="AC49" s="23">
        <f t="shared" si="8"/>
        <v>4.4259406863819741</v>
      </c>
      <c r="AD49" s="23">
        <f t="shared" si="9"/>
        <v>2.6521346570947681</v>
      </c>
      <c r="AE49" s="23">
        <f t="shared" si="10"/>
        <v>2.7731576271418494</v>
      </c>
      <c r="AF49" s="23">
        <f t="shared" si="11"/>
        <v>4.7844897245145788</v>
      </c>
      <c r="AJ49" s="31">
        <v>43901</v>
      </c>
      <c r="AK49" s="11">
        <v>48</v>
      </c>
      <c r="AL49" s="23">
        <v>349.92001340000002</v>
      </c>
      <c r="AP49" s="23">
        <f t="shared" si="32"/>
        <v>367.51685014460315</v>
      </c>
      <c r="AQ49" s="23">
        <f t="shared" si="33"/>
        <v>363.0242264325322</v>
      </c>
      <c r="AR49" s="23">
        <f t="shared" si="34"/>
        <v>361.07561006703395</v>
      </c>
      <c r="AS49" s="23">
        <f t="shared" si="35"/>
        <v>361.54513303712321</v>
      </c>
      <c r="AT49" s="23">
        <f t="shared" si="19"/>
        <v>5.0288168926445111</v>
      </c>
      <c r="AU49" s="23">
        <f t="shared" si="20"/>
        <v>3.7449167040218758</v>
      </c>
      <c r="AV49" s="23">
        <f t="shared" si="21"/>
        <v>3.1880419066747594</v>
      </c>
      <c r="AW49" s="23">
        <f t="shared" si="22"/>
        <v>3.3222219912967086</v>
      </c>
      <c r="BA49" s="23">
        <f t="shared" si="36"/>
        <v>-1.1016644894998386</v>
      </c>
      <c r="BB49" s="23">
        <f t="shared" si="37"/>
        <v>-2.5640540830355825</v>
      </c>
      <c r="BC49" s="23">
        <f t="shared" si="38"/>
        <v>-1.2689545912018914</v>
      </c>
      <c r="BD49" s="23">
        <f t="shared" si="39"/>
        <v>5.0816608677690827</v>
      </c>
      <c r="BE49" s="23">
        <f t="shared" si="23"/>
        <v>366.4151856551033</v>
      </c>
      <c r="BF49" s="23">
        <f t="shared" si="12"/>
        <v>360.46017234949664</v>
      </c>
      <c r="BG49" s="23">
        <f t="shared" si="13"/>
        <v>359.80665547583203</v>
      </c>
      <c r="BH49" s="23">
        <f t="shared" si="14"/>
        <v>366.62679390489228</v>
      </c>
      <c r="BI49" s="23">
        <f t="shared" si="24"/>
        <v>4.7139836601021585</v>
      </c>
      <c r="BJ49" s="23">
        <f t="shared" si="25"/>
        <v>3.0121623645024211</v>
      </c>
      <c r="BK49" s="23">
        <f t="shared" si="26"/>
        <v>2.8254005764827208</v>
      </c>
      <c r="BL49" s="23">
        <f t="shared" si="27"/>
        <v>4.7744569801997683</v>
      </c>
    </row>
    <row r="50" spans="4:64" x14ac:dyDescent="0.2">
      <c r="D50" s="31">
        <v>43902</v>
      </c>
      <c r="E50" s="11">
        <v>49</v>
      </c>
      <c r="F50" s="23">
        <v>83.830497739999998</v>
      </c>
      <c r="J50" s="23">
        <f t="shared" si="15"/>
        <v>94.779709583295755</v>
      </c>
      <c r="K50" s="23">
        <f t="shared" si="16"/>
        <v>92.853061806049936</v>
      </c>
      <c r="L50" s="23">
        <f t="shared" si="17"/>
        <v>92.098195568735278</v>
      </c>
      <c r="M50" s="23">
        <f t="shared" si="18"/>
        <v>91.612842423088935</v>
      </c>
      <c r="N50" s="23">
        <f t="shared" si="0"/>
        <v>13.061131853534617</v>
      </c>
      <c r="O50" s="23">
        <f t="shared" si="1"/>
        <v>10.762865913111227</v>
      </c>
      <c r="P50" s="23">
        <f t="shared" si="2"/>
        <v>9.8623985919510062</v>
      </c>
      <c r="Q50" s="23">
        <f t="shared" si="3"/>
        <v>9.2834289344503862</v>
      </c>
      <c r="U50" s="23">
        <f t="shared" si="28"/>
        <v>-0.69993851152585052</v>
      </c>
      <c r="V50" s="23">
        <f t="shared" si="29"/>
        <v>-0.84399611709765987</v>
      </c>
      <c r="W50" s="23">
        <f t="shared" si="30"/>
        <v>-0.99496661630314653</v>
      </c>
      <c r="X50" s="23">
        <f t="shared" si="31"/>
        <v>-1.5221526539809533</v>
      </c>
      <c r="Y50" s="23">
        <f t="shared" si="40"/>
        <v>94.079771071769898</v>
      </c>
      <c r="Z50" s="23">
        <f t="shared" si="41"/>
        <v>92.009065688952276</v>
      </c>
      <c r="AA50" s="23">
        <f t="shared" si="42"/>
        <v>91.103228952432133</v>
      </c>
      <c r="AB50" s="23">
        <f t="shared" si="43"/>
        <v>90.090689769107982</v>
      </c>
      <c r="AC50" s="23">
        <f t="shared" si="8"/>
        <v>12.226186898660659</v>
      </c>
      <c r="AD50" s="23">
        <f t="shared" si="9"/>
        <v>9.7560770476611971</v>
      </c>
      <c r="AE50" s="23">
        <f t="shared" si="10"/>
        <v>8.6755195406193177</v>
      </c>
      <c r="AF50" s="23">
        <f t="shared" si="11"/>
        <v>7.4676784677146353</v>
      </c>
      <c r="AJ50" s="31">
        <v>43902</v>
      </c>
      <c r="AK50" s="11">
        <v>49</v>
      </c>
      <c r="AL50" s="23">
        <v>315.25</v>
      </c>
      <c r="AP50" s="23">
        <f t="shared" si="32"/>
        <v>363.99748279568252</v>
      </c>
      <c r="AQ50" s="23">
        <f t="shared" si="33"/>
        <v>357.78254121951932</v>
      </c>
      <c r="AR50" s="23">
        <f t="shared" si="34"/>
        <v>354.38225206681363</v>
      </c>
      <c r="AS50" s="23">
        <f t="shared" si="35"/>
        <v>352.24503732742465</v>
      </c>
      <c r="AT50" s="23">
        <f t="shared" si="19"/>
        <v>15.463119047004763</v>
      </c>
      <c r="AU50" s="23">
        <f t="shared" si="20"/>
        <v>13.491686350362986</v>
      </c>
      <c r="AV50" s="23">
        <f t="shared" si="21"/>
        <v>12.413085508902025</v>
      </c>
      <c r="AW50" s="23">
        <f t="shared" si="22"/>
        <v>11.735142689111706</v>
      </c>
      <c r="BA50" s="23">
        <f t="shared" si="36"/>
        <v>-1.5852050613839987</v>
      </c>
      <c r="BB50" s="23">
        <f t="shared" si="37"/>
        <v>-3.6351065350265044</v>
      </c>
      <c r="BC50" s="23">
        <f t="shared" si="38"/>
        <v>-4.523596636612945</v>
      </c>
      <c r="BD50" s="23">
        <f t="shared" si="39"/>
        <v>-6.423744394205027</v>
      </c>
      <c r="BE50" s="23">
        <f t="shared" si="23"/>
        <v>362.41227773429853</v>
      </c>
      <c r="BF50" s="23">
        <f t="shared" si="12"/>
        <v>354.14743468449279</v>
      </c>
      <c r="BG50" s="23">
        <f t="shared" si="13"/>
        <v>349.85865543020071</v>
      </c>
      <c r="BH50" s="23">
        <f t="shared" si="14"/>
        <v>345.82129293321964</v>
      </c>
      <c r="BI50" s="23">
        <f t="shared" si="24"/>
        <v>14.960278424836964</v>
      </c>
      <c r="BJ50" s="23">
        <f t="shared" si="25"/>
        <v>12.338599424105565</v>
      </c>
      <c r="BK50" s="23">
        <f t="shared" si="26"/>
        <v>10.978161912831313</v>
      </c>
      <c r="BL50" s="23">
        <f t="shared" si="27"/>
        <v>9.6974759502679273</v>
      </c>
    </row>
    <row r="51" spans="4:64" x14ac:dyDescent="0.2">
      <c r="D51" s="31">
        <v>43903</v>
      </c>
      <c r="E51" s="11">
        <v>50</v>
      </c>
      <c r="F51" s="23">
        <v>89.25</v>
      </c>
      <c r="J51" s="23">
        <f t="shared" si="15"/>
        <v>92.589867214636612</v>
      </c>
      <c r="K51" s="23">
        <f t="shared" si="16"/>
        <v>89.244036179629958</v>
      </c>
      <c r="L51" s="23">
        <f t="shared" si="17"/>
        <v>87.137576871494105</v>
      </c>
      <c r="M51" s="23">
        <f t="shared" si="18"/>
        <v>85.386966676617789</v>
      </c>
      <c r="N51" s="23">
        <f t="shared" si="0"/>
        <v>3.7421481396488652</v>
      </c>
      <c r="O51" s="23">
        <f t="shared" si="1"/>
        <v>6.6821516751166569E-3</v>
      </c>
      <c r="P51" s="23">
        <f t="shared" si="2"/>
        <v>2.3668606481858774</v>
      </c>
      <c r="Q51" s="23">
        <f t="shared" si="3"/>
        <v>4.3283286536495362</v>
      </c>
      <c r="U51" s="23">
        <f t="shared" si="28"/>
        <v>-0.99791928295250898</v>
      </c>
      <c r="V51" s="23">
        <f t="shared" si="29"/>
        <v>-1.9500079208265872</v>
      </c>
      <c r="W51" s="23">
        <f t="shared" si="30"/>
        <v>-3.3743578648659627</v>
      </c>
      <c r="X51" s="23">
        <f t="shared" si="31"/>
        <v>-5.2851311279731084</v>
      </c>
      <c r="Y51" s="23">
        <f t="shared" si="40"/>
        <v>91.591947931684103</v>
      </c>
      <c r="Z51" s="23">
        <f t="shared" si="41"/>
        <v>87.294028258803365</v>
      </c>
      <c r="AA51" s="23">
        <f t="shared" si="42"/>
        <v>83.763219006628148</v>
      </c>
      <c r="AB51" s="23">
        <f t="shared" si="43"/>
        <v>80.101835548644686</v>
      </c>
      <c r="AC51" s="23">
        <f t="shared" si="8"/>
        <v>2.6240312960045973</v>
      </c>
      <c r="AD51" s="23">
        <f t="shared" si="9"/>
        <v>2.1915649761306835</v>
      </c>
      <c r="AE51" s="23">
        <f t="shared" si="10"/>
        <v>6.1476537740861081</v>
      </c>
      <c r="AF51" s="23">
        <f t="shared" si="11"/>
        <v>10.250044203199231</v>
      </c>
      <c r="AJ51" s="31">
        <v>43903</v>
      </c>
      <c r="AK51" s="11">
        <v>50</v>
      </c>
      <c r="AL51" s="23">
        <v>336.2999878</v>
      </c>
      <c r="AP51" s="23">
        <f t="shared" si="32"/>
        <v>354.24798623654601</v>
      </c>
      <c r="AQ51" s="23">
        <f t="shared" si="33"/>
        <v>340.76952473171161</v>
      </c>
      <c r="AR51" s="23">
        <f t="shared" si="34"/>
        <v>330.9029008267255</v>
      </c>
      <c r="AS51" s="23">
        <f t="shared" si="35"/>
        <v>322.64900746548494</v>
      </c>
      <c r="AT51" s="23">
        <f t="shared" si="19"/>
        <v>5.3369013046827156</v>
      </c>
      <c r="AU51" s="23">
        <f t="shared" si="20"/>
        <v>1.3290327367985757</v>
      </c>
      <c r="AV51" s="23">
        <f t="shared" si="21"/>
        <v>1.6048430475960003</v>
      </c>
      <c r="AW51" s="23">
        <f t="shared" si="22"/>
        <v>4.0591676567747568</v>
      </c>
      <c r="BA51" s="23">
        <f t="shared" si="36"/>
        <v>-3.2180633609345</v>
      </c>
      <c r="BB51" s="23">
        <f t="shared" si="37"/>
        <v>-8.9862705161389833</v>
      </c>
      <c r="BC51" s="23">
        <f t="shared" si="38"/>
        <v>-15.897049398698059</v>
      </c>
      <c r="BD51" s="23">
        <f t="shared" si="39"/>
        <v>-24.961572768392774</v>
      </c>
      <c r="BE51" s="23">
        <f t="shared" si="23"/>
        <v>351.02992287561153</v>
      </c>
      <c r="BF51" s="23">
        <f t="shared" si="12"/>
        <v>331.78325421557264</v>
      </c>
      <c r="BG51" s="23">
        <f t="shared" si="13"/>
        <v>315.00585142802743</v>
      </c>
      <c r="BH51" s="23">
        <f t="shared" si="14"/>
        <v>297.68743469709216</v>
      </c>
      <c r="BI51" s="23">
        <f t="shared" si="24"/>
        <v>4.3799986946093901</v>
      </c>
      <c r="BJ51" s="23">
        <f t="shared" si="25"/>
        <v>1.3430668297001218</v>
      </c>
      <c r="BK51" s="23">
        <f t="shared" si="26"/>
        <v>6.3318873459598048</v>
      </c>
      <c r="BL51" s="23">
        <f t="shared" si="27"/>
        <v>11.481580286547914</v>
      </c>
    </row>
    <row r="52" spans="4:64" x14ac:dyDescent="0.2">
      <c r="D52" s="31">
        <v>43906</v>
      </c>
      <c r="E52" s="11">
        <v>51</v>
      </c>
      <c r="F52" s="23">
        <v>84.457496640000002</v>
      </c>
      <c r="J52" s="23">
        <f t="shared" si="15"/>
        <v>91.921893771709307</v>
      </c>
      <c r="K52" s="23">
        <f t="shared" si="16"/>
        <v>89.246421707777984</v>
      </c>
      <c r="L52" s="23">
        <f t="shared" si="17"/>
        <v>88.405030748597639</v>
      </c>
      <c r="M52" s="23">
        <f t="shared" si="18"/>
        <v>88.477393335323555</v>
      </c>
      <c r="N52" s="23">
        <f t="shared" si="0"/>
        <v>8.8380515983398027</v>
      </c>
      <c r="O52" s="23">
        <f t="shared" si="1"/>
        <v>5.6702190549061262</v>
      </c>
      <c r="P52" s="23">
        <f t="shared" si="2"/>
        <v>4.6739890070670667</v>
      </c>
      <c r="Q52" s="23">
        <f t="shared" si="3"/>
        <v>4.7596683009186957</v>
      </c>
      <c r="U52" s="23">
        <f t="shared" si="28"/>
        <v>-0.93193011494746836</v>
      </c>
      <c r="V52" s="23">
        <f t="shared" si="29"/>
        <v>-1.1690505412367422</v>
      </c>
      <c r="W52" s="23">
        <f t="shared" si="30"/>
        <v>-0.58927081968426454</v>
      </c>
      <c r="X52" s="23">
        <f t="shared" si="31"/>
        <v>1.4153151013699918</v>
      </c>
      <c r="Y52" s="23">
        <f t="shared" si="40"/>
        <v>90.989963656761844</v>
      </c>
      <c r="Z52" s="23">
        <f t="shared" si="41"/>
        <v>88.077371166541241</v>
      </c>
      <c r="AA52" s="23">
        <f t="shared" si="42"/>
        <v>87.81575992891338</v>
      </c>
      <c r="AB52" s="23">
        <f t="shared" si="43"/>
        <v>89.892708436693553</v>
      </c>
      <c r="AC52" s="23">
        <f t="shared" si="8"/>
        <v>7.7346206987480057</v>
      </c>
      <c r="AD52" s="23">
        <f t="shared" si="9"/>
        <v>4.2860310458536919</v>
      </c>
      <c r="AE52" s="23">
        <f t="shared" si="10"/>
        <v>3.9762761418657382</v>
      </c>
      <c r="AF52" s="23">
        <f t="shared" si="11"/>
        <v>6.4354403255179768</v>
      </c>
      <c r="AJ52" s="31">
        <v>43906</v>
      </c>
      <c r="AK52" s="11">
        <v>51</v>
      </c>
      <c r="AL52" s="23">
        <v>298.8399963</v>
      </c>
      <c r="AP52" s="23">
        <f t="shared" si="32"/>
        <v>350.65838654923681</v>
      </c>
      <c r="AQ52" s="23">
        <f t="shared" si="33"/>
        <v>338.98170995902694</v>
      </c>
      <c r="AR52" s="23">
        <f t="shared" si="34"/>
        <v>334.14115301069023</v>
      </c>
      <c r="AS52" s="23">
        <f t="shared" si="35"/>
        <v>333.56979173309696</v>
      </c>
      <c r="AT52" s="23">
        <f t="shared" si="19"/>
        <v>17.339844361802655</v>
      </c>
      <c r="AU52" s="23">
        <f t="shared" si="20"/>
        <v>13.432510425655813</v>
      </c>
      <c r="AV52" s="23">
        <f t="shared" si="21"/>
        <v>11.812728265212549</v>
      </c>
      <c r="AW52" s="23">
        <f t="shared" si="22"/>
        <v>11.621535223896991</v>
      </c>
      <c r="BA52" s="23">
        <f t="shared" si="36"/>
        <v>-3.2923706262094408</v>
      </c>
      <c r="BB52" s="23">
        <f t="shared" si="37"/>
        <v>-6.1068882187572573</v>
      </c>
      <c r="BC52" s="23">
        <f t="shared" si="38"/>
        <v>-4.415868449100385</v>
      </c>
      <c r="BD52" s="23">
        <f t="shared" si="39"/>
        <v>3.7443128604110623</v>
      </c>
      <c r="BE52" s="23">
        <f t="shared" si="23"/>
        <v>347.36601592302736</v>
      </c>
      <c r="BF52" s="23">
        <f t="shared" si="12"/>
        <v>332.87482174026968</v>
      </c>
      <c r="BG52" s="23">
        <f t="shared" si="13"/>
        <v>329.72528456158983</v>
      </c>
      <c r="BH52" s="23">
        <f t="shared" si="14"/>
        <v>337.31410459350803</v>
      </c>
      <c r="BI52" s="23">
        <f t="shared" si="24"/>
        <v>16.238127500949702</v>
      </c>
      <c r="BJ52" s="23">
        <f t="shared" si="25"/>
        <v>11.388979340671236</v>
      </c>
      <c r="BK52" s="23">
        <f t="shared" si="26"/>
        <v>10.33505844063278</v>
      </c>
      <c r="BL52" s="23">
        <f t="shared" si="27"/>
        <v>12.874484262436074</v>
      </c>
    </row>
    <row r="53" spans="4:64" x14ac:dyDescent="0.2">
      <c r="D53" s="31">
        <v>43907</v>
      </c>
      <c r="E53" s="11">
        <v>52</v>
      </c>
      <c r="F53" s="23">
        <v>90.391998290000004</v>
      </c>
      <c r="J53" s="23">
        <f t="shared" si="15"/>
        <v>90.429014345367449</v>
      </c>
      <c r="K53" s="23">
        <f t="shared" si="16"/>
        <v>87.330851680666797</v>
      </c>
      <c r="L53" s="23">
        <f t="shared" si="17"/>
        <v>86.036510283439057</v>
      </c>
      <c r="M53" s="23">
        <f t="shared" si="18"/>
        <v>85.261475979064713</v>
      </c>
      <c r="N53" s="23">
        <f t="shared" si="0"/>
        <v>4.095058862255542E-2</v>
      </c>
      <c r="O53" s="23">
        <f t="shared" si="1"/>
        <v>3.3865238818067587</v>
      </c>
      <c r="P53" s="23">
        <f t="shared" si="2"/>
        <v>4.8184442085099821</v>
      </c>
      <c r="Q53" s="23">
        <f t="shared" si="3"/>
        <v>5.6758589344106536</v>
      </c>
      <c r="U53" s="23">
        <f t="shared" si="28"/>
        <v>-1.0441199772263463</v>
      </c>
      <c r="V53" s="23">
        <f t="shared" si="29"/>
        <v>-1.46765833558652</v>
      </c>
      <c r="W53" s="23">
        <f t="shared" si="30"/>
        <v>-1.6568206069688549</v>
      </c>
      <c r="X53" s="23">
        <f t="shared" si="31"/>
        <v>-2.2896708647330755</v>
      </c>
      <c r="Y53" s="23">
        <f t="shared" si="40"/>
        <v>89.384894368141104</v>
      </c>
      <c r="Z53" s="23">
        <f t="shared" si="41"/>
        <v>85.863193345080276</v>
      </c>
      <c r="AA53" s="23">
        <f t="shared" si="42"/>
        <v>84.379689676470207</v>
      </c>
      <c r="AB53" s="23">
        <f t="shared" si="43"/>
        <v>82.97180511433163</v>
      </c>
      <c r="AC53" s="23">
        <f t="shared" si="8"/>
        <v>1.114151629470409</v>
      </c>
      <c r="AD53" s="23">
        <f t="shared" si="9"/>
        <v>5.010183457157563</v>
      </c>
      <c r="AE53" s="23">
        <f t="shared" si="10"/>
        <v>6.6513726073859054</v>
      </c>
      <c r="AF53" s="23">
        <f t="shared" si="11"/>
        <v>8.2089048987085658</v>
      </c>
      <c r="AJ53" s="31">
        <v>43907</v>
      </c>
      <c r="AK53" s="11">
        <v>52</v>
      </c>
      <c r="AL53" s="23">
        <v>319.75</v>
      </c>
      <c r="AP53" s="23">
        <f t="shared" si="32"/>
        <v>340.29470849938946</v>
      </c>
      <c r="AQ53" s="23">
        <f t="shared" si="33"/>
        <v>322.92502449541615</v>
      </c>
      <c r="AR53" s="23">
        <f t="shared" si="34"/>
        <v>312.9604589842761</v>
      </c>
      <c r="AS53" s="23">
        <f t="shared" si="35"/>
        <v>305.78595538661938</v>
      </c>
      <c r="AT53" s="23">
        <f t="shared" si="19"/>
        <v>6.4252411256886495</v>
      </c>
      <c r="AU53" s="23">
        <f t="shared" si="20"/>
        <v>0.99297091334359755</v>
      </c>
      <c r="AV53" s="23">
        <f t="shared" si="21"/>
        <v>2.123390466215449</v>
      </c>
      <c r="AW53" s="23">
        <f t="shared" si="22"/>
        <v>4.3671757977734549</v>
      </c>
      <c r="BA53" s="23">
        <f t="shared" si="36"/>
        <v>-4.7066321109370231</v>
      </c>
      <c r="BB53" s="23">
        <f t="shared" si="37"/>
        <v>-10.086807116698671</v>
      </c>
      <c r="BC53" s="23">
        <f t="shared" si="38"/>
        <v>-14.474763795488631</v>
      </c>
      <c r="BD53" s="23">
        <f t="shared" si="39"/>
        <v>-21.478206505099855</v>
      </c>
      <c r="BE53" s="23">
        <f t="shared" si="23"/>
        <v>335.58807638845241</v>
      </c>
      <c r="BF53" s="23">
        <f t="shared" si="12"/>
        <v>312.8382173787175</v>
      </c>
      <c r="BG53" s="23">
        <f t="shared" si="13"/>
        <v>298.48569518878747</v>
      </c>
      <c r="BH53" s="23">
        <f t="shared" si="14"/>
        <v>284.3077488815195</v>
      </c>
      <c r="BI53" s="23">
        <f t="shared" si="24"/>
        <v>4.953268612494889</v>
      </c>
      <c r="BJ53" s="23">
        <f t="shared" si="25"/>
        <v>2.1616208354284594</v>
      </c>
      <c r="BK53" s="23">
        <f t="shared" si="26"/>
        <v>6.6502907931860911</v>
      </c>
      <c r="BL53" s="23">
        <f t="shared" si="27"/>
        <v>11.084363133222986</v>
      </c>
    </row>
    <row r="54" spans="4:64" x14ac:dyDescent="0.2">
      <c r="D54" s="31">
        <v>43908</v>
      </c>
      <c r="E54" s="11">
        <v>53</v>
      </c>
      <c r="F54" s="23">
        <v>91.5</v>
      </c>
      <c r="J54" s="23">
        <f t="shared" si="15"/>
        <v>90.421611134293954</v>
      </c>
      <c r="K54" s="23">
        <f t="shared" si="16"/>
        <v>88.555310324400082</v>
      </c>
      <c r="L54" s="23">
        <f t="shared" si="17"/>
        <v>88.649803087375631</v>
      </c>
      <c r="M54" s="23">
        <f t="shared" si="18"/>
        <v>89.365893827812954</v>
      </c>
      <c r="N54" s="23">
        <f t="shared" si="0"/>
        <v>1.1785670663454053</v>
      </c>
      <c r="O54" s="23">
        <f t="shared" si="1"/>
        <v>3.2182400826228608</v>
      </c>
      <c r="P54" s="23">
        <f t="shared" si="2"/>
        <v>3.1149693034146111</v>
      </c>
      <c r="Q54" s="23">
        <f t="shared" si="3"/>
        <v>2.3323564723355692</v>
      </c>
      <c r="U54" s="23">
        <f t="shared" si="28"/>
        <v>-0.83677662399577601</v>
      </c>
      <c r="V54" s="23">
        <f t="shared" si="29"/>
        <v>-0.39081154385859779</v>
      </c>
      <c r="W54" s="23">
        <f t="shared" si="30"/>
        <v>0.90524743957440212</v>
      </c>
      <c r="X54" s="23">
        <f t="shared" si="31"/>
        <v>2.825600106051978</v>
      </c>
      <c r="Y54" s="23">
        <f t="shared" si="40"/>
        <v>89.58483451029818</v>
      </c>
      <c r="Z54" s="23">
        <f t="shared" si="41"/>
        <v>88.164498780541479</v>
      </c>
      <c r="AA54" s="23">
        <f t="shared" si="42"/>
        <v>89.555050526950026</v>
      </c>
      <c r="AB54" s="23">
        <f t="shared" si="43"/>
        <v>92.191493933864933</v>
      </c>
      <c r="AC54" s="23">
        <f t="shared" si="8"/>
        <v>2.0930770379254868</v>
      </c>
      <c r="AD54" s="23">
        <f t="shared" si="9"/>
        <v>3.6453565239983838</v>
      </c>
      <c r="AE54" s="23">
        <f t="shared" si="10"/>
        <v>2.1256278393988781</v>
      </c>
      <c r="AF54" s="23">
        <f t="shared" si="11"/>
        <v>0.75573107526222216</v>
      </c>
      <c r="AJ54" s="31">
        <v>43908</v>
      </c>
      <c r="AK54" s="11">
        <v>53</v>
      </c>
      <c r="AL54" s="23">
        <v>315.47000120000001</v>
      </c>
      <c r="AP54" s="23">
        <f t="shared" si="32"/>
        <v>336.18576679951155</v>
      </c>
      <c r="AQ54" s="23">
        <f t="shared" si="33"/>
        <v>321.65501469724973</v>
      </c>
      <c r="AR54" s="23">
        <f t="shared" si="34"/>
        <v>317.03418359371045</v>
      </c>
      <c r="AS54" s="23">
        <f t="shared" si="35"/>
        <v>316.95719107732384</v>
      </c>
      <c r="AT54" s="23">
        <f t="shared" si="19"/>
        <v>6.5666356613027901</v>
      </c>
      <c r="AU54" s="23">
        <f t="shared" si="20"/>
        <v>1.9605710443854756</v>
      </c>
      <c r="AV54" s="23">
        <f t="shared" si="21"/>
        <v>0.49582603346135184</v>
      </c>
      <c r="AW54" s="23">
        <f t="shared" si="22"/>
        <v>0.47142037964522265</v>
      </c>
      <c r="BA54" s="23">
        <f t="shared" si="36"/>
        <v>-4.5870940287251996</v>
      </c>
      <c r="BB54" s="23">
        <f t="shared" si="37"/>
        <v>-6.5600881892857732</v>
      </c>
      <c r="BC54" s="23">
        <f t="shared" si="38"/>
        <v>-3.3456707525348426</v>
      </c>
      <c r="BD54" s="23">
        <f t="shared" si="39"/>
        <v>4.6413472515436007</v>
      </c>
      <c r="BE54" s="23">
        <f t="shared" si="23"/>
        <v>331.59867277078638</v>
      </c>
      <c r="BF54" s="23">
        <f t="shared" si="12"/>
        <v>315.09492650796398</v>
      </c>
      <c r="BG54" s="23">
        <f t="shared" si="13"/>
        <v>313.68851284117562</v>
      </c>
      <c r="BH54" s="23">
        <f t="shared" si="14"/>
        <v>321.59853832886745</v>
      </c>
      <c r="BI54" s="23">
        <f t="shared" si="24"/>
        <v>5.1125848763544379</v>
      </c>
      <c r="BJ54" s="23">
        <f t="shared" si="25"/>
        <v>0.11889393305522232</v>
      </c>
      <c r="BK54" s="23">
        <f t="shared" si="26"/>
        <v>0.56470927569907714</v>
      </c>
      <c r="BL54" s="23">
        <f t="shared" si="27"/>
        <v>1.9426687499779409</v>
      </c>
    </row>
    <row r="55" spans="4:64" x14ac:dyDescent="0.2">
      <c r="D55" s="31">
        <v>43909</v>
      </c>
      <c r="E55" s="11">
        <v>54</v>
      </c>
      <c r="F55" s="23">
        <v>94.046501160000005</v>
      </c>
      <c r="J55" s="23">
        <f t="shared" si="15"/>
        <v>90.637288907435163</v>
      </c>
      <c r="K55" s="23">
        <f t="shared" si="16"/>
        <v>89.733186194640041</v>
      </c>
      <c r="L55" s="23">
        <f t="shared" si="17"/>
        <v>90.359921234950249</v>
      </c>
      <c r="M55" s="23">
        <f t="shared" si="18"/>
        <v>91.073178765562588</v>
      </c>
      <c r="N55" s="23">
        <f t="shared" si="0"/>
        <v>3.6250282684783737</v>
      </c>
      <c r="O55" s="23">
        <f t="shared" si="1"/>
        <v>4.5863640987789456</v>
      </c>
      <c r="P55" s="23">
        <f t="shared" si="2"/>
        <v>3.9199543625528701</v>
      </c>
      <c r="Q55" s="23">
        <f t="shared" si="3"/>
        <v>3.1615449354983927</v>
      </c>
      <c r="U55" s="23">
        <f t="shared" si="28"/>
        <v>-0.62628574456837904</v>
      </c>
      <c r="V55" s="23">
        <f t="shared" si="29"/>
        <v>0.23666342178082478</v>
      </c>
      <c r="W55" s="23">
        <f t="shared" si="30"/>
        <v>1.3881698643745319</v>
      </c>
      <c r="X55" s="23">
        <f t="shared" si="31"/>
        <v>1.9309479714101028</v>
      </c>
      <c r="Y55" s="23">
        <f t="shared" si="40"/>
        <v>90.011003162866785</v>
      </c>
      <c r="Z55" s="23">
        <f t="shared" si="41"/>
        <v>89.969849616420859</v>
      </c>
      <c r="AA55" s="23">
        <f t="shared" si="42"/>
        <v>91.748091099324782</v>
      </c>
      <c r="AB55" s="23">
        <f t="shared" si="43"/>
        <v>93.004126736972694</v>
      </c>
      <c r="AC55" s="23">
        <f t="shared" si="8"/>
        <v>4.290960266844678</v>
      </c>
      <c r="AD55" s="23">
        <f t="shared" si="9"/>
        <v>4.3347189882626207</v>
      </c>
      <c r="AE55" s="23">
        <f t="shared" si="10"/>
        <v>2.443908101126453</v>
      </c>
      <c r="AF55" s="23">
        <f t="shared" si="11"/>
        <v>1.1083606621940505</v>
      </c>
      <c r="AJ55" s="31">
        <v>43909</v>
      </c>
      <c r="AK55" s="11">
        <v>54</v>
      </c>
      <c r="AL55" s="23">
        <v>332.02999879999999</v>
      </c>
      <c r="AP55" s="23">
        <f t="shared" si="32"/>
        <v>332.04261367960925</v>
      </c>
      <c r="AQ55" s="23">
        <f t="shared" si="33"/>
        <v>319.18100929834986</v>
      </c>
      <c r="AR55" s="23">
        <f t="shared" si="34"/>
        <v>316.09567415748421</v>
      </c>
      <c r="AS55" s="23">
        <f t="shared" si="35"/>
        <v>315.7674391754648</v>
      </c>
      <c r="AT55" s="23">
        <f t="shared" si="19"/>
        <v>3.7993192346628814E-3</v>
      </c>
      <c r="AU55" s="23">
        <f t="shared" si="20"/>
        <v>3.8698278914821125</v>
      </c>
      <c r="AV55" s="23">
        <f t="shared" si="21"/>
        <v>4.7990617414403873</v>
      </c>
      <c r="AW55" s="23">
        <f t="shared" si="22"/>
        <v>4.8979187673734934</v>
      </c>
      <c r="BA55" s="23">
        <f t="shared" si="36"/>
        <v>-4.4983058469606219</v>
      </c>
      <c r="BB55" s="23">
        <f t="shared" si="37"/>
        <v>-4.9256550731314093</v>
      </c>
      <c r="BC55" s="23">
        <f t="shared" si="38"/>
        <v>-1.9013739627496815</v>
      </c>
      <c r="BD55" s="23">
        <f t="shared" si="39"/>
        <v>-2.3532071178512193E-2</v>
      </c>
      <c r="BE55" s="23">
        <f t="shared" si="23"/>
        <v>327.5443078326486</v>
      </c>
      <c r="BF55" s="23">
        <f t="shared" si="12"/>
        <v>314.25535422521847</v>
      </c>
      <c r="BG55" s="23">
        <f t="shared" si="13"/>
        <v>314.19430019473452</v>
      </c>
      <c r="BH55" s="23">
        <f t="shared" si="14"/>
        <v>315.74390710428628</v>
      </c>
      <c r="BI55" s="23">
        <f t="shared" si="24"/>
        <v>1.3509896646577912</v>
      </c>
      <c r="BJ55" s="23">
        <f t="shared" si="25"/>
        <v>5.3533248920342791</v>
      </c>
      <c r="BK55" s="23">
        <f t="shared" si="26"/>
        <v>5.3717129987428907</v>
      </c>
      <c r="BL55" s="23">
        <f t="shared" si="27"/>
        <v>4.9050061002240106</v>
      </c>
    </row>
    <row r="56" spans="4:64" x14ac:dyDescent="0.2">
      <c r="D56" s="31">
        <v>43910</v>
      </c>
      <c r="E56" s="11">
        <v>55</v>
      </c>
      <c r="F56" s="23">
        <v>92.30449677</v>
      </c>
      <c r="J56" s="23">
        <f t="shared" si="15"/>
        <v>91.319131357948137</v>
      </c>
      <c r="K56" s="23">
        <f t="shared" si="16"/>
        <v>91.458512180784027</v>
      </c>
      <c r="L56" s="23">
        <f t="shared" si="17"/>
        <v>92.571869189980106</v>
      </c>
      <c r="M56" s="23">
        <f t="shared" si="18"/>
        <v>93.451836681112525</v>
      </c>
      <c r="N56" s="23">
        <f t="shared" si="0"/>
        <v>1.0675161520106109</v>
      </c>
      <c r="O56" s="23">
        <f t="shared" si="1"/>
        <v>0.91651503319925776</v>
      </c>
      <c r="P56" s="23">
        <f t="shared" si="2"/>
        <v>0.28966348264303066</v>
      </c>
      <c r="Q56" s="23">
        <f t="shared" si="3"/>
        <v>1.242994600762964</v>
      </c>
      <c r="U56" s="23">
        <f t="shared" si="28"/>
        <v>-0.36466010555210843</v>
      </c>
      <c r="V56" s="23">
        <f t="shared" si="29"/>
        <v>0.83212844752608928</v>
      </c>
      <c r="W56" s="23">
        <f t="shared" si="30"/>
        <v>1.8824367187677264</v>
      </c>
      <c r="X56" s="23">
        <f t="shared" si="31"/>
        <v>2.2891159267219701</v>
      </c>
      <c r="Y56" s="23">
        <f t="shared" si="40"/>
        <v>90.954471252396033</v>
      </c>
      <c r="Z56" s="23">
        <f t="shared" si="41"/>
        <v>92.290640628310115</v>
      </c>
      <c r="AA56" s="23">
        <f t="shared" si="42"/>
        <v>94.454305908747827</v>
      </c>
      <c r="AB56" s="23">
        <f t="shared" si="43"/>
        <v>95.740952607834501</v>
      </c>
      <c r="AC56" s="23">
        <f t="shared" si="8"/>
        <v>1.4625782760810639</v>
      </c>
      <c r="AD56" s="23">
        <f t="shared" si="9"/>
        <v>1.5011339831483323E-2</v>
      </c>
      <c r="AE56" s="23">
        <f t="shared" si="10"/>
        <v>2.3290405277920749</v>
      </c>
      <c r="AF56" s="23">
        <f t="shared" si="11"/>
        <v>3.7229560401562014</v>
      </c>
      <c r="AJ56" s="31">
        <v>43910</v>
      </c>
      <c r="AK56" s="11">
        <v>55</v>
      </c>
      <c r="AL56" s="23">
        <v>332.82998659999998</v>
      </c>
      <c r="AP56" s="23">
        <f t="shared" si="32"/>
        <v>332.04009070368738</v>
      </c>
      <c r="AQ56" s="23">
        <f t="shared" si="33"/>
        <v>324.32060509900992</v>
      </c>
      <c r="AR56" s="23">
        <f t="shared" si="34"/>
        <v>325.65626894299368</v>
      </c>
      <c r="AS56" s="23">
        <f t="shared" si="35"/>
        <v>328.77748687509296</v>
      </c>
      <c r="AT56" s="23">
        <f t="shared" si="19"/>
        <v>0.2373271424193846</v>
      </c>
      <c r="AU56" s="23">
        <f t="shared" si="20"/>
        <v>2.5566751325254717</v>
      </c>
      <c r="AV56" s="23">
        <f t="shared" si="21"/>
        <v>2.155369992436345</v>
      </c>
      <c r="AW56" s="23">
        <f t="shared" si="22"/>
        <v>1.2175885250920546</v>
      </c>
      <c r="BA56" s="23">
        <f t="shared" si="36"/>
        <v>-3.5991492727528702</v>
      </c>
      <c r="BB56" s="23">
        <f t="shared" si="37"/>
        <v>-0.89955472361482114</v>
      </c>
      <c r="BC56" s="23">
        <f t="shared" si="38"/>
        <v>4.9758072862058063</v>
      </c>
      <c r="BD56" s="23">
        <f t="shared" si="39"/>
        <v>10.403331745466826</v>
      </c>
      <c r="BE56" s="23">
        <f t="shared" si="23"/>
        <v>328.44094143093452</v>
      </c>
      <c r="BF56" s="23">
        <f t="shared" si="12"/>
        <v>323.42105037539511</v>
      </c>
      <c r="BG56" s="23">
        <f t="shared" si="13"/>
        <v>330.63207622919947</v>
      </c>
      <c r="BH56" s="23">
        <f t="shared" si="14"/>
        <v>339.18081862055976</v>
      </c>
      <c r="BI56" s="23">
        <f t="shared" si="24"/>
        <v>1.3187048480521344</v>
      </c>
      <c r="BJ56" s="23">
        <f t="shared" si="25"/>
        <v>2.8269496750341401</v>
      </c>
      <c r="BK56" s="23">
        <f t="shared" si="26"/>
        <v>0.66037029693541272</v>
      </c>
      <c r="BL56" s="23">
        <f t="shared" si="27"/>
        <v>1.9081309606253423</v>
      </c>
    </row>
    <row r="57" spans="4:64" x14ac:dyDescent="0.2">
      <c r="D57" s="31">
        <v>43913</v>
      </c>
      <c r="E57" s="11">
        <v>56</v>
      </c>
      <c r="F57" s="23">
        <v>95.141502380000006</v>
      </c>
      <c r="J57" s="23">
        <f t="shared" si="15"/>
        <v>91.516204440358521</v>
      </c>
      <c r="K57" s="23">
        <f t="shared" si="16"/>
        <v>91.796906016470416</v>
      </c>
      <c r="L57" s="23">
        <f t="shared" si="17"/>
        <v>92.41144573799204</v>
      </c>
      <c r="M57" s="23">
        <f t="shared" si="18"/>
        <v>92.533964752222516</v>
      </c>
      <c r="N57" s="23">
        <f t="shared" si="0"/>
        <v>3.8104274674598466</v>
      </c>
      <c r="O57" s="23">
        <f t="shared" si="1"/>
        <v>3.5153915797662112</v>
      </c>
      <c r="P57" s="23">
        <f t="shared" si="2"/>
        <v>2.8694697621065317</v>
      </c>
      <c r="Q57" s="23">
        <f t="shared" si="3"/>
        <v>2.7406941897583783</v>
      </c>
      <c r="U57" s="23">
        <f t="shared" si="28"/>
        <v>-0.25231346795960996</v>
      </c>
      <c r="V57" s="23">
        <f t="shared" si="29"/>
        <v>0.63463460279020933</v>
      </c>
      <c r="W57" s="23">
        <f t="shared" si="30"/>
        <v>0.65672061631425083</v>
      </c>
      <c r="X57" s="23">
        <f t="shared" si="31"/>
        <v>-0.27647435776761276</v>
      </c>
      <c r="Y57" s="23">
        <f t="shared" si="40"/>
        <v>91.263890972398912</v>
      </c>
      <c r="Z57" s="23">
        <f t="shared" si="41"/>
        <v>92.43154061926063</v>
      </c>
      <c r="AA57" s="23">
        <f t="shared" si="42"/>
        <v>93.068166354306285</v>
      </c>
      <c r="AB57" s="23">
        <f t="shared" si="43"/>
        <v>92.257490394454905</v>
      </c>
      <c r="AC57" s="23">
        <f t="shared" si="8"/>
        <v>4.0756255793751466</v>
      </c>
      <c r="AD57" s="23">
        <f t="shared" si="9"/>
        <v>2.8483487152805829</v>
      </c>
      <c r="AE57" s="23">
        <f t="shared" si="10"/>
        <v>2.179213039345028</v>
      </c>
      <c r="AF57" s="23">
        <f t="shared" si="11"/>
        <v>3.0312869919020304</v>
      </c>
      <c r="AJ57" s="31">
        <v>43913</v>
      </c>
      <c r="AK57" s="11">
        <v>56</v>
      </c>
      <c r="AL57" s="23">
        <v>360.26998900000001</v>
      </c>
      <c r="AP57" s="23">
        <f t="shared" si="32"/>
        <v>332.19806988294994</v>
      </c>
      <c r="AQ57" s="23">
        <f t="shared" si="33"/>
        <v>327.72435769940591</v>
      </c>
      <c r="AR57" s="23">
        <f t="shared" si="34"/>
        <v>329.96049953719751</v>
      </c>
      <c r="AS57" s="23">
        <f t="shared" si="35"/>
        <v>332.01948665501857</v>
      </c>
      <c r="AT57" s="23">
        <f t="shared" si="19"/>
        <v>7.7919116146668745</v>
      </c>
      <c r="AU57" s="23">
        <f t="shared" si="20"/>
        <v>9.033678156465621</v>
      </c>
      <c r="AV57" s="23">
        <f t="shared" si="21"/>
        <v>8.4129931407643568</v>
      </c>
      <c r="AW57" s="23">
        <f t="shared" si="22"/>
        <v>7.8414808914270804</v>
      </c>
      <c r="BA57" s="23">
        <f t="shared" si="36"/>
        <v>-2.8477235823497855</v>
      </c>
      <c r="BB57" s="23">
        <f t="shared" si="37"/>
        <v>0.8217682059895034</v>
      </c>
      <c r="BC57" s="23">
        <f t="shared" si="38"/>
        <v>4.572861271004621</v>
      </c>
      <c r="BD57" s="23">
        <f t="shared" si="39"/>
        <v>4.6742661730338497</v>
      </c>
      <c r="BE57" s="23">
        <f t="shared" si="23"/>
        <v>329.35034630060017</v>
      </c>
      <c r="BF57" s="23">
        <f t="shared" si="12"/>
        <v>328.5461259053954</v>
      </c>
      <c r="BG57" s="23">
        <f t="shared" si="13"/>
        <v>334.53336080820213</v>
      </c>
      <c r="BH57" s="23">
        <f t="shared" si="14"/>
        <v>336.69375282805242</v>
      </c>
      <c r="BI57" s="23">
        <f t="shared" si="24"/>
        <v>8.5823531361086651</v>
      </c>
      <c r="BJ57" s="23">
        <f t="shared" si="25"/>
        <v>8.8055802767975244</v>
      </c>
      <c r="BK57" s="23">
        <f t="shared" si="26"/>
        <v>7.1437058255212804</v>
      </c>
      <c r="BL57" s="23">
        <f t="shared" si="27"/>
        <v>6.5440466571717648</v>
      </c>
    </row>
    <row r="58" spans="4:64" x14ac:dyDescent="0.2">
      <c r="D58" s="31">
        <v>43914</v>
      </c>
      <c r="E58" s="11">
        <v>57</v>
      </c>
      <c r="F58" s="23">
        <v>97.004997250000002</v>
      </c>
      <c r="J58" s="23">
        <f t="shared" si="15"/>
        <v>92.241264028286821</v>
      </c>
      <c r="K58" s="23">
        <f t="shared" si="16"/>
        <v>93.134744561882258</v>
      </c>
      <c r="L58" s="23">
        <f t="shared" si="17"/>
        <v>94.049479723196811</v>
      </c>
      <c r="M58" s="23">
        <f t="shared" si="18"/>
        <v>94.619994854444514</v>
      </c>
      <c r="N58" s="23">
        <f t="shared" si="0"/>
        <v>4.910812181599419</v>
      </c>
      <c r="O58" s="23">
        <f t="shared" si="1"/>
        <v>3.989745680981136</v>
      </c>
      <c r="P58" s="23">
        <f t="shared" si="2"/>
        <v>3.046768321828071</v>
      </c>
      <c r="Q58" s="23">
        <f t="shared" si="3"/>
        <v>2.4586386919932508</v>
      </c>
      <c r="U58" s="23">
        <f t="shared" si="28"/>
        <v>-5.6838856782028019E-2</v>
      </c>
      <c r="V58" s="23">
        <f t="shared" si="29"/>
        <v>0.9159161798388622</v>
      </c>
      <c r="W58" s="23">
        <f t="shared" si="30"/>
        <v>1.2455086376485629</v>
      </c>
      <c r="X58" s="23">
        <f t="shared" si="31"/>
        <v>1.6135292102240752</v>
      </c>
      <c r="Y58" s="23">
        <f t="shared" si="40"/>
        <v>92.184425171504799</v>
      </c>
      <c r="Z58" s="23">
        <f t="shared" si="41"/>
        <v>94.050660741721117</v>
      </c>
      <c r="AA58" s="23">
        <f t="shared" si="42"/>
        <v>95.29498836084538</v>
      </c>
      <c r="AB58" s="23">
        <f t="shared" si="43"/>
        <v>96.233524064668586</v>
      </c>
      <c r="AC58" s="23">
        <f t="shared" si="8"/>
        <v>4.9694059225337517</v>
      </c>
      <c r="AD58" s="23">
        <f t="shared" si="9"/>
        <v>3.0455508396799478</v>
      </c>
      <c r="AE58" s="23">
        <f t="shared" si="10"/>
        <v>1.7628049457571859</v>
      </c>
      <c r="AF58" s="23">
        <f t="shared" si="11"/>
        <v>0.79529220885722596</v>
      </c>
      <c r="AJ58" s="31">
        <v>43914</v>
      </c>
      <c r="AK58" s="11">
        <v>57</v>
      </c>
      <c r="AL58" s="23">
        <v>357.32000729999999</v>
      </c>
      <c r="AP58" s="23">
        <f t="shared" si="32"/>
        <v>337.81245370635997</v>
      </c>
      <c r="AQ58" s="23">
        <f t="shared" si="33"/>
        <v>340.74261021964355</v>
      </c>
      <c r="AR58" s="23">
        <f t="shared" si="34"/>
        <v>348.14619321487902</v>
      </c>
      <c r="AS58" s="23">
        <f t="shared" si="35"/>
        <v>354.61988853100371</v>
      </c>
      <c r="AT58" s="23">
        <f t="shared" si="19"/>
        <v>5.4594070287426675</v>
      </c>
      <c r="AU58" s="23">
        <f t="shared" si="20"/>
        <v>4.6393699601708347</v>
      </c>
      <c r="AV58" s="23">
        <f t="shared" si="21"/>
        <v>2.5673944637023318</v>
      </c>
      <c r="AW58" s="23">
        <f t="shared" si="22"/>
        <v>0.75565843329038695</v>
      </c>
      <c r="BA58" s="23">
        <f t="shared" si="36"/>
        <v>-1.1553021011978208</v>
      </c>
      <c r="BB58" s="23">
        <f t="shared" si="37"/>
        <v>5.7003619316887573</v>
      </c>
      <c r="BC58" s="23">
        <f t="shared" si="38"/>
        <v>12.740560715010755</v>
      </c>
      <c r="BD58" s="23">
        <f t="shared" si="39"/>
        <v>19.015174735394883</v>
      </c>
      <c r="BE58" s="23">
        <f t="shared" si="23"/>
        <v>336.65715160516214</v>
      </c>
      <c r="BF58" s="23">
        <f t="shared" si="12"/>
        <v>346.4429721513323</v>
      </c>
      <c r="BG58" s="23">
        <f t="shared" si="13"/>
        <v>360.88675392988978</v>
      </c>
      <c r="BH58" s="23">
        <f t="shared" si="14"/>
        <v>373.63506326639862</v>
      </c>
      <c r="BI58" s="23">
        <f t="shared" si="24"/>
        <v>5.7827312416597065</v>
      </c>
      <c r="BJ58" s="23">
        <f t="shared" si="25"/>
        <v>3.0440599256832286</v>
      </c>
      <c r="BK58" s="23">
        <f t="shared" si="26"/>
        <v>0.9981939317758971</v>
      </c>
      <c r="BL58" s="23">
        <f t="shared" si="27"/>
        <v>4.5659508656342265</v>
      </c>
    </row>
    <row r="59" spans="4:64" x14ac:dyDescent="0.2">
      <c r="D59" s="31">
        <v>43915</v>
      </c>
      <c r="E59" s="11">
        <v>58</v>
      </c>
      <c r="F59" s="23">
        <v>94.291999820000001</v>
      </c>
      <c r="J59" s="23">
        <f t="shared" si="15"/>
        <v>93.19401067262946</v>
      </c>
      <c r="K59" s="23">
        <f t="shared" si="16"/>
        <v>94.682845637129361</v>
      </c>
      <c r="L59" s="23">
        <f t="shared" si="17"/>
        <v>95.822790239278731</v>
      </c>
      <c r="M59" s="23">
        <f t="shared" si="18"/>
        <v>96.527996770888905</v>
      </c>
      <c r="N59" s="23">
        <f t="shared" si="0"/>
        <v>1.164456315982864</v>
      </c>
      <c r="O59" s="23">
        <f t="shared" si="1"/>
        <v>0.41450580948062482</v>
      </c>
      <c r="P59" s="23">
        <f t="shared" si="2"/>
        <v>1.6234573688127876</v>
      </c>
      <c r="Q59" s="23">
        <f t="shared" si="3"/>
        <v>2.3713538318811147</v>
      </c>
      <c r="U59" s="23">
        <f t="shared" si="28"/>
        <v>0.1450782434429054</v>
      </c>
      <c r="V59" s="23">
        <f t="shared" si="29"/>
        <v>1.1687901380021586</v>
      </c>
      <c r="W59" s="23">
        <f t="shared" si="30"/>
        <v>1.5621897647085776</v>
      </c>
      <c r="X59" s="23">
        <f t="shared" si="31"/>
        <v>1.849107375200328</v>
      </c>
      <c r="Y59" s="23">
        <f t="shared" si="40"/>
        <v>93.33908891607237</v>
      </c>
      <c r="Z59" s="23">
        <f t="shared" si="41"/>
        <v>95.851635775131513</v>
      </c>
      <c r="AA59" s="23">
        <f t="shared" si="42"/>
        <v>97.384980003987309</v>
      </c>
      <c r="AB59" s="23">
        <f t="shared" si="43"/>
        <v>98.377104146089238</v>
      </c>
      <c r="AC59" s="23">
        <f t="shared" si="8"/>
        <v>1.0105957088053099</v>
      </c>
      <c r="AD59" s="23">
        <f t="shared" si="9"/>
        <v>1.6540490795706952</v>
      </c>
      <c r="AE59" s="23">
        <f t="shared" si="10"/>
        <v>3.2802148537433657</v>
      </c>
      <c r="AF59" s="23">
        <f t="shared" si="11"/>
        <v>4.3323975882233405</v>
      </c>
      <c r="AJ59" s="31">
        <v>43915</v>
      </c>
      <c r="AK59" s="11">
        <v>58</v>
      </c>
      <c r="AL59" s="23">
        <v>342.39001459999997</v>
      </c>
      <c r="AP59" s="23">
        <f t="shared" si="32"/>
        <v>341.71396442508802</v>
      </c>
      <c r="AQ59" s="23">
        <f t="shared" si="33"/>
        <v>347.37356905178615</v>
      </c>
      <c r="AR59" s="23">
        <f t="shared" si="34"/>
        <v>353.65048166595159</v>
      </c>
      <c r="AS59" s="23">
        <f t="shared" si="35"/>
        <v>356.77998354620075</v>
      </c>
      <c r="AT59" s="23">
        <f t="shared" si="19"/>
        <v>0.19745031866707655</v>
      </c>
      <c r="AU59" s="23">
        <f t="shared" si="20"/>
        <v>1.4555197988493491</v>
      </c>
      <c r="AV59" s="23">
        <f t="shared" si="21"/>
        <v>3.2887837220097533</v>
      </c>
      <c r="AW59" s="23">
        <f t="shared" si="22"/>
        <v>4.2028004125681013</v>
      </c>
      <c r="BA59" s="23">
        <f t="shared" si="36"/>
        <v>-0.14393953721264718</v>
      </c>
      <c r="BB59" s="23">
        <f t="shared" si="37"/>
        <v>6.0726006918702931</v>
      </c>
      <c r="BC59" s="23">
        <f t="shared" si="38"/>
        <v>8.3987973566478438</v>
      </c>
      <c r="BD59" s="23">
        <f t="shared" si="39"/>
        <v>5.5311109592366101</v>
      </c>
      <c r="BE59" s="23">
        <f t="shared" si="23"/>
        <v>341.57002488787538</v>
      </c>
      <c r="BF59" s="23">
        <f t="shared" si="12"/>
        <v>353.44616974365647</v>
      </c>
      <c r="BG59" s="23">
        <f t="shared" si="13"/>
        <v>362.04927902259942</v>
      </c>
      <c r="BH59" s="23">
        <f t="shared" si="14"/>
        <v>362.31109450543738</v>
      </c>
      <c r="BI59" s="23">
        <f t="shared" si="24"/>
        <v>0.2394899609097991</v>
      </c>
      <c r="BJ59" s="23">
        <f t="shared" si="25"/>
        <v>3.2291114437355724</v>
      </c>
      <c r="BK59" s="23">
        <f t="shared" si="26"/>
        <v>5.7417750472561391</v>
      </c>
      <c r="BL59" s="23">
        <f t="shared" si="27"/>
        <v>5.8182420794924115</v>
      </c>
    </row>
    <row r="60" spans="4:64" x14ac:dyDescent="0.2">
      <c r="D60" s="31">
        <v>43916</v>
      </c>
      <c r="E60" s="11">
        <v>59</v>
      </c>
      <c r="F60" s="23">
        <v>97.77449799</v>
      </c>
      <c r="J60" s="23">
        <f t="shared" si="15"/>
        <v>93.413608502103571</v>
      </c>
      <c r="K60" s="23">
        <f t="shared" si="16"/>
        <v>94.526507310277623</v>
      </c>
      <c r="L60" s="23">
        <f t="shared" si="17"/>
        <v>94.904315987711499</v>
      </c>
      <c r="M60" s="23">
        <f t="shared" si="18"/>
        <v>94.739199210177773</v>
      </c>
      <c r="N60" s="23">
        <f t="shared" si="0"/>
        <v>4.4601502207072894</v>
      </c>
      <c r="O60" s="23">
        <f t="shared" si="1"/>
        <v>3.3219200778249656</v>
      </c>
      <c r="P60" s="23">
        <f t="shared" si="2"/>
        <v>2.9355118781403027</v>
      </c>
      <c r="Q60" s="23">
        <f t="shared" si="3"/>
        <v>3.1043869743342132</v>
      </c>
      <c r="U60" s="23">
        <f t="shared" si="28"/>
        <v>0.15998216064914653</v>
      </c>
      <c r="V60" s="23">
        <f t="shared" si="29"/>
        <v>0.63873875206059971</v>
      </c>
      <c r="W60" s="23">
        <f t="shared" si="30"/>
        <v>7.3791354943091525E-2</v>
      </c>
      <c r="X60" s="23">
        <f t="shared" si="31"/>
        <v>-1.0612165735288399</v>
      </c>
      <c r="Y60" s="23">
        <f t="shared" si="40"/>
        <v>93.573590662752721</v>
      </c>
      <c r="Z60" s="23">
        <f t="shared" si="41"/>
        <v>95.165246062338227</v>
      </c>
      <c r="AA60" s="23">
        <f t="shared" si="42"/>
        <v>94.978107342654596</v>
      </c>
      <c r="AB60" s="23">
        <f t="shared" si="43"/>
        <v>93.677982636648935</v>
      </c>
      <c r="AC60" s="23">
        <f t="shared" si="8"/>
        <v>4.2965266133884228</v>
      </c>
      <c r="AD60" s="23">
        <f t="shared" si="9"/>
        <v>2.6686426228735409</v>
      </c>
      <c r="AE60" s="23">
        <f t="shared" si="10"/>
        <v>2.8600409154045554</v>
      </c>
      <c r="AF60" s="23">
        <f t="shared" si="11"/>
        <v>4.1897585132782194</v>
      </c>
      <c r="AJ60" s="31">
        <v>43916</v>
      </c>
      <c r="AK60" s="11">
        <v>59</v>
      </c>
      <c r="AL60" s="23">
        <v>362.98999020000002</v>
      </c>
      <c r="AP60" s="23">
        <f t="shared" si="32"/>
        <v>341.8491744600704</v>
      </c>
      <c r="AQ60" s="23">
        <f t="shared" si="33"/>
        <v>345.38014727107168</v>
      </c>
      <c r="AR60" s="23">
        <f t="shared" si="34"/>
        <v>346.89420142638062</v>
      </c>
      <c r="AS60" s="23">
        <f t="shared" si="35"/>
        <v>345.26800838924009</v>
      </c>
      <c r="AT60" s="23">
        <f t="shared" si="19"/>
        <v>5.8240767819193771</v>
      </c>
      <c r="AU60" s="23">
        <f t="shared" si="20"/>
        <v>4.8513301755857459</v>
      </c>
      <c r="AV60" s="23">
        <f t="shared" si="21"/>
        <v>4.434223865168005</v>
      </c>
      <c r="AW60" s="23">
        <f t="shared" si="22"/>
        <v>4.882223281417617</v>
      </c>
      <c r="BA60" s="23">
        <f t="shared" si="36"/>
        <v>-8.8109622773642038E-2</v>
      </c>
      <c r="BB60" s="23">
        <f t="shared" si="37"/>
        <v>2.8461917028363874</v>
      </c>
      <c r="BC60" s="23">
        <f t="shared" si="38"/>
        <v>-0.69424920108344335</v>
      </c>
      <c r="BD60" s="23">
        <f t="shared" si="39"/>
        <v>-8.1033579337212061</v>
      </c>
      <c r="BE60" s="23">
        <f t="shared" si="23"/>
        <v>341.76106483729677</v>
      </c>
      <c r="BF60" s="23">
        <f t="shared" si="12"/>
        <v>348.22633897390807</v>
      </c>
      <c r="BG60" s="23">
        <f t="shared" si="13"/>
        <v>346.19995222529718</v>
      </c>
      <c r="BH60" s="23">
        <f t="shared" si="14"/>
        <v>337.16465045551888</v>
      </c>
      <c r="BI60" s="23">
        <f t="shared" si="24"/>
        <v>5.8483500746140544</v>
      </c>
      <c r="BJ60" s="23">
        <f t="shared" si="25"/>
        <v>4.0672337046973341</v>
      </c>
      <c r="BK60" s="23">
        <f t="shared" si="26"/>
        <v>4.6254823625995511</v>
      </c>
      <c r="BL60" s="23">
        <f t="shared" si="27"/>
        <v>7.1146148493659318</v>
      </c>
    </row>
    <row r="61" spans="4:64" x14ac:dyDescent="0.2">
      <c r="D61" s="31">
        <v>43917</v>
      </c>
      <c r="E61" s="11">
        <v>60</v>
      </c>
      <c r="F61" s="23">
        <v>95.004997250000002</v>
      </c>
      <c r="J61" s="23">
        <f t="shared" si="15"/>
        <v>94.285786399682863</v>
      </c>
      <c r="K61" s="23">
        <f t="shared" si="16"/>
        <v>95.825703582166568</v>
      </c>
      <c r="L61" s="23">
        <f t="shared" si="17"/>
        <v>96.6264251890846</v>
      </c>
      <c r="M61" s="23">
        <f t="shared" si="18"/>
        <v>97.167438234035558</v>
      </c>
      <c r="N61" s="23">
        <f t="shared" si="0"/>
        <v>0.75702423149866427</v>
      </c>
      <c r="O61" s="23">
        <f t="shared" si="1"/>
        <v>0.86385596118373209</v>
      </c>
      <c r="P61" s="23">
        <f t="shared" si="2"/>
        <v>1.706676475994106</v>
      </c>
      <c r="Q61" s="23">
        <f t="shared" si="3"/>
        <v>2.2761339367709477</v>
      </c>
      <c r="U61" s="23">
        <f t="shared" si="28"/>
        <v>0.30242130803517553</v>
      </c>
      <c r="V61" s="23">
        <f t="shared" si="29"/>
        <v>0.90292175999193802</v>
      </c>
      <c r="W61" s="23">
        <f t="shared" si="30"/>
        <v>1.0627820628010971</v>
      </c>
      <c r="X61" s="23">
        <f t="shared" si="31"/>
        <v>1.7303479043804599</v>
      </c>
      <c r="Y61" s="23">
        <f t="shared" si="40"/>
        <v>94.588207707718041</v>
      </c>
      <c r="Z61" s="23">
        <f t="shared" si="41"/>
        <v>96.728625342158509</v>
      </c>
      <c r="AA61" s="23">
        <f t="shared" si="42"/>
        <v>97.689207251885691</v>
      </c>
      <c r="AB61" s="23">
        <f t="shared" si="43"/>
        <v>98.897786138416024</v>
      </c>
      <c r="AC61" s="23">
        <f t="shared" si="8"/>
        <v>0.43870275706150941</v>
      </c>
      <c r="AD61" s="23">
        <f t="shared" si="9"/>
        <v>1.8142499258464073</v>
      </c>
      <c r="AE61" s="23">
        <f t="shared" si="10"/>
        <v>2.8253355924239956</v>
      </c>
      <c r="AF61" s="23">
        <f t="shared" si="11"/>
        <v>4.0974569771023504</v>
      </c>
      <c r="AJ61" s="31">
        <v>43917</v>
      </c>
      <c r="AK61" s="11">
        <v>60</v>
      </c>
      <c r="AL61" s="23">
        <v>357.11999509999998</v>
      </c>
      <c r="AP61" s="23">
        <f t="shared" si="32"/>
        <v>346.07733760805633</v>
      </c>
      <c r="AQ61" s="23">
        <f t="shared" si="33"/>
        <v>352.42408444264299</v>
      </c>
      <c r="AR61" s="23">
        <f t="shared" si="34"/>
        <v>356.55167469055226</v>
      </c>
      <c r="AS61" s="23">
        <f t="shared" si="35"/>
        <v>359.44559383784804</v>
      </c>
      <c r="AT61" s="23">
        <f t="shared" si="19"/>
        <v>3.0921420372587978</v>
      </c>
      <c r="AU61" s="23">
        <f t="shared" si="20"/>
        <v>1.3149391582070478</v>
      </c>
      <c r="AV61" s="23">
        <f t="shared" si="21"/>
        <v>0.15913990178247567</v>
      </c>
      <c r="AW61" s="23">
        <f t="shared" si="22"/>
        <v>0.65120933292935468</v>
      </c>
      <c r="BA61" s="23">
        <f t="shared" si="36"/>
        <v>0.77514493137827123</v>
      </c>
      <c r="BB61" s="23">
        <f t="shared" si="37"/>
        <v>4.5252898903303587</v>
      </c>
      <c r="BC61" s="23">
        <f t="shared" si="38"/>
        <v>5.5167842780696077</v>
      </c>
      <c r="BD61" s="23">
        <f t="shared" si="39"/>
        <v>9.7213967721421142</v>
      </c>
      <c r="BE61" s="23">
        <f t="shared" si="23"/>
        <v>346.85248253943462</v>
      </c>
      <c r="BF61" s="23">
        <f t="shared" si="12"/>
        <v>356.94937433297338</v>
      </c>
      <c r="BG61" s="23">
        <f t="shared" si="13"/>
        <v>362.06845896862188</v>
      </c>
      <c r="BH61" s="23">
        <f t="shared" si="14"/>
        <v>369.16699060999014</v>
      </c>
      <c r="BI61" s="23">
        <f t="shared" si="24"/>
        <v>2.8750875620084724</v>
      </c>
      <c r="BJ61" s="23">
        <f t="shared" si="25"/>
        <v>4.7776873142829336E-2</v>
      </c>
      <c r="BK61" s="23">
        <f t="shared" si="26"/>
        <v>1.385658584374768</v>
      </c>
      <c r="BL61" s="23">
        <f t="shared" si="27"/>
        <v>3.3733746850597877</v>
      </c>
    </row>
    <row r="62" spans="4:64" x14ac:dyDescent="0.2">
      <c r="D62" s="31">
        <v>43920</v>
      </c>
      <c r="E62" s="11">
        <v>61</v>
      </c>
      <c r="F62" s="23">
        <v>98.197502139999997</v>
      </c>
      <c r="J62" s="23">
        <f t="shared" si="15"/>
        <v>94.429628569746285</v>
      </c>
      <c r="K62" s="23">
        <f t="shared" si="16"/>
        <v>95.497421049299945</v>
      </c>
      <c r="L62" s="23">
        <f t="shared" si="17"/>
        <v>95.653568425633836</v>
      </c>
      <c r="M62" s="23">
        <f t="shared" si="18"/>
        <v>95.437485446807116</v>
      </c>
      <c r="N62" s="23">
        <f t="shared" si="0"/>
        <v>3.8370360631799598</v>
      </c>
      <c r="O62" s="23">
        <f t="shared" si="1"/>
        <v>2.7496433533009346</v>
      </c>
      <c r="P62" s="23">
        <f t="shared" si="2"/>
        <v>2.5906297603571224</v>
      </c>
      <c r="Q62" s="23">
        <f t="shared" si="3"/>
        <v>2.8106791242591185</v>
      </c>
      <c r="U62" s="23">
        <f t="shared" si="28"/>
        <v>0.27070548044082487</v>
      </c>
      <c r="V62" s="23">
        <f t="shared" si="29"/>
        <v>0.41044004284851338</v>
      </c>
      <c r="W62" s="23">
        <f t="shared" si="30"/>
        <v>-0.15860123295001954</v>
      </c>
      <c r="X62" s="23">
        <f t="shared" si="31"/>
        <v>-1.0378926489066613</v>
      </c>
      <c r="Y62" s="23">
        <f t="shared" si="40"/>
        <v>94.700334050187109</v>
      </c>
      <c r="Z62" s="23">
        <f t="shared" si="41"/>
        <v>95.907861092148451</v>
      </c>
      <c r="AA62" s="23">
        <f t="shared" si="42"/>
        <v>95.494967192683816</v>
      </c>
      <c r="AB62" s="23">
        <f t="shared" si="43"/>
        <v>94.399592797900453</v>
      </c>
      <c r="AC62" s="23">
        <f t="shared" si="8"/>
        <v>3.5613615556401648</v>
      </c>
      <c r="AD62" s="23">
        <f t="shared" si="9"/>
        <v>2.3316693377670741</v>
      </c>
      <c r="AE62" s="23">
        <f t="shared" si="10"/>
        <v>2.7521422525220469</v>
      </c>
      <c r="AF62" s="23">
        <f t="shared" si="11"/>
        <v>3.8676231669160703</v>
      </c>
      <c r="AJ62" s="31">
        <v>43920</v>
      </c>
      <c r="AK62" s="11">
        <v>61</v>
      </c>
      <c r="AL62" s="23">
        <v>370.9599915</v>
      </c>
      <c r="AP62" s="23">
        <f t="shared" si="32"/>
        <v>348.28586910644509</v>
      </c>
      <c r="AQ62" s="23">
        <f t="shared" si="33"/>
        <v>354.30244870558579</v>
      </c>
      <c r="AR62" s="23">
        <f t="shared" si="34"/>
        <v>356.89266693622091</v>
      </c>
      <c r="AS62" s="23">
        <f t="shared" si="35"/>
        <v>357.58511484756957</v>
      </c>
      <c r="AT62" s="23">
        <f t="shared" si="19"/>
        <v>6.112282432903525</v>
      </c>
      <c r="AU62" s="23">
        <f t="shared" si="20"/>
        <v>4.4903879599140577</v>
      </c>
      <c r="AV62" s="23">
        <f t="shared" si="21"/>
        <v>3.7921406313648509</v>
      </c>
      <c r="AW62" s="23">
        <f t="shared" si="22"/>
        <v>3.6054768597412021</v>
      </c>
      <c r="BA62" s="23">
        <f t="shared" si="36"/>
        <v>1.0618222447803702</v>
      </c>
      <c r="BB62" s="23">
        <f t="shared" si="37"/>
        <v>3.4665196393753339</v>
      </c>
      <c r="BC62" s="23">
        <f t="shared" si="38"/>
        <v>2.4113090586290298</v>
      </c>
      <c r="BD62" s="23">
        <f t="shared" si="39"/>
        <v>0.45589616220564966</v>
      </c>
      <c r="BE62" s="23">
        <f t="shared" si="23"/>
        <v>349.34769135122548</v>
      </c>
      <c r="BF62" s="23">
        <f t="shared" si="12"/>
        <v>357.76896834496114</v>
      </c>
      <c r="BG62" s="23">
        <f t="shared" si="13"/>
        <v>359.30397599484991</v>
      </c>
      <c r="BH62" s="23">
        <f t="shared" si="14"/>
        <v>358.04101100977522</v>
      </c>
      <c r="BI62" s="23">
        <f t="shared" si="24"/>
        <v>5.826046108472192</v>
      </c>
      <c r="BJ62" s="23">
        <f t="shared" si="25"/>
        <v>3.5559153162852235</v>
      </c>
      <c r="BK62" s="23">
        <f t="shared" si="26"/>
        <v>3.1421220002777832</v>
      </c>
      <c r="BL62" s="23">
        <f t="shared" si="27"/>
        <v>3.4825805440597719</v>
      </c>
    </row>
    <row r="63" spans="4:64" x14ac:dyDescent="0.2">
      <c r="D63" s="31">
        <v>43921</v>
      </c>
      <c r="E63" s="11">
        <v>62</v>
      </c>
      <c r="F63" s="23">
        <v>97.486000059999995</v>
      </c>
      <c r="J63" s="23">
        <f t="shared" si="15"/>
        <v>95.183203283797042</v>
      </c>
      <c r="K63" s="23">
        <f t="shared" si="16"/>
        <v>96.577453485579966</v>
      </c>
      <c r="L63" s="23">
        <f t="shared" si="17"/>
        <v>97.17992865425353</v>
      </c>
      <c r="M63" s="23">
        <f t="shared" si="18"/>
        <v>97.645498801361427</v>
      </c>
      <c r="N63" s="23">
        <f t="shared" si="0"/>
        <v>2.3621820310461441</v>
      </c>
      <c r="O63" s="23">
        <f t="shared" si="1"/>
        <v>0.93197646211850249</v>
      </c>
      <c r="P63" s="23">
        <f t="shared" si="2"/>
        <v>0.31396447239407343</v>
      </c>
      <c r="Q63" s="23">
        <f t="shared" si="3"/>
        <v>0.16361194557502082</v>
      </c>
      <c r="U63" s="23">
        <f t="shared" si="28"/>
        <v>0.36727932716281125</v>
      </c>
      <c r="V63" s="23">
        <f t="shared" si="29"/>
        <v>0.67827700022111648</v>
      </c>
      <c r="W63" s="23">
        <f t="shared" si="30"/>
        <v>0.85237564399180876</v>
      </c>
      <c r="X63" s="23">
        <f t="shared" si="31"/>
        <v>1.5588321538621164</v>
      </c>
      <c r="Y63" s="23">
        <f t="shared" si="40"/>
        <v>95.550482610959847</v>
      </c>
      <c r="Z63" s="23">
        <f t="shared" si="41"/>
        <v>97.255730485801081</v>
      </c>
      <c r="AA63" s="23">
        <f t="shared" si="42"/>
        <v>98.032304298245336</v>
      </c>
      <c r="AB63" s="23">
        <f t="shared" si="43"/>
        <v>99.20433095522354</v>
      </c>
      <c r="AC63" s="23">
        <f t="shared" si="8"/>
        <v>1.9854311879130231</v>
      </c>
      <c r="AD63" s="23">
        <f t="shared" si="9"/>
        <v>0.23620783913299279</v>
      </c>
      <c r="AE63" s="23">
        <f t="shared" si="10"/>
        <v>0.56039250549730779</v>
      </c>
      <c r="AF63" s="23">
        <f t="shared" si="11"/>
        <v>1.7626437582483216</v>
      </c>
      <c r="AJ63" s="31">
        <v>43921</v>
      </c>
      <c r="AK63" s="11">
        <v>62</v>
      </c>
      <c r="AL63" s="23">
        <v>375.5</v>
      </c>
      <c r="AP63" s="23">
        <f t="shared" si="32"/>
        <v>352.82069358515611</v>
      </c>
      <c r="AQ63" s="23">
        <f t="shared" si="33"/>
        <v>360.96546582335145</v>
      </c>
      <c r="AR63" s="23">
        <f t="shared" si="34"/>
        <v>365.33306167448836</v>
      </c>
      <c r="AS63" s="23">
        <f t="shared" si="35"/>
        <v>368.28501616951394</v>
      </c>
      <c r="AT63" s="23">
        <f t="shared" si="19"/>
        <v>6.0397620279211433</v>
      </c>
      <c r="AU63" s="23">
        <f t="shared" si="20"/>
        <v>3.870714827336498</v>
      </c>
      <c r="AV63" s="23">
        <f t="shared" si="21"/>
        <v>2.7075734555290643</v>
      </c>
      <c r="AW63" s="23">
        <f t="shared" si="22"/>
        <v>1.921433776427713</v>
      </c>
      <c r="BA63" s="23">
        <f t="shared" si="36"/>
        <v>1.7564226915664995</v>
      </c>
      <c r="BB63" s="23">
        <f t="shared" si="37"/>
        <v>4.745118630731465</v>
      </c>
      <c r="BC63" s="23">
        <f t="shared" si="38"/>
        <v>6.028760466412086</v>
      </c>
      <c r="BD63" s="23">
        <f t="shared" si="39"/>
        <v>8.6511002899966236</v>
      </c>
      <c r="BE63" s="23">
        <f t="shared" si="23"/>
        <v>354.57711627672262</v>
      </c>
      <c r="BF63" s="23">
        <f t="shared" si="12"/>
        <v>365.71058445408289</v>
      </c>
      <c r="BG63" s="23">
        <f t="shared" si="13"/>
        <v>371.36182214090047</v>
      </c>
      <c r="BH63" s="23">
        <f t="shared" si="14"/>
        <v>376.93611645951057</v>
      </c>
      <c r="BI63" s="23">
        <f t="shared" si="24"/>
        <v>5.5720063177835897</v>
      </c>
      <c r="BJ63" s="23">
        <f t="shared" si="25"/>
        <v>2.6070347658900426</v>
      </c>
      <c r="BK63" s="23">
        <f t="shared" si="26"/>
        <v>1.1020447028227771</v>
      </c>
      <c r="BL63" s="23">
        <f t="shared" si="27"/>
        <v>0.38245444993623751</v>
      </c>
    </row>
    <row r="64" spans="4:64" x14ac:dyDescent="0.2">
      <c r="D64" s="31">
        <v>43922</v>
      </c>
      <c r="E64" s="11">
        <v>63</v>
      </c>
      <c r="F64" s="23">
        <v>95.385002139999997</v>
      </c>
      <c r="J64" s="23">
        <f t="shared" si="15"/>
        <v>95.643762639037647</v>
      </c>
      <c r="K64" s="23">
        <f t="shared" si="16"/>
        <v>96.940872115347986</v>
      </c>
      <c r="L64" s="23">
        <f t="shared" si="17"/>
        <v>97.3635714977014</v>
      </c>
      <c r="M64" s="23">
        <f t="shared" si="18"/>
        <v>97.51789980827229</v>
      </c>
      <c r="N64" s="23">
        <f t="shared" si="0"/>
        <v>0.27128006838837931</v>
      </c>
      <c r="O64" s="23">
        <f t="shared" si="1"/>
        <v>1.6311473926104043</v>
      </c>
      <c r="P64" s="23">
        <f t="shared" si="2"/>
        <v>2.0742981740435309</v>
      </c>
      <c r="Q64" s="23">
        <f t="shared" si="3"/>
        <v>2.2360933274832471</v>
      </c>
      <c r="U64" s="23">
        <f t="shared" si="28"/>
        <v>0.38593533277837</v>
      </c>
      <c r="V64" s="23">
        <f t="shared" si="29"/>
        <v>0.55233365203987794</v>
      </c>
      <c r="W64" s="23">
        <f t="shared" si="30"/>
        <v>0.45113596366544584</v>
      </c>
      <c r="X64" s="23">
        <f t="shared" si="31"/>
        <v>0.20968723630111358</v>
      </c>
      <c r="Y64" s="23">
        <f t="shared" si="40"/>
        <v>96.02969797181602</v>
      </c>
      <c r="Z64" s="23">
        <f t="shared" si="41"/>
        <v>97.493205767387863</v>
      </c>
      <c r="AA64" s="23">
        <f t="shared" si="42"/>
        <v>97.814707461366851</v>
      </c>
      <c r="AB64" s="23">
        <f t="shared" si="43"/>
        <v>97.727587044573397</v>
      </c>
      <c r="AC64" s="23">
        <f t="shared" si="8"/>
        <v>0.67588805090110449</v>
      </c>
      <c r="AD64" s="23">
        <f t="shared" si="9"/>
        <v>2.210204518623986</v>
      </c>
      <c r="AE64" s="23">
        <f t="shared" si="10"/>
        <v>2.5472613795203229</v>
      </c>
      <c r="AF64" s="23">
        <f t="shared" si="11"/>
        <v>2.4559258290261439</v>
      </c>
      <c r="AJ64" s="31">
        <v>43922</v>
      </c>
      <c r="AK64" s="11">
        <v>63</v>
      </c>
      <c r="AL64" s="23">
        <v>364.07998659999998</v>
      </c>
      <c r="AP64" s="23">
        <f t="shared" si="32"/>
        <v>357.35655486812493</v>
      </c>
      <c r="AQ64" s="23">
        <f t="shared" si="33"/>
        <v>366.77927949401089</v>
      </c>
      <c r="AR64" s="23">
        <f t="shared" si="34"/>
        <v>371.43322466979532</v>
      </c>
      <c r="AS64" s="23">
        <f t="shared" si="35"/>
        <v>374.05700323390283</v>
      </c>
      <c r="AT64" s="23">
        <f t="shared" si="19"/>
        <v>1.8466908315017645</v>
      </c>
      <c r="AU64" s="23">
        <f t="shared" si="20"/>
        <v>0.74140106387570104</v>
      </c>
      <c r="AV64" s="23">
        <f t="shared" si="21"/>
        <v>2.0196765382421433</v>
      </c>
      <c r="AW64" s="23">
        <f t="shared" si="22"/>
        <v>2.740336464817605</v>
      </c>
      <c r="BA64" s="23">
        <f t="shared" si="36"/>
        <v>2.3123104098469645</v>
      </c>
      <c r="BB64" s="23">
        <f t="shared" si="37"/>
        <v>5.1725966467026563</v>
      </c>
      <c r="BC64" s="23">
        <f t="shared" si="38"/>
        <v>6.0716019837490105</v>
      </c>
      <c r="BD64" s="23">
        <f t="shared" si="39"/>
        <v>6.3478097095104413</v>
      </c>
      <c r="BE64" s="23">
        <f t="shared" si="23"/>
        <v>359.66886527797192</v>
      </c>
      <c r="BF64" s="23">
        <f t="shared" si="12"/>
        <v>371.95187614071352</v>
      </c>
      <c r="BG64" s="23">
        <f t="shared" si="13"/>
        <v>377.50482665354434</v>
      </c>
      <c r="BH64" s="23">
        <f t="shared" si="14"/>
        <v>380.40481294341328</v>
      </c>
      <c r="BI64" s="23">
        <f t="shared" si="24"/>
        <v>1.2115802802625313</v>
      </c>
      <c r="BJ64" s="23">
        <f t="shared" si="25"/>
        <v>2.1621319024497954</v>
      </c>
      <c r="BK64" s="23">
        <f t="shared" si="26"/>
        <v>3.6873326048250186</v>
      </c>
      <c r="BL64" s="23">
        <f t="shared" si="27"/>
        <v>4.4838571040019071</v>
      </c>
    </row>
    <row r="65" spans="4:64" x14ac:dyDescent="0.2">
      <c r="D65" s="31">
        <v>43923</v>
      </c>
      <c r="E65" s="11">
        <v>64</v>
      </c>
      <c r="F65" s="23">
        <v>95.941497799999993</v>
      </c>
      <c r="J65" s="23">
        <f t="shared" si="15"/>
        <v>95.592010539230131</v>
      </c>
      <c r="K65" s="23">
        <f t="shared" si="16"/>
        <v>96.318524125208796</v>
      </c>
      <c r="L65" s="23">
        <f t="shared" si="17"/>
        <v>96.176429883080559</v>
      </c>
      <c r="M65" s="23">
        <f t="shared" si="18"/>
        <v>95.811581673654459</v>
      </c>
      <c r="N65" s="23">
        <f t="shared" si="0"/>
        <v>0.36427121608879293</v>
      </c>
      <c r="O65" s="23">
        <f t="shared" si="1"/>
        <v>0.39297523371456361</v>
      </c>
      <c r="P65" s="23">
        <f t="shared" si="2"/>
        <v>0.24487014323072748</v>
      </c>
      <c r="Q65" s="23">
        <f t="shared" si="3"/>
        <v>0.13541181795635324</v>
      </c>
      <c r="U65" s="23">
        <f t="shared" si="28"/>
        <v>0.29839784626119292</v>
      </c>
      <c r="V65" s="23">
        <f t="shared" si="29"/>
        <v>8.2460995168250867E-2</v>
      </c>
      <c r="W65" s="23">
        <f t="shared" si="30"/>
        <v>-0.53183058330632671</v>
      </c>
      <c r="X65" s="23">
        <f t="shared" si="31"/>
        <v>-1.3231170604340423</v>
      </c>
      <c r="Y65" s="23">
        <f t="shared" si="40"/>
        <v>95.890408385491327</v>
      </c>
      <c r="Z65" s="23">
        <f t="shared" si="41"/>
        <v>96.400985120377044</v>
      </c>
      <c r="AA65" s="23">
        <f t="shared" si="42"/>
        <v>95.644599299774228</v>
      </c>
      <c r="AB65" s="23">
        <f t="shared" si="43"/>
        <v>94.488464613220415</v>
      </c>
      <c r="AC65" s="23">
        <f t="shared" si="8"/>
        <v>5.3250590912357704E-2</v>
      </c>
      <c r="AD65" s="23">
        <f t="shared" si="9"/>
        <v>0.47892448097370699</v>
      </c>
      <c r="AE65" s="23">
        <f t="shared" si="10"/>
        <v>0.30945785404005377</v>
      </c>
      <c r="AF65" s="23">
        <f t="shared" si="11"/>
        <v>1.5144991688670282</v>
      </c>
      <c r="AJ65" s="31">
        <v>43923</v>
      </c>
      <c r="AK65" s="11">
        <v>64</v>
      </c>
      <c r="AL65" s="23">
        <v>370.07998659999998</v>
      </c>
      <c r="AP65" s="23">
        <f t="shared" si="32"/>
        <v>358.70124121449999</v>
      </c>
      <c r="AQ65" s="23">
        <f t="shared" si="33"/>
        <v>365.69956233640653</v>
      </c>
      <c r="AR65" s="23">
        <f t="shared" si="34"/>
        <v>367.02128182791813</v>
      </c>
      <c r="AS65" s="23">
        <f t="shared" si="35"/>
        <v>366.07538992678053</v>
      </c>
      <c r="AT65" s="23">
        <f t="shared" si="19"/>
        <v>3.0746719081025815</v>
      </c>
      <c r="AU65" s="23">
        <f t="shared" si="20"/>
        <v>1.18364256976912</v>
      </c>
      <c r="AV65" s="23">
        <f t="shared" si="21"/>
        <v>0.82649829302654143</v>
      </c>
      <c r="AW65" s="23">
        <f t="shared" si="22"/>
        <v>1.0820894990865342</v>
      </c>
      <c r="BA65" s="23">
        <f t="shared" si="36"/>
        <v>2.1187855971525829</v>
      </c>
      <c r="BB65" s="23">
        <f t="shared" si="37"/>
        <v>2.6716711249798482</v>
      </c>
      <c r="BC65" s="23">
        <f t="shared" si="38"/>
        <v>-0.21852491162671051</v>
      </c>
      <c r="BD65" s="23">
        <f t="shared" si="39"/>
        <v>-5.115728703795754</v>
      </c>
      <c r="BE65" s="23">
        <f t="shared" si="23"/>
        <v>360.82002681165255</v>
      </c>
      <c r="BF65" s="23">
        <f t="shared" si="12"/>
        <v>368.3712334613864</v>
      </c>
      <c r="BG65" s="23">
        <f t="shared" si="13"/>
        <v>366.8027569162914</v>
      </c>
      <c r="BH65" s="23">
        <f t="shared" si="14"/>
        <v>360.95966122298478</v>
      </c>
      <c r="BI65" s="23">
        <f t="shared" si="24"/>
        <v>2.5021509197026734</v>
      </c>
      <c r="BJ65" s="23">
        <f t="shared" si="25"/>
        <v>0.4617253568106317</v>
      </c>
      <c r="BK65" s="23">
        <f t="shared" si="26"/>
        <v>0.88554631495130509</v>
      </c>
      <c r="BL65" s="23">
        <f t="shared" si="27"/>
        <v>2.464420046273101</v>
      </c>
    </row>
    <row r="66" spans="4:64" x14ac:dyDescent="0.2">
      <c r="D66" s="31">
        <v>43924</v>
      </c>
      <c r="E66" s="11">
        <v>65</v>
      </c>
      <c r="F66" s="23">
        <v>95.329498290000004</v>
      </c>
      <c r="J66" s="23">
        <f t="shared" si="15"/>
        <v>95.661907991384112</v>
      </c>
      <c r="K66" s="23">
        <f t="shared" si="16"/>
        <v>96.167713595125278</v>
      </c>
      <c r="L66" s="23">
        <f t="shared" si="17"/>
        <v>96.035470633232222</v>
      </c>
      <c r="M66" s="23">
        <f t="shared" si="18"/>
        <v>95.915514574730892</v>
      </c>
      <c r="N66" s="23">
        <f t="shared" ref="N66:N129" si="44">ABS(F66-J66)/F66*100</f>
        <v>0.348695532177135</v>
      </c>
      <c r="O66" s="23">
        <f t="shared" ref="O66:O129" si="45">ABS(F66-K66)/F66*100</f>
        <v>0.87928219508231953</v>
      </c>
      <c r="P66" s="23">
        <f t="shared" ref="P66:P129" si="46">ABS(F66-L66)/F66*100</f>
        <v>0.74056022101846586</v>
      </c>
      <c r="Q66" s="23">
        <f t="shared" ref="Q66:Q129" si="47">ABS(F66-M66)/F66*100</f>
        <v>0.61472712564601972</v>
      </c>
      <c r="U66" s="23">
        <f t="shared" si="28"/>
        <v>0.25269776743975053</v>
      </c>
      <c r="V66" s="23">
        <f t="shared" si="29"/>
        <v>-1.0847614932456805E-2</v>
      </c>
      <c r="W66" s="23">
        <f t="shared" si="30"/>
        <v>-0.29730778323153245</v>
      </c>
      <c r="X66" s="23">
        <f t="shared" si="31"/>
        <v>-0.18147709122566169</v>
      </c>
      <c r="Y66" s="23">
        <f t="shared" ref="Y66:Y97" si="48">J66+U66</f>
        <v>95.914605758823868</v>
      </c>
      <c r="Z66" s="23">
        <f t="shared" ref="Z66:Z97" si="49">K66+V66</f>
        <v>96.156865980192819</v>
      </c>
      <c r="AA66" s="23">
        <f t="shared" ref="AA66:AA97" si="50">L66+W66</f>
        <v>95.738162850000691</v>
      </c>
      <c r="AB66" s="23">
        <f t="shared" ref="AB66:AB97" si="51">M66+X66</f>
        <v>95.734037483505233</v>
      </c>
      <c r="AC66" s="23">
        <f t="shared" ref="AC66:AC129" si="52">ABS(F66-Y66)/F66*100</f>
        <v>0.61377378389627102</v>
      </c>
      <c r="AD66" s="23">
        <f t="shared" ref="AD66:AD129" si="53">ABS(F66-Z66)/F66*100</f>
        <v>0.86790312026598149</v>
      </c>
      <c r="AE66" s="23">
        <f t="shared" ref="AE66:AE129" si="54">ABS(F66-AA66)/F66*100</f>
        <v>0.42868636395997489</v>
      </c>
      <c r="AF66" s="23">
        <f t="shared" ref="AF66:AF129" si="55">ABS(F66-AB66)/F66*100</f>
        <v>0.42435888236250713</v>
      </c>
      <c r="AJ66" s="31">
        <v>43924</v>
      </c>
      <c r="AK66" s="11">
        <v>65</v>
      </c>
      <c r="AL66" s="23">
        <v>361.76000979999998</v>
      </c>
      <c r="AP66" s="23">
        <f t="shared" si="32"/>
        <v>360.97699029159998</v>
      </c>
      <c r="AQ66" s="23">
        <f t="shared" si="33"/>
        <v>367.45173204184391</v>
      </c>
      <c r="AR66" s="23">
        <f t="shared" si="34"/>
        <v>368.85650469116729</v>
      </c>
      <c r="AS66" s="23">
        <f t="shared" si="35"/>
        <v>369.27906726535605</v>
      </c>
      <c r="AT66" s="23">
        <f t="shared" si="19"/>
        <v>0.21644722666634628</v>
      </c>
      <c r="AU66" s="23">
        <f t="shared" si="20"/>
        <v>1.5733420189231579</v>
      </c>
      <c r="AV66" s="23">
        <f t="shared" si="21"/>
        <v>1.9616581985086268</v>
      </c>
      <c r="AW66" s="23">
        <f t="shared" si="22"/>
        <v>2.078465629607043</v>
      </c>
      <c r="BA66" s="23">
        <f t="shared" si="36"/>
        <v>2.1501782931420639</v>
      </c>
      <c r="BB66" s="23">
        <f t="shared" si="37"/>
        <v>2.3038705571628615</v>
      </c>
      <c r="BC66" s="23">
        <f t="shared" si="38"/>
        <v>1.0137237532988101</v>
      </c>
      <c r="BD66" s="23">
        <f t="shared" si="39"/>
        <v>1.5397961301012628</v>
      </c>
      <c r="BE66" s="23">
        <f t="shared" si="23"/>
        <v>363.12716858474204</v>
      </c>
      <c r="BF66" s="23">
        <f t="shared" ref="BF66" si="56">AQ66+BB66</f>
        <v>369.75560259900675</v>
      </c>
      <c r="BG66" s="23">
        <f t="shared" ref="BG66" si="57">AR66+BC66</f>
        <v>369.87022844446608</v>
      </c>
      <c r="BH66" s="23">
        <f t="shared" ref="BH66" si="58">AS66+BD66</f>
        <v>370.8188633954573</v>
      </c>
      <c r="BI66" s="23">
        <f t="shared" si="24"/>
        <v>0.37791871619472178</v>
      </c>
      <c r="BJ66" s="23">
        <f t="shared" si="25"/>
        <v>2.2101925537394691</v>
      </c>
      <c r="BK66" s="23">
        <f t="shared" si="26"/>
        <v>2.2418781581053855</v>
      </c>
      <c r="BL66" s="23">
        <f t="shared" si="27"/>
        <v>2.5041058574897579</v>
      </c>
    </row>
    <row r="67" spans="4:64" x14ac:dyDescent="0.2">
      <c r="D67" s="31">
        <v>43927</v>
      </c>
      <c r="E67" s="11">
        <v>66</v>
      </c>
      <c r="F67" s="23">
        <v>99.879501340000004</v>
      </c>
      <c r="J67" s="23">
        <f t="shared" ref="J67:J130" si="59">0.2*F66+(1-0.2)*J66</f>
        <v>95.595426051107296</v>
      </c>
      <c r="K67" s="23">
        <f t="shared" ref="K67:K130" si="60">0.4*F66+(1-0.4)*K66</f>
        <v>95.832427473075171</v>
      </c>
      <c r="L67" s="23">
        <f t="shared" ref="L67:L130" si="61">0.6*F66+(1-0.6)*L66</f>
        <v>95.611887227292897</v>
      </c>
      <c r="M67" s="23">
        <f t="shared" ref="M67:M130" si="62">0.8*F66+(1-0.8)*M66</f>
        <v>95.446701546946187</v>
      </c>
      <c r="N67" s="23">
        <f t="shared" si="44"/>
        <v>4.2892437701598851</v>
      </c>
      <c r="O67" s="23">
        <f t="shared" si="45"/>
        <v>4.0519564201148555</v>
      </c>
      <c r="P67" s="23">
        <f t="shared" si="46"/>
        <v>4.2727627345472161</v>
      </c>
      <c r="Q67" s="23">
        <f t="shared" si="47"/>
        <v>4.4381477015630217</v>
      </c>
      <c r="U67" s="23">
        <f t="shared" si="28"/>
        <v>0.18886182589643724</v>
      </c>
      <c r="V67" s="23">
        <f t="shared" si="29"/>
        <v>-0.14062301777951683</v>
      </c>
      <c r="W67" s="23">
        <f t="shared" si="30"/>
        <v>-0.37307315685620834</v>
      </c>
      <c r="X67" s="23">
        <f t="shared" si="31"/>
        <v>-0.41134584047289646</v>
      </c>
      <c r="Y67" s="23">
        <f t="shared" si="48"/>
        <v>95.784287877003734</v>
      </c>
      <c r="Z67" s="23">
        <f t="shared" si="49"/>
        <v>95.691804455295653</v>
      </c>
      <c r="AA67" s="23">
        <f t="shared" si="50"/>
        <v>95.238814070436689</v>
      </c>
      <c r="AB67" s="23">
        <f t="shared" si="51"/>
        <v>95.035355706473297</v>
      </c>
      <c r="AC67" s="23">
        <f t="shared" si="52"/>
        <v>4.1001540937371583</v>
      </c>
      <c r="AD67" s="23">
        <f t="shared" si="53"/>
        <v>4.1927490911763812</v>
      </c>
      <c r="AE67" s="23">
        <f t="shared" si="54"/>
        <v>4.6462859819112863</v>
      </c>
      <c r="AF67" s="23">
        <f t="shared" si="55"/>
        <v>4.8499898062533795</v>
      </c>
      <c r="AJ67" s="31">
        <v>43927</v>
      </c>
      <c r="AK67" s="11">
        <v>66</v>
      </c>
      <c r="AL67" s="23">
        <v>379.9599915</v>
      </c>
      <c r="AP67" s="23">
        <f t="shared" si="32"/>
        <v>361.13359419327998</v>
      </c>
      <c r="AQ67" s="23">
        <f t="shared" si="33"/>
        <v>365.17504314510632</v>
      </c>
      <c r="AR67" s="23">
        <f t="shared" si="34"/>
        <v>364.59860775646689</v>
      </c>
      <c r="AS67" s="23">
        <f t="shared" si="35"/>
        <v>363.26382129307115</v>
      </c>
      <c r="AT67" s="23">
        <f t="shared" ref="AT67:AT130" si="63">ABS(AL67-AP67)/AL67*100</f>
        <v>4.9548367533111772</v>
      </c>
      <c r="AU67" s="23">
        <f t="shared" ref="AU67:AU130" si="64">ABS(AL67-AQ67)/AL67*100</f>
        <v>3.8911855683873195</v>
      </c>
      <c r="AV67" s="23">
        <f t="shared" ref="AV67:AV130" si="65">ABS(AL67-AR67)/AL67*100</f>
        <v>4.0428950645276327</v>
      </c>
      <c r="AW67" s="23">
        <f t="shared" ref="AW67:AW130" si="66">ABS(AL67-AS67)/AL67*100</f>
        <v>4.3941916466036277</v>
      </c>
      <c r="BA67" s="23">
        <f t="shared" si="36"/>
        <v>1.7514634148496513</v>
      </c>
      <c r="BB67" s="23">
        <f t="shared" si="37"/>
        <v>0.47164677560267831</v>
      </c>
      <c r="BC67" s="23">
        <f t="shared" si="38"/>
        <v>-2.1492486595007145</v>
      </c>
      <c r="BD67" s="23">
        <f t="shared" si="39"/>
        <v>-4.5042375518076687</v>
      </c>
      <c r="BE67" s="23">
        <f t="shared" ref="BE67:BE98" si="67">AP67+BA67</f>
        <v>362.88505760812961</v>
      </c>
      <c r="BF67" s="23">
        <f t="shared" ref="BF67:BF98" si="68">AQ67+BB67</f>
        <v>365.64668992070898</v>
      </c>
      <c r="BG67" s="23">
        <f t="shared" ref="BG67:BG98" si="69">AR67+BC67</f>
        <v>362.44935909696619</v>
      </c>
      <c r="BH67" s="23">
        <f t="shared" ref="BH67:BH98" si="70">AS67+BD67</f>
        <v>358.7595837412635</v>
      </c>
      <c r="BI67" s="23">
        <f t="shared" ref="BI67:BI130" si="71">ABS(AL67-BE67)/AL67*100</f>
        <v>4.4938767959390242</v>
      </c>
      <c r="BJ67" s="23">
        <f t="shared" ref="BJ67:BJ130" si="72">ABS(AL67-BF67)/AL67*100</f>
        <v>3.7670549267003604</v>
      </c>
      <c r="BK67" s="23">
        <f t="shared" ref="BK67:BK130" si="73">ABS(AL67-BG67)/AL67*100</f>
        <v>4.6085463719234259</v>
      </c>
      <c r="BL67" s="23">
        <f t="shared" ref="BL67:BL130" si="74">ABS(AL67-BH67)/AL67*100</f>
        <v>5.5796421289099074</v>
      </c>
    </row>
    <row r="68" spans="4:64" x14ac:dyDescent="0.2">
      <c r="D68" s="31">
        <v>43928</v>
      </c>
      <c r="E68" s="11">
        <v>67</v>
      </c>
      <c r="F68" s="23">
        <v>100.58000180000001</v>
      </c>
      <c r="J68" s="23">
        <f t="shared" si="59"/>
        <v>96.452241108885843</v>
      </c>
      <c r="K68" s="23">
        <f t="shared" si="60"/>
        <v>97.451257019845116</v>
      </c>
      <c r="L68" s="23">
        <f t="shared" si="61"/>
        <v>98.172455694917147</v>
      </c>
      <c r="M68" s="23">
        <f t="shared" si="62"/>
        <v>98.992941381389244</v>
      </c>
      <c r="N68" s="23">
        <f t="shared" si="44"/>
        <v>4.1039576627986918</v>
      </c>
      <c r="O68" s="23">
        <f t="shared" si="45"/>
        <v>3.1107026487992058</v>
      </c>
      <c r="P68" s="23">
        <f t="shared" si="46"/>
        <v>2.3936628176545307</v>
      </c>
      <c r="Q68" s="23">
        <f t="shared" si="47"/>
        <v>1.5779085207878383</v>
      </c>
      <c r="U68" s="23">
        <f t="shared" ref="U68:U131" si="75">0.2*(J68-J67) + (1-0.2)*U67</f>
        <v>0.32245247227285928</v>
      </c>
      <c r="V68" s="23">
        <f t="shared" ref="V68:V131" si="76">0.4*(K68-K67) + (1-0.4)*V67</f>
        <v>0.56315800804026783</v>
      </c>
      <c r="W68" s="23">
        <f t="shared" ref="W68:W131" si="77">0.6*(L68-L67) + (1-0.6)*W67</f>
        <v>1.3871118178320667</v>
      </c>
      <c r="X68" s="23">
        <f t="shared" ref="X68:X131" si="78">0.8*(M68-M67) + (1-0.8)*X67</f>
        <v>2.7547226994598661</v>
      </c>
      <c r="Y68" s="23">
        <f t="shared" si="48"/>
        <v>96.774693581158701</v>
      </c>
      <c r="Z68" s="23">
        <f t="shared" si="49"/>
        <v>98.014415027885377</v>
      </c>
      <c r="AA68" s="23">
        <f t="shared" si="50"/>
        <v>99.559567512749211</v>
      </c>
      <c r="AB68" s="23">
        <f t="shared" si="51"/>
        <v>101.74766408084911</v>
      </c>
      <c r="AC68" s="23">
        <f t="shared" si="52"/>
        <v>3.7833646358527941</v>
      </c>
      <c r="AD68" s="23">
        <f t="shared" si="53"/>
        <v>2.5507921318357223</v>
      </c>
      <c r="AE68" s="23">
        <f t="shared" si="54"/>
        <v>1.014549879686713</v>
      </c>
      <c r="AF68" s="23">
        <f t="shared" si="55"/>
        <v>1.1609288724919276</v>
      </c>
      <c r="AJ68" s="31">
        <v>43928</v>
      </c>
      <c r="AK68" s="11">
        <v>67</v>
      </c>
      <c r="AL68" s="23">
        <v>372.27999879999999</v>
      </c>
      <c r="AP68" s="23">
        <f t="shared" ref="AP68:AP131" si="79">0.2*AL67+(1-0.2)*AP67</f>
        <v>364.89887365462403</v>
      </c>
      <c r="AQ68" s="23">
        <f t="shared" ref="AQ68:AQ131" si="80">0.4*AL67+(1-0.4)*AQ67</f>
        <v>371.0890224870638</v>
      </c>
      <c r="AR68" s="23">
        <f t="shared" ref="AR68:AR131" si="81">0.6*AL67+(1-0.6)*AR67</f>
        <v>373.81543800258675</v>
      </c>
      <c r="AS68" s="23">
        <f t="shared" ref="AS68:AS131" si="82">0.8*AL67+(1-0.8)*AS67</f>
        <v>376.62075745861421</v>
      </c>
      <c r="AT68" s="23">
        <f t="shared" si="63"/>
        <v>1.9826810919652236</v>
      </c>
      <c r="AU68" s="23">
        <f t="shared" si="64"/>
        <v>0.31991412828386051</v>
      </c>
      <c r="AV68" s="23">
        <f t="shared" si="65"/>
        <v>0.41244203490277825</v>
      </c>
      <c r="AW68" s="23">
        <f t="shared" si="66"/>
        <v>1.1659929817895498</v>
      </c>
      <c r="BA68" s="23">
        <f t="shared" ref="BA68:BA131" si="83">0.2*(AP68-AP67) + (1-0.2)*BA67</f>
        <v>2.1542266241485315</v>
      </c>
      <c r="BB68" s="23">
        <f t="shared" ref="BB68:BB131" si="84">0.4*(AQ68-AQ67) + (1-0.4)*BB67</f>
        <v>2.6485798021446012</v>
      </c>
      <c r="BC68" s="23">
        <f t="shared" ref="BC68:BC131" si="85">0.6*(AR68-AR67) + (1-0.6)*BC67</f>
        <v>4.6703986838716265</v>
      </c>
      <c r="BD68" s="23">
        <f t="shared" ref="BD68:BD131" si="86">0.8*(AS68-AS67) + (1-0.8)*BD67</f>
        <v>9.7847014220729172</v>
      </c>
      <c r="BE68" s="23">
        <f t="shared" si="67"/>
        <v>367.05310027877255</v>
      </c>
      <c r="BF68" s="23">
        <f t="shared" si="68"/>
        <v>373.73760228920838</v>
      </c>
      <c r="BG68" s="23">
        <f t="shared" si="69"/>
        <v>378.48583668645836</v>
      </c>
      <c r="BH68" s="23">
        <f t="shared" si="70"/>
        <v>386.40545888068715</v>
      </c>
      <c r="BI68" s="23">
        <f t="shared" si="71"/>
        <v>1.4040234603190398</v>
      </c>
      <c r="BJ68" s="23">
        <f t="shared" si="72"/>
        <v>0.39153419305544368</v>
      </c>
      <c r="BK68" s="23">
        <f t="shared" si="73"/>
        <v>1.6669812792688687</v>
      </c>
      <c r="BL68" s="23">
        <f t="shared" si="74"/>
        <v>3.7943107677605274</v>
      </c>
    </row>
    <row r="69" spans="4:64" x14ac:dyDescent="0.2">
      <c r="D69" s="31">
        <v>43929</v>
      </c>
      <c r="E69" s="11">
        <v>68</v>
      </c>
      <c r="F69" s="23">
        <v>102.1500015</v>
      </c>
      <c r="J69" s="23">
        <f t="shared" si="59"/>
        <v>97.277793247108676</v>
      </c>
      <c r="K69" s="23">
        <f t="shared" si="60"/>
        <v>98.702754931907066</v>
      </c>
      <c r="L69" s="23">
        <f t="shared" si="61"/>
        <v>99.616983357966859</v>
      </c>
      <c r="M69" s="23">
        <f t="shared" si="62"/>
        <v>100.26258971627784</v>
      </c>
      <c r="N69" s="23">
        <f t="shared" si="44"/>
        <v>4.7696604810048147</v>
      </c>
      <c r="O69" s="23">
        <f t="shared" si="45"/>
        <v>3.3746906681082489</v>
      </c>
      <c r="P69" s="23">
        <f t="shared" si="46"/>
        <v>2.4797044589697266</v>
      </c>
      <c r="Q69" s="23">
        <f t="shared" si="47"/>
        <v>1.8476864963356439</v>
      </c>
      <c r="U69" s="23">
        <f t="shared" si="75"/>
        <v>0.42307240546285396</v>
      </c>
      <c r="V69" s="23">
        <f t="shared" si="76"/>
        <v>0.83849396964894074</v>
      </c>
      <c r="W69" s="23">
        <f t="shared" si="77"/>
        <v>1.4215613249626537</v>
      </c>
      <c r="X69" s="23">
        <f t="shared" si="78"/>
        <v>1.5666632078028537</v>
      </c>
      <c r="Y69" s="23">
        <f t="shared" si="48"/>
        <v>97.700865652571537</v>
      </c>
      <c r="Z69" s="23">
        <f t="shared" si="49"/>
        <v>99.541248901556003</v>
      </c>
      <c r="AA69" s="23">
        <f t="shared" si="50"/>
        <v>101.03854468292951</v>
      </c>
      <c r="AB69" s="23">
        <f t="shared" si="51"/>
        <v>101.82925292408069</v>
      </c>
      <c r="AC69" s="23">
        <f t="shared" si="52"/>
        <v>4.3554926892766268</v>
      </c>
      <c r="AD69" s="23">
        <f t="shared" si="53"/>
        <v>2.5538448948960601</v>
      </c>
      <c r="AE69" s="23">
        <f t="shared" si="54"/>
        <v>1.0880634368571105</v>
      </c>
      <c r="AF69" s="23">
        <f t="shared" si="55"/>
        <v>0.31399762232926692</v>
      </c>
      <c r="AJ69" s="31">
        <v>43929</v>
      </c>
      <c r="AK69" s="11">
        <v>68</v>
      </c>
      <c r="AL69" s="23">
        <v>371.11999509999998</v>
      </c>
      <c r="AP69" s="23">
        <f t="shared" si="79"/>
        <v>366.37509868369921</v>
      </c>
      <c r="AQ69" s="23">
        <f t="shared" si="80"/>
        <v>371.56541301223831</v>
      </c>
      <c r="AR69" s="23">
        <f t="shared" si="81"/>
        <v>372.89417448103472</v>
      </c>
      <c r="AS69" s="23">
        <f t="shared" si="82"/>
        <v>373.14815053172282</v>
      </c>
      <c r="AT69" s="23">
        <f t="shared" si="63"/>
        <v>1.278534295901314</v>
      </c>
      <c r="AU69" s="23">
        <f t="shared" si="64"/>
        <v>0.12001991757903173</v>
      </c>
      <c r="AV69" s="23">
        <f t="shared" si="65"/>
        <v>0.47806084405575638</v>
      </c>
      <c r="AW69" s="23">
        <f t="shared" si="66"/>
        <v>0.54649586616219403</v>
      </c>
      <c r="BA69" s="23">
        <f t="shared" si="83"/>
        <v>2.0186263051338615</v>
      </c>
      <c r="BB69" s="23">
        <f t="shared" si="84"/>
        <v>1.7797040913565643</v>
      </c>
      <c r="BC69" s="23">
        <f t="shared" si="85"/>
        <v>1.3154013606174382</v>
      </c>
      <c r="BD69" s="23">
        <f t="shared" si="86"/>
        <v>-0.82114525709852737</v>
      </c>
      <c r="BE69" s="23">
        <f t="shared" si="67"/>
        <v>368.39372498883307</v>
      </c>
      <c r="BF69" s="23">
        <f t="shared" si="68"/>
        <v>373.34511710359487</v>
      </c>
      <c r="BG69" s="23">
        <f t="shared" si="69"/>
        <v>374.20957584165217</v>
      </c>
      <c r="BH69" s="23">
        <f t="shared" si="70"/>
        <v>372.3270052746243</v>
      </c>
      <c r="BI69" s="23">
        <f t="shared" si="71"/>
        <v>0.73460609699358981</v>
      </c>
      <c r="BJ69" s="23">
        <f t="shared" si="72"/>
        <v>0.59956942039604222</v>
      </c>
      <c r="BK69" s="23">
        <f t="shared" si="73"/>
        <v>0.83250182756110547</v>
      </c>
      <c r="BL69" s="23">
        <f t="shared" si="74"/>
        <v>0.32523447687023194</v>
      </c>
    </row>
    <row r="70" spans="4:64" x14ac:dyDescent="0.2">
      <c r="D70" s="31">
        <v>43930</v>
      </c>
      <c r="E70" s="11">
        <v>69</v>
      </c>
      <c r="F70" s="23">
        <v>102.1380005</v>
      </c>
      <c r="J70" s="23">
        <f t="shared" si="59"/>
        <v>98.252234897686947</v>
      </c>
      <c r="K70" s="23">
        <f t="shared" si="60"/>
        <v>100.08165355914424</v>
      </c>
      <c r="L70" s="23">
        <f t="shared" si="61"/>
        <v>101.13679424318674</v>
      </c>
      <c r="M70" s="23">
        <f t="shared" si="62"/>
        <v>101.77251914325558</v>
      </c>
      <c r="N70" s="23">
        <f t="shared" si="44"/>
        <v>3.8044269354118176</v>
      </c>
      <c r="O70" s="23">
        <f t="shared" si="45"/>
        <v>2.0133025228507</v>
      </c>
      <c r="P70" s="23">
        <f t="shared" si="46"/>
        <v>0.98024853816602953</v>
      </c>
      <c r="Q70" s="23">
        <f t="shared" si="47"/>
        <v>0.35783092967873892</v>
      </c>
      <c r="U70" s="23">
        <f t="shared" si="75"/>
        <v>0.53334625448593742</v>
      </c>
      <c r="V70" s="23">
        <f t="shared" si="76"/>
        <v>1.0546558326842352</v>
      </c>
      <c r="W70" s="23">
        <f t="shared" si="77"/>
        <v>1.4805110611169912</v>
      </c>
      <c r="X70" s="23">
        <f t="shared" si="78"/>
        <v>1.5212761831427584</v>
      </c>
      <c r="Y70" s="23">
        <f t="shared" si="48"/>
        <v>98.785581152172881</v>
      </c>
      <c r="Z70" s="23">
        <f t="shared" si="49"/>
        <v>101.13630939182848</v>
      </c>
      <c r="AA70" s="23">
        <f t="shared" si="50"/>
        <v>102.61730530430373</v>
      </c>
      <c r="AB70" s="23">
        <f t="shared" si="51"/>
        <v>103.29379532639834</v>
      </c>
      <c r="AC70" s="23">
        <f t="shared" si="52"/>
        <v>3.2822449347117608</v>
      </c>
      <c r="AD70" s="23">
        <f t="shared" si="53"/>
        <v>0.98072324038840741</v>
      </c>
      <c r="AE70" s="23">
        <f t="shared" si="54"/>
        <v>0.46927177148305654</v>
      </c>
      <c r="AF70" s="23">
        <f t="shared" si="55"/>
        <v>1.1316011873546856</v>
      </c>
      <c r="AJ70" s="31">
        <v>43930</v>
      </c>
      <c r="AK70" s="11">
        <v>69</v>
      </c>
      <c r="AL70" s="23">
        <v>370.72000120000001</v>
      </c>
      <c r="AP70" s="23">
        <f t="shared" si="79"/>
        <v>367.32407796695941</v>
      </c>
      <c r="AQ70" s="23">
        <f t="shared" si="80"/>
        <v>371.38724584734297</v>
      </c>
      <c r="AR70" s="23">
        <f t="shared" si="81"/>
        <v>371.82966685241388</v>
      </c>
      <c r="AS70" s="23">
        <f t="shared" si="82"/>
        <v>371.52562618634454</v>
      </c>
      <c r="AT70" s="23">
        <f t="shared" si="63"/>
        <v>0.91603453335352569</v>
      </c>
      <c r="AU70" s="23">
        <f t="shared" si="64"/>
        <v>0.17998614727641365</v>
      </c>
      <c r="AV70" s="23">
        <f t="shared" si="65"/>
        <v>0.29932716034256057</v>
      </c>
      <c r="AW70" s="23">
        <f t="shared" si="66"/>
        <v>0.21731360156904475</v>
      </c>
      <c r="BA70" s="23">
        <f t="shared" si="83"/>
        <v>1.8046969007591294</v>
      </c>
      <c r="BB70" s="23">
        <f t="shared" si="84"/>
        <v>0.99655558885580175</v>
      </c>
      <c r="BC70" s="23">
        <f t="shared" si="85"/>
        <v>-0.11254403292553161</v>
      </c>
      <c r="BD70" s="23">
        <f t="shared" si="86"/>
        <v>-1.4622485277223303</v>
      </c>
      <c r="BE70" s="23">
        <f t="shared" si="67"/>
        <v>369.12877486771856</v>
      </c>
      <c r="BF70" s="23">
        <f t="shared" si="68"/>
        <v>372.38380143619878</v>
      </c>
      <c r="BG70" s="23">
        <f t="shared" si="69"/>
        <v>371.71712281948834</v>
      </c>
      <c r="BH70" s="23">
        <f t="shared" si="70"/>
        <v>370.06337765862219</v>
      </c>
      <c r="BI70" s="23">
        <f t="shared" si="71"/>
        <v>0.42922591905770929</v>
      </c>
      <c r="BJ70" s="23">
        <f t="shared" si="72"/>
        <v>0.44880239286068691</v>
      </c>
      <c r="BK70" s="23">
        <f t="shared" si="73"/>
        <v>0.26896892972073216</v>
      </c>
      <c r="BL70" s="23">
        <f t="shared" si="74"/>
        <v>0.17712115322949179</v>
      </c>
    </row>
    <row r="71" spans="4:64" x14ac:dyDescent="0.2">
      <c r="D71" s="31">
        <v>43934</v>
      </c>
      <c r="E71" s="11">
        <v>70</v>
      </c>
      <c r="F71" s="23">
        <v>108.4434967</v>
      </c>
      <c r="J71" s="23">
        <f t="shared" si="59"/>
        <v>99.029388018149575</v>
      </c>
      <c r="K71" s="23">
        <f t="shared" si="60"/>
        <v>100.90419233548656</v>
      </c>
      <c r="L71" s="23">
        <f t="shared" si="61"/>
        <v>101.73751799727469</v>
      </c>
      <c r="M71" s="23">
        <f t="shared" si="62"/>
        <v>102.06490422865113</v>
      </c>
      <c r="N71" s="23">
        <f t="shared" si="44"/>
        <v>8.6811187100447142</v>
      </c>
      <c r="O71" s="23">
        <f t="shared" si="45"/>
        <v>6.952288144461356</v>
      </c>
      <c r="P71" s="23">
        <f t="shared" si="46"/>
        <v>6.1838458799210816</v>
      </c>
      <c r="Q71" s="23">
        <f t="shared" si="47"/>
        <v>5.8819502002916026</v>
      </c>
      <c r="U71" s="23">
        <f t="shared" si="75"/>
        <v>0.58210762768127566</v>
      </c>
      <c r="V71" s="23">
        <f t="shared" si="76"/>
        <v>0.96180901014746634</v>
      </c>
      <c r="W71" s="23">
        <f t="shared" si="77"/>
        <v>0.95263867689956738</v>
      </c>
      <c r="X71" s="23">
        <f t="shared" si="78"/>
        <v>0.53816330494499276</v>
      </c>
      <c r="Y71" s="23">
        <f t="shared" si="48"/>
        <v>99.611495645830857</v>
      </c>
      <c r="Z71" s="23">
        <f t="shared" si="49"/>
        <v>101.86600134563402</v>
      </c>
      <c r="AA71" s="23">
        <f t="shared" si="50"/>
        <v>102.69015667417426</v>
      </c>
      <c r="AB71" s="23">
        <f t="shared" si="51"/>
        <v>102.60306753359612</v>
      </c>
      <c r="AC71" s="23">
        <f t="shared" si="52"/>
        <v>8.144334444141121</v>
      </c>
      <c r="AD71" s="23">
        <f t="shared" si="53"/>
        <v>6.0653663470130246</v>
      </c>
      <c r="AE71" s="23">
        <f t="shared" si="54"/>
        <v>5.3053804062975551</v>
      </c>
      <c r="AF71" s="23">
        <f t="shared" si="55"/>
        <v>5.3856887172874419</v>
      </c>
      <c r="AJ71" s="31">
        <v>43934</v>
      </c>
      <c r="AK71" s="11">
        <v>70</v>
      </c>
      <c r="AL71" s="23">
        <v>396.72000120000001</v>
      </c>
      <c r="AP71" s="23">
        <f t="shared" si="79"/>
        <v>368.00326261356759</v>
      </c>
      <c r="AQ71" s="23">
        <f t="shared" si="80"/>
        <v>371.1203479884058</v>
      </c>
      <c r="AR71" s="23">
        <f t="shared" si="81"/>
        <v>371.16386746096555</v>
      </c>
      <c r="AS71" s="23">
        <f t="shared" si="82"/>
        <v>370.88112619726894</v>
      </c>
      <c r="AT71" s="23">
        <f t="shared" si="63"/>
        <v>7.238540658290467</v>
      </c>
      <c r="AU71" s="23">
        <f t="shared" si="64"/>
        <v>6.4528264605163077</v>
      </c>
      <c r="AV71" s="23">
        <f t="shared" si="65"/>
        <v>6.4418566398800632</v>
      </c>
      <c r="AW71" s="23">
        <f t="shared" si="66"/>
        <v>6.5131263673557056</v>
      </c>
      <c r="BA71" s="23">
        <f t="shared" si="83"/>
        <v>1.5795944499289392</v>
      </c>
      <c r="BB71" s="23">
        <f t="shared" si="84"/>
        <v>0.49117420973861292</v>
      </c>
      <c r="BC71" s="23">
        <f t="shared" si="85"/>
        <v>-0.44449724803921142</v>
      </c>
      <c r="BD71" s="23">
        <f t="shared" si="86"/>
        <v>-0.80804969680494443</v>
      </c>
      <c r="BE71" s="23">
        <f t="shared" si="67"/>
        <v>369.58285706349653</v>
      </c>
      <c r="BF71" s="23">
        <f t="shared" si="68"/>
        <v>371.61152219814443</v>
      </c>
      <c r="BG71" s="23">
        <f t="shared" si="69"/>
        <v>370.71937021292632</v>
      </c>
      <c r="BH71" s="23">
        <f t="shared" si="70"/>
        <v>370.07307650046397</v>
      </c>
      <c r="BI71" s="23">
        <f t="shared" si="71"/>
        <v>6.8403771058728964</v>
      </c>
      <c r="BJ71" s="23">
        <f t="shared" si="72"/>
        <v>6.3290176764235166</v>
      </c>
      <c r="BK71" s="23">
        <f t="shared" si="73"/>
        <v>6.5538997046851417</v>
      </c>
      <c r="BL71" s="23">
        <f t="shared" si="74"/>
        <v>6.7168089884387809</v>
      </c>
    </row>
    <row r="72" spans="4:64" x14ac:dyDescent="0.2">
      <c r="D72" s="31">
        <v>43935</v>
      </c>
      <c r="E72" s="11">
        <v>71</v>
      </c>
      <c r="F72" s="23">
        <v>114.1660004</v>
      </c>
      <c r="J72" s="23">
        <f t="shared" si="59"/>
        <v>100.91220975451967</v>
      </c>
      <c r="K72" s="23">
        <f t="shared" si="60"/>
        <v>103.91991408129192</v>
      </c>
      <c r="L72" s="23">
        <f t="shared" si="61"/>
        <v>105.76110521890988</v>
      </c>
      <c r="M72" s="23">
        <f t="shared" si="62"/>
        <v>107.16777820573022</v>
      </c>
      <c r="N72" s="23">
        <f t="shared" si="44"/>
        <v>11.6092274399063</v>
      </c>
      <c r="O72" s="23">
        <f t="shared" si="45"/>
        <v>8.974726523491384</v>
      </c>
      <c r="P72" s="23">
        <f t="shared" si="46"/>
        <v>7.3619949473942734</v>
      </c>
      <c r="Q72" s="23">
        <f t="shared" si="47"/>
        <v>6.1298654325721538</v>
      </c>
      <c r="U72" s="23">
        <f t="shared" si="75"/>
        <v>0.84225044941903859</v>
      </c>
      <c r="V72" s="23">
        <f t="shared" si="76"/>
        <v>1.7833741044106259</v>
      </c>
      <c r="W72" s="23">
        <f t="shared" si="77"/>
        <v>2.7952078037409365</v>
      </c>
      <c r="X72" s="23">
        <f t="shared" si="78"/>
        <v>4.1899318426522667</v>
      </c>
      <c r="Y72" s="23">
        <f t="shared" si="48"/>
        <v>101.75446020393871</v>
      </c>
      <c r="Z72" s="23">
        <f t="shared" si="49"/>
        <v>105.70328818570255</v>
      </c>
      <c r="AA72" s="23">
        <f t="shared" si="50"/>
        <v>108.55631302265081</v>
      </c>
      <c r="AB72" s="23">
        <f t="shared" si="51"/>
        <v>111.35771004838249</v>
      </c>
      <c r="AC72" s="23">
        <f t="shared" si="52"/>
        <v>10.871485514579957</v>
      </c>
      <c r="AD72" s="23">
        <f t="shared" si="53"/>
        <v>7.4126378997660449</v>
      </c>
      <c r="AE72" s="23">
        <f t="shared" si="54"/>
        <v>4.9136234585556959</v>
      </c>
      <c r="AF72" s="23">
        <f t="shared" si="55"/>
        <v>2.4598307217369375</v>
      </c>
      <c r="AJ72" s="31">
        <v>43935</v>
      </c>
      <c r="AK72" s="11">
        <v>71</v>
      </c>
      <c r="AL72" s="23">
        <v>413.5499878</v>
      </c>
      <c r="AP72" s="23">
        <f t="shared" si="79"/>
        <v>373.74661033085408</v>
      </c>
      <c r="AQ72" s="23">
        <f t="shared" si="80"/>
        <v>381.36020927304349</v>
      </c>
      <c r="AR72" s="23">
        <f t="shared" si="81"/>
        <v>386.49754770438619</v>
      </c>
      <c r="AS72" s="23">
        <f t="shared" si="82"/>
        <v>391.5522261994538</v>
      </c>
      <c r="AT72" s="23">
        <f t="shared" si="63"/>
        <v>9.6248044114066129</v>
      </c>
      <c r="AU72" s="23">
        <f t="shared" si="64"/>
        <v>7.7837696715213163</v>
      </c>
      <c r="AV72" s="23">
        <f t="shared" si="65"/>
        <v>6.5415163568320152</v>
      </c>
      <c r="AW72" s="23">
        <f t="shared" si="66"/>
        <v>5.3192509368866672</v>
      </c>
      <c r="BA72" s="23">
        <f t="shared" si="83"/>
        <v>2.4123451034004511</v>
      </c>
      <c r="BB72" s="23">
        <f t="shared" si="84"/>
        <v>4.3906490396982472</v>
      </c>
      <c r="BC72" s="23">
        <f t="shared" si="85"/>
        <v>9.0224092468367019</v>
      </c>
      <c r="BD72" s="23">
        <f t="shared" si="86"/>
        <v>16.375270062386896</v>
      </c>
      <c r="BE72" s="23">
        <f t="shared" si="67"/>
        <v>376.15895543425455</v>
      </c>
      <c r="BF72" s="23">
        <f t="shared" si="68"/>
        <v>385.75085831274174</v>
      </c>
      <c r="BG72" s="23">
        <f t="shared" si="69"/>
        <v>395.51995695122287</v>
      </c>
      <c r="BH72" s="23">
        <f t="shared" si="70"/>
        <v>407.9274962618407</v>
      </c>
      <c r="BI72" s="23">
        <f t="shared" si="71"/>
        <v>9.041478290123516</v>
      </c>
      <c r="BJ72" s="23">
        <f t="shared" si="72"/>
        <v>6.7220723751302351</v>
      </c>
      <c r="BK72" s="23">
        <f t="shared" si="73"/>
        <v>4.3598189773123064</v>
      </c>
      <c r="BL72" s="23">
        <f t="shared" si="74"/>
        <v>1.3595675744230538</v>
      </c>
    </row>
    <row r="73" spans="4:64" x14ac:dyDescent="0.2">
      <c r="D73" s="31">
        <v>43936</v>
      </c>
      <c r="E73" s="11">
        <v>72</v>
      </c>
      <c r="F73" s="23">
        <v>115.3840027</v>
      </c>
      <c r="J73" s="23">
        <f t="shared" si="59"/>
        <v>103.56296788361574</v>
      </c>
      <c r="K73" s="23">
        <f t="shared" si="60"/>
        <v>108.01834860877514</v>
      </c>
      <c r="L73" s="23">
        <f t="shared" si="61"/>
        <v>110.80404232756395</v>
      </c>
      <c r="M73" s="23">
        <f t="shared" si="62"/>
        <v>112.76635596114605</v>
      </c>
      <c r="N73" s="23">
        <f t="shared" si="44"/>
        <v>10.244951240874448</v>
      </c>
      <c r="O73" s="23">
        <f t="shared" si="45"/>
        <v>6.3836007755560846</v>
      </c>
      <c r="P73" s="23">
        <f t="shared" si="46"/>
        <v>3.9693200662695056</v>
      </c>
      <c r="Q73" s="23">
        <f t="shared" si="47"/>
        <v>2.2686392199964387</v>
      </c>
      <c r="U73" s="23">
        <f t="shared" si="75"/>
        <v>1.203951985354446</v>
      </c>
      <c r="V73" s="23">
        <f t="shared" si="76"/>
        <v>2.709398273639664</v>
      </c>
      <c r="W73" s="23">
        <f t="shared" si="77"/>
        <v>4.1438453866888185</v>
      </c>
      <c r="X73" s="23">
        <f t="shared" si="78"/>
        <v>5.316848572863119</v>
      </c>
      <c r="Y73" s="23">
        <f t="shared" si="48"/>
        <v>104.76691986897019</v>
      </c>
      <c r="Z73" s="23">
        <f t="shared" si="49"/>
        <v>110.72774688241481</v>
      </c>
      <c r="AA73" s="23">
        <f t="shared" si="50"/>
        <v>114.94788771425277</v>
      </c>
      <c r="AB73" s="23">
        <f t="shared" si="51"/>
        <v>118.08320453400917</v>
      </c>
      <c r="AC73" s="23">
        <f t="shared" si="52"/>
        <v>9.2015206463536945</v>
      </c>
      <c r="AD73" s="23">
        <f t="shared" si="53"/>
        <v>4.0354431365078574</v>
      </c>
      <c r="AE73" s="23">
        <f t="shared" si="54"/>
        <v>0.37796832796755125</v>
      </c>
      <c r="AF73" s="23">
        <f t="shared" si="55"/>
        <v>2.3393206777781281</v>
      </c>
      <c r="AJ73" s="31">
        <v>43936</v>
      </c>
      <c r="AK73" s="11">
        <v>72</v>
      </c>
      <c r="AL73" s="23">
        <v>426.75</v>
      </c>
      <c r="AP73" s="23">
        <f t="shared" si="79"/>
        <v>381.70728582468325</v>
      </c>
      <c r="AQ73" s="23">
        <f t="shared" si="80"/>
        <v>394.23612068382613</v>
      </c>
      <c r="AR73" s="23">
        <f t="shared" si="81"/>
        <v>402.72901176175446</v>
      </c>
      <c r="AS73" s="23">
        <f t="shared" si="82"/>
        <v>409.15043547989075</v>
      </c>
      <c r="AT73" s="23">
        <f t="shared" si="63"/>
        <v>10.554824645651259</v>
      </c>
      <c r="AU73" s="23">
        <f t="shared" si="64"/>
        <v>7.6189523880899515</v>
      </c>
      <c r="AV73" s="23">
        <f t="shared" si="65"/>
        <v>5.6288197394834292</v>
      </c>
      <c r="AW73" s="23">
        <f t="shared" si="66"/>
        <v>4.1240924475944363</v>
      </c>
      <c r="BA73" s="23">
        <f t="shared" si="83"/>
        <v>3.5220111814861954</v>
      </c>
      <c r="BB73" s="23">
        <f t="shared" si="84"/>
        <v>7.7847539881320031</v>
      </c>
      <c r="BC73" s="23">
        <f t="shared" si="85"/>
        <v>13.347842133155645</v>
      </c>
      <c r="BD73" s="23">
        <f t="shared" si="86"/>
        <v>17.353621436826938</v>
      </c>
      <c r="BE73" s="23">
        <f t="shared" si="67"/>
        <v>385.22929700616947</v>
      </c>
      <c r="BF73" s="23">
        <f t="shared" si="68"/>
        <v>402.02087467195815</v>
      </c>
      <c r="BG73" s="23">
        <f t="shared" si="69"/>
        <v>416.07685389491013</v>
      </c>
      <c r="BH73" s="23">
        <f t="shared" si="70"/>
        <v>426.50405691671767</v>
      </c>
      <c r="BI73" s="23">
        <f t="shared" si="71"/>
        <v>9.7295144683844228</v>
      </c>
      <c r="BJ73" s="23">
        <f t="shared" si="72"/>
        <v>5.794756960291001</v>
      </c>
      <c r="BK73" s="23">
        <f t="shared" si="73"/>
        <v>2.5010301359320142</v>
      </c>
      <c r="BL73" s="23">
        <f t="shared" si="74"/>
        <v>5.7631653961881024E-2</v>
      </c>
    </row>
    <row r="74" spans="4:64" x14ac:dyDescent="0.2">
      <c r="D74" s="31">
        <v>43937</v>
      </c>
      <c r="E74" s="11">
        <v>73</v>
      </c>
      <c r="F74" s="23">
        <v>120.4095001</v>
      </c>
      <c r="J74" s="23">
        <f t="shared" si="59"/>
        <v>105.9271748468926</v>
      </c>
      <c r="K74" s="23">
        <f t="shared" si="60"/>
        <v>110.96461024526508</v>
      </c>
      <c r="L74" s="23">
        <f t="shared" si="61"/>
        <v>113.55201855102558</v>
      </c>
      <c r="M74" s="23">
        <f t="shared" si="62"/>
        <v>114.86047335222921</v>
      </c>
      <c r="N74" s="23">
        <f t="shared" si="44"/>
        <v>12.027560317981425</v>
      </c>
      <c r="O74" s="23">
        <f t="shared" si="45"/>
        <v>7.8439739778762894</v>
      </c>
      <c r="P74" s="23">
        <f t="shared" si="46"/>
        <v>5.6951333103113013</v>
      </c>
      <c r="Q74" s="23">
        <f t="shared" si="47"/>
        <v>4.6084625741011571</v>
      </c>
      <c r="U74" s="23">
        <f t="shared" si="75"/>
        <v>1.4360029809389283</v>
      </c>
      <c r="V74" s="23">
        <f t="shared" si="76"/>
        <v>2.804143618779773</v>
      </c>
      <c r="W74" s="23">
        <f t="shared" si="77"/>
        <v>3.3063238887525079</v>
      </c>
      <c r="X74" s="23">
        <f t="shared" si="78"/>
        <v>2.7386636274391511</v>
      </c>
      <c r="Y74" s="23">
        <f t="shared" si="48"/>
        <v>107.36317782783152</v>
      </c>
      <c r="Z74" s="23">
        <f t="shared" si="49"/>
        <v>113.76875386404485</v>
      </c>
      <c r="AA74" s="23">
        <f t="shared" si="50"/>
        <v>116.85834243977808</v>
      </c>
      <c r="AB74" s="23">
        <f t="shared" si="51"/>
        <v>117.59913697966836</v>
      </c>
      <c r="AC74" s="23">
        <f t="shared" si="52"/>
        <v>10.834960913660069</v>
      </c>
      <c r="AD74" s="23">
        <f t="shared" si="53"/>
        <v>5.5151347945469533</v>
      </c>
      <c r="AE74" s="23">
        <f t="shared" si="54"/>
        <v>2.94923378742764</v>
      </c>
      <c r="AF74" s="23">
        <f t="shared" si="55"/>
        <v>2.3340044747280233</v>
      </c>
      <c r="AJ74" s="31">
        <v>43937</v>
      </c>
      <c r="AK74" s="11">
        <v>73</v>
      </c>
      <c r="AL74" s="23">
        <v>439.17001340000002</v>
      </c>
      <c r="AP74" s="23">
        <f t="shared" si="79"/>
        <v>390.71582865974665</v>
      </c>
      <c r="AQ74" s="23">
        <f t="shared" si="80"/>
        <v>407.24167241029568</v>
      </c>
      <c r="AR74" s="23">
        <f t="shared" si="81"/>
        <v>417.14160470470182</v>
      </c>
      <c r="AS74" s="23">
        <f t="shared" si="82"/>
        <v>423.23008709597815</v>
      </c>
      <c r="AT74" s="23">
        <f t="shared" si="63"/>
        <v>11.033126867002382</v>
      </c>
      <c r="AU74" s="23">
        <f t="shared" si="64"/>
        <v>7.2701550687668908</v>
      </c>
      <c r="AV74" s="23">
        <f t="shared" si="65"/>
        <v>5.0159182146242127</v>
      </c>
      <c r="AW74" s="23">
        <f t="shared" si="66"/>
        <v>3.6295570775920978</v>
      </c>
      <c r="BA74" s="23">
        <f t="shared" si="83"/>
        <v>4.6193175122016354</v>
      </c>
      <c r="BB74" s="23">
        <f t="shared" si="84"/>
        <v>9.8730730834670215</v>
      </c>
      <c r="BC74" s="23">
        <f t="shared" si="85"/>
        <v>13.98669261903067</v>
      </c>
      <c r="BD74" s="23">
        <f t="shared" si="86"/>
        <v>14.734445580235311</v>
      </c>
      <c r="BE74" s="23">
        <f t="shared" si="67"/>
        <v>395.33514617194828</v>
      </c>
      <c r="BF74" s="23">
        <f t="shared" si="68"/>
        <v>417.11474549376271</v>
      </c>
      <c r="BG74" s="23">
        <f t="shared" si="69"/>
        <v>431.12829732373251</v>
      </c>
      <c r="BH74" s="23">
        <f t="shared" si="70"/>
        <v>437.96453267621348</v>
      </c>
      <c r="BI74" s="23">
        <f t="shared" si="71"/>
        <v>9.9812978779419854</v>
      </c>
      <c r="BJ74" s="23">
        <f t="shared" si="72"/>
        <v>5.0220341173770366</v>
      </c>
      <c r="BK74" s="23">
        <f t="shared" si="73"/>
        <v>1.8311168410633349</v>
      </c>
      <c r="BL74" s="23">
        <f t="shared" si="74"/>
        <v>0.27449067263355553</v>
      </c>
    </row>
    <row r="75" spans="4:64" x14ac:dyDescent="0.2">
      <c r="D75" s="31">
        <v>43938</v>
      </c>
      <c r="E75" s="11">
        <v>74</v>
      </c>
      <c r="F75" s="23">
        <v>118.75</v>
      </c>
      <c r="J75" s="23">
        <f t="shared" si="59"/>
        <v>108.82363989751408</v>
      </c>
      <c r="K75" s="23">
        <f t="shared" si="60"/>
        <v>114.74256618715904</v>
      </c>
      <c r="L75" s="23">
        <f t="shared" si="61"/>
        <v>117.66650748041025</v>
      </c>
      <c r="M75" s="23">
        <f t="shared" si="62"/>
        <v>119.29969475044585</v>
      </c>
      <c r="N75" s="23">
        <f t="shared" si="44"/>
        <v>8.3590400863039296</v>
      </c>
      <c r="O75" s="23">
        <f t="shared" si="45"/>
        <v>3.3746811055502803</v>
      </c>
      <c r="P75" s="23">
        <f t="shared" si="46"/>
        <v>0.91241475333874034</v>
      </c>
      <c r="Q75" s="23">
        <f t="shared" si="47"/>
        <v>0.46290084248071733</v>
      </c>
      <c r="U75" s="23">
        <f t="shared" si="75"/>
        <v>1.7280953948754401</v>
      </c>
      <c r="V75" s="23">
        <f t="shared" si="76"/>
        <v>3.1936685480254496</v>
      </c>
      <c r="W75" s="23">
        <f t="shared" si="77"/>
        <v>3.7912229131318012</v>
      </c>
      <c r="X75" s="23">
        <f t="shared" si="78"/>
        <v>4.0991098440611466</v>
      </c>
      <c r="Y75" s="23">
        <f t="shared" si="48"/>
        <v>110.55173529238952</v>
      </c>
      <c r="Z75" s="23">
        <f t="shared" si="49"/>
        <v>117.93623473518448</v>
      </c>
      <c r="AA75" s="23">
        <f t="shared" si="50"/>
        <v>121.45773039354205</v>
      </c>
      <c r="AB75" s="23">
        <f t="shared" si="51"/>
        <v>123.398804594507</v>
      </c>
      <c r="AC75" s="23">
        <f t="shared" si="52"/>
        <v>6.9038018590404011</v>
      </c>
      <c r="AD75" s="23">
        <f t="shared" si="53"/>
        <v>0.6852760124762235</v>
      </c>
      <c r="AE75" s="23">
        <f t="shared" si="54"/>
        <v>2.2801940156143581</v>
      </c>
      <c r="AF75" s="23">
        <f t="shared" si="55"/>
        <v>3.9147828164269463</v>
      </c>
      <c r="AJ75" s="31">
        <v>43938</v>
      </c>
      <c r="AK75" s="11">
        <v>74</v>
      </c>
      <c r="AL75" s="23">
        <v>422.9599915</v>
      </c>
      <c r="AP75" s="23">
        <f t="shared" si="79"/>
        <v>400.40666560779738</v>
      </c>
      <c r="AQ75" s="23">
        <f t="shared" si="80"/>
        <v>420.01300880617742</v>
      </c>
      <c r="AR75" s="23">
        <f t="shared" si="81"/>
        <v>430.35864992188078</v>
      </c>
      <c r="AS75" s="23">
        <f t="shared" si="82"/>
        <v>435.98202813919568</v>
      </c>
      <c r="AT75" s="23">
        <f t="shared" si="63"/>
        <v>5.3322598698327761</v>
      </c>
      <c r="AU75" s="23">
        <f t="shared" si="64"/>
        <v>0.69675211675962412</v>
      </c>
      <c r="AV75" s="23">
        <f t="shared" si="65"/>
        <v>1.7492572750538231</v>
      </c>
      <c r="AW75" s="23">
        <f t="shared" si="66"/>
        <v>3.0787868594884999</v>
      </c>
      <c r="BA75" s="23">
        <f t="shared" si="83"/>
        <v>5.6336213993714548</v>
      </c>
      <c r="BB75" s="23">
        <f t="shared" si="84"/>
        <v>11.032378408432912</v>
      </c>
      <c r="BC75" s="23">
        <f t="shared" si="85"/>
        <v>13.524904177919646</v>
      </c>
      <c r="BD75" s="23">
        <f t="shared" si="86"/>
        <v>13.148441950621086</v>
      </c>
      <c r="BE75" s="23">
        <f t="shared" si="67"/>
        <v>406.04028700716884</v>
      </c>
      <c r="BF75" s="23">
        <f t="shared" si="68"/>
        <v>431.04538721461034</v>
      </c>
      <c r="BG75" s="23">
        <f t="shared" si="69"/>
        <v>443.88355409980045</v>
      </c>
      <c r="BH75" s="23">
        <f t="shared" si="70"/>
        <v>449.13047008981675</v>
      </c>
      <c r="BI75" s="23">
        <f t="shared" si="71"/>
        <v>4.0003085002972814</v>
      </c>
      <c r="BJ75" s="23">
        <f t="shared" si="72"/>
        <v>1.9116218737228585</v>
      </c>
      <c r="BK75" s="23">
        <f t="shared" si="73"/>
        <v>4.9469365945455968</v>
      </c>
      <c r="BL75" s="23">
        <f t="shared" si="74"/>
        <v>6.1874595980118263</v>
      </c>
    </row>
    <row r="76" spans="4:64" x14ac:dyDescent="0.2">
      <c r="D76" s="31">
        <v>43941</v>
      </c>
      <c r="E76" s="11">
        <v>75</v>
      </c>
      <c r="F76" s="23">
        <v>119.68049619999999</v>
      </c>
      <c r="J76" s="23">
        <f t="shared" si="59"/>
        <v>110.80891191801128</v>
      </c>
      <c r="K76" s="23">
        <f t="shared" si="60"/>
        <v>116.34553971229542</v>
      </c>
      <c r="L76" s="23">
        <f t="shared" si="61"/>
        <v>118.31660299216409</v>
      </c>
      <c r="M76" s="23">
        <f t="shared" si="62"/>
        <v>118.85993895008917</v>
      </c>
      <c r="N76" s="23">
        <f t="shared" si="44"/>
        <v>7.4127235127461955</v>
      </c>
      <c r="O76" s="23">
        <f t="shared" si="45"/>
        <v>2.7865496831927188</v>
      </c>
      <c r="P76" s="23">
        <f t="shared" si="46"/>
        <v>1.1396119260373694</v>
      </c>
      <c r="Q76" s="23">
        <f t="shared" si="47"/>
        <v>0.68562320174506441</v>
      </c>
      <c r="U76" s="23">
        <f t="shared" si="75"/>
        <v>1.7795307199997905</v>
      </c>
      <c r="V76" s="23">
        <f t="shared" si="76"/>
        <v>2.5573905388698206</v>
      </c>
      <c r="W76" s="23">
        <f t="shared" si="77"/>
        <v>1.9065464723050285</v>
      </c>
      <c r="X76" s="23">
        <f t="shared" si="78"/>
        <v>0.46801732852688621</v>
      </c>
      <c r="Y76" s="23">
        <f t="shared" si="48"/>
        <v>112.58844263801106</v>
      </c>
      <c r="Z76" s="23">
        <f t="shared" si="49"/>
        <v>118.90293025116524</v>
      </c>
      <c r="AA76" s="23">
        <f t="shared" si="50"/>
        <v>120.22314946446912</v>
      </c>
      <c r="AB76" s="23">
        <f t="shared" si="51"/>
        <v>119.32795627861606</v>
      </c>
      <c r="AC76" s="23">
        <f t="shared" si="52"/>
        <v>5.9258223245810155</v>
      </c>
      <c r="AD76" s="23">
        <f t="shared" si="53"/>
        <v>0.64970147477943752</v>
      </c>
      <c r="AE76" s="23">
        <f t="shared" si="54"/>
        <v>0.45341829429106562</v>
      </c>
      <c r="AF76" s="23">
        <f t="shared" si="55"/>
        <v>0.29456756328516659</v>
      </c>
      <c r="AJ76" s="31">
        <v>43941</v>
      </c>
      <c r="AK76" s="11">
        <v>75</v>
      </c>
      <c r="AL76" s="23">
        <v>437.48999020000002</v>
      </c>
      <c r="AP76" s="23">
        <f t="shared" si="79"/>
        <v>404.91733078623793</v>
      </c>
      <c r="AQ76" s="23">
        <f t="shared" si="80"/>
        <v>421.19180188370643</v>
      </c>
      <c r="AR76" s="23">
        <f t="shared" si="81"/>
        <v>425.91945486875233</v>
      </c>
      <c r="AS76" s="23">
        <f t="shared" si="82"/>
        <v>425.56439882783911</v>
      </c>
      <c r="AT76" s="23">
        <f t="shared" si="63"/>
        <v>7.4453496407703854</v>
      </c>
      <c r="AU76" s="23">
        <f t="shared" si="64"/>
        <v>3.725385421696807</v>
      </c>
      <c r="AV76" s="23">
        <f t="shared" si="65"/>
        <v>2.6447543007688448</v>
      </c>
      <c r="AW76" s="23">
        <f t="shared" si="66"/>
        <v>2.7259118241103266</v>
      </c>
      <c r="BA76" s="23">
        <f t="shared" si="83"/>
        <v>5.4090301551852731</v>
      </c>
      <c r="BB76" s="23">
        <f t="shared" si="84"/>
        <v>7.0909442760713501</v>
      </c>
      <c r="BC76" s="23">
        <f t="shared" si="85"/>
        <v>2.7464446392907846</v>
      </c>
      <c r="BD76" s="23">
        <f t="shared" si="86"/>
        <v>-5.7044150589610343</v>
      </c>
      <c r="BE76" s="23">
        <f t="shared" si="67"/>
        <v>410.32636094142322</v>
      </c>
      <c r="BF76" s="23">
        <f t="shared" si="68"/>
        <v>428.28274615977779</v>
      </c>
      <c r="BG76" s="23">
        <f t="shared" si="69"/>
        <v>428.66589950804308</v>
      </c>
      <c r="BH76" s="23">
        <f t="shared" si="70"/>
        <v>419.85998376887807</v>
      </c>
      <c r="BI76" s="23">
        <f t="shared" si="71"/>
        <v>6.2089716032494504</v>
      </c>
      <c r="BJ76" s="23">
        <f t="shared" si="72"/>
        <v>2.1045610748746761</v>
      </c>
      <c r="BK76" s="23">
        <f t="shared" si="73"/>
        <v>2.0169811629114021</v>
      </c>
      <c r="BL76" s="23">
        <f t="shared" si="74"/>
        <v>4.0298079558488498</v>
      </c>
    </row>
    <row r="77" spans="4:64" x14ac:dyDescent="0.2">
      <c r="D77" s="31">
        <v>43942</v>
      </c>
      <c r="E77" s="11">
        <v>76</v>
      </c>
      <c r="F77" s="23">
        <v>116.4059982</v>
      </c>
      <c r="J77" s="23">
        <f t="shared" si="59"/>
        <v>112.58322877440904</v>
      </c>
      <c r="K77" s="23">
        <f t="shared" si="60"/>
        <v>117.67952230737725</v>
      </c>
      <c r="L77" s="23">
        <f t="shared" si="61"/>
        <v>119.13493891686564</v>
      </c>
      <c r="M77" s="23">
        <f t="shared" si="62"/>
        <v>119.51638475001783</v>
      </c>
      <c r="N77" s="23">
        <f t="shared" si="44"/>
        <v>3.283996945778489</v>
      </c>
      <c r="O77" s="23">
        <f t="shared" si="45"/>
        <v>1.0940364990377753</v>
      </c>
      <c r="P77" s="23">
        <f t="shared" si="46"/>
        <v>2.3443299821861214</v>
      </c>
      <c r="Q77" s="23">
        <f t="shared" si="47"/>
        <v>2.6720157020377977</v>
      </c>
      <c r="U77" s="23">
        <f t="shared" si="75"/>
        <v>1.7784879472793846</v>
      </c>
      <c r="V77" s="23">
        <f t="shared" si="76"/>
        <v>2.0680273613546261</v>
      </c>
      <c r="W77" s="23">
        <f t="shared" si="77"/>
        <v>1.2536201437429373</v>
      </c>
      <c r="X77" s="23">
        <f t="shared" si="78"/>
        <v>0.61876010564830664</v>
      </c>
      <c r="Y77" s="23">
        <f t="shared" si="48"/>
        <v>114.36171672168842</v>
      </c>
      <c r="Z77" s="23">
        <f t="shared" si="49"/>
        <v>119.74754966873188</v>
      </c>
      <c r="AA77" s="23">
        <f t="shared" si="50"/>
        <v>120.38855906060857</v>
      </c>
      <c r="AB77" s="23">
        <f t="shared" si="51"/>
        <v>120.13514485566614</v>
      </c>
      <c r="AC77" s="23">
        <f t="shared" si="52"/>
        <v>1.7561650687443486</v>
      </c>
      <c r="AD77" s="23">
        <f t="shared" si="53"/>
        <v>2.8706007597569654</v>
      </c>
      <c r="AE77" s="23">
        <f t="shared" si="54"/>
        <v>3.421267737222645</v>
      </c>
      <c r="AF77" s="23">
        <f t="shared" si="55"/>
        <v>3.2035691573719451</v>
      </c>
      <c r="AJ77" s="31">
        <v>43942</v>
      </c>
      <c r="AK77" s="11">
        <v>76</v>
      </c>
      <c r="AL77" s="23">
        <v>433.82998659999998</v>
      </c>
      <c r="AP77" s="23">
        <f t="shared" si="79"/>
        <v>411.43186266899039</v>
      </c>
      <c r="AQ77" s="23">
        <f t="shared" si="80"/>
        <v>427.71107721022383</v>
      </c>
      <c r="AR77" s="23">
        <f t="shared" si="81"/>
        <v>432.86177606750095</v>
      </c>
      <c r="AS77" s="23">
        <f t="shared" si="82"/>
        <v>435.10487192556786</v>
      </c>
      <c r="AT77" s="23">
        <f t="shared" si="63"/>
        <v>5.1628805345032811</v>
      </c>
      <c r="AU77" s="23">
        <f t="shared" si="64"/>
        <v>1.4104394760101973</v>
      </c>
      <c r="AV77" s="23">
        <f t="shared" si="65"/>
        <v>0.22317741106073855</v>
      </c>
      <c r="AW77" s="23">
        <f t="shared" si="66"/>
        <v>0.29386749762490477</v>
      </c>
      <c r="BA77" s="23">
        <f t="shared" si="83"/>
        <v>5.6301305006987121</v>
      </c>
      <c r="BB77" s="23">
        <f t="shared" si="84"/>
        <v>6.8622766962497703</v>
      </c>
      <c r="BC77" s="23">
        <f t="shared" si="85"/>
        <v>5.2639705749654908</v>
      </c>
      <c r="BD77" s="23">
        <f t="shared" si="86"/>
        <v>6.4914954663907931</v>
      </c>
      <c r="BE77" s="23">
        <f t="shared" si="67"/>
        <v>417.06199316968912</v>
      </c>
      <c r="BF77" s="23">
        <f t="shared" si="68"/>
        <v>434.57335390647359</v>
      </c>
      <c r="BG77" s="23">
        <f t="shared" si="69"/>
        <v>438.12574664246642</v>
      </c>
      <c r="BH77" s="23">
        <f t="shared" si="70"/>
        <v>441.59636739195867</v>
      </c>
      <c r="BI77" s="23">
        <f t="shared" si="71"/>
        <v>3.8651070576574265</v>
      </c>
      <c r="BJ77" s="23">
        <f t="shared" si="72"/>
        <v>0.17134991343025832</v>
      </c>
      <c r="BK77" s="23">
        <f t="shared" si="73"/>
        <v>0.99019435611932893</v>
      </c>
      <c r="BL77" s="23">
        <f t="shared" si="74"/>
        <v>1.7901899434903383</v>
      </c>
    </row>
    <row r="78" spans="4:64" x14ac:dyDescent="0.2">
      <c r="D78" s="31">
        <v>43943</v>
      </c>
      <c r="E78" s="11">
        <v>77</v>
      </c>
      <c r="F78" s="23">
        <v>118.1744995</v>
      </c>
      <c r="J78" s="23">
        <f t="shared" si="59"/>
        <v>113.34778265952723</v>
      </c>
      <c r="K78" s="23">
        <f t="shared" si="60"/>
        <v>117.17011266442634</v>
      </c>
      <c r="L78" s="23">
        <f t="shared" si="61"/>
        <v>117.49757448674625</v>
      </c>
      <c r="M78" s="23">
        <f t="shared" si="62"/>
        <v>117.02807551000356</v>
      </c>
      <c r="N78" s="23">
        <f t="shared" si="44"/>
        <v>4.0843979546304494</v>
      </c>
      <c r="O78" s="23">
        <f t="shared" si="45"/>
        <v>0.84991841710626825</v>
      </c>
      <c r="P78" s="23">
        <f t="shared" si="46"/>
        <v>0.57281817660987921</v>
      </c>
      <c r="Q78" s="23">
        <f t="shared" si="47"/>
        <v>0.97011114482988392</v>
      </c>
      <c r="U78" s="23">
        <f t="shared" si="75"/>
        <v>1.5757011348471457</v>
      </c>
      <c r="V78" s="23">
        <f t="shared" si="76"/>
        <v>1.0370525596324101</v>
      </c>
      <c r="W78" s="23">
        <f t="shared" si="77"/>
        <v>-0.48097060057445939</v>
      </c>
      <c r="X78" s="23">
        <f t="shared" si="78"/>
        <v>-1.8668953708817584</v>
      </c>
      <c r="Y78" s="23">
        <f t="shared" si="48"/>
        <v>114.92348379437438</v>
      </c>
      <c r="Z78" s="23">
        <f t="shared" si="49"/>
        <v>118.20716522405876</v>
      </c>
      <c r="AA78" s="23">
        <f t="shared" si="50"/>
        <v>117.01660388617178</v>
      </c>
      <c r="AB78" s="23">
        <f t="shared" si="51"/>
        <v>115.1611801391218</v>
      </c>
      <c r="AC78" s="23">
        <f t="shared" si="52"/>
        <v>2.7510298070910122</v>
      </c>
      <c r="AD78" s="23">
        <f t="shared" si="53"/>
        <v>2.7641939840633165E-2</v>
      </c>
      <c r="AE78" s="23">
        <f t="shared" si="54"/>
        <v>0.97981850460743158</v>
      </c>
      <c r="AF78" s="23">
        <f t="shared" si="55"/>
        <v>2.5498896746994046</v>
      </c>
      <c r="AJ78" s="31">
        <v>43943</v>
      </c>
      <c r="AK78" s="11">
        <v>77</v>
      </c>
      <c r="AL78" s="23">
        <v>421.42001340000002</v>
      </c>
      <c r="AP78" s="23">
        <f t="shared" si="79"/>
        <v>415.91148745519234</v>
      </c>
      <c r="AQ78" s="23">
        <f t="shared" si="80"/>
        <v>430.15864096613427</v>
      </c>
      <c r="AR78" s="23">
        <f t="shared" si="81"/>
        <v>433.44270238700039</v>
      </c>
      <c r="AS78" s="23">
        <f t="shared" si="82"/>
        <v>434.08496366511355</v>
      </c>
      <c r="AT78" s="23">
        <f t="shared" si="63"/>
        <v>1.3071343955321681</v>
      </c>
      <c r="AU78" s="23">
        <f t="shared" si="64"/>
        <v>2.0736147520928947</v>
      </c>
      <c r="AV78" s="23">
        <f t="shared" si="65"/>
        <v>2.8528993889022498</v>
      </c>
      <c r="AW78" s="23">
        <f t="shared" si="66"/>
        <v>3.0053034650474273</v>
      </c>
      <c r="BA78" s="23">
        <f t="shared" si="83"/>
        <v>5.4000293577993608</v>
      </c>
      <c r="BB78" s="23">
        <f t="shared" si="84"/>
        <v>5.0963915201140368</v>
      </c>
      <c r="BC78" s="23">
        <f t="shared" si="85"/>
        <v>2.4541440216858605</v>
      </c>
      <c r="BD78" s="23">
        <f t="shared" si="86"/>
        <v>0.4823724849147063</v>
      </c>
      <c r="BE78" s="23">
        <f t="shared" si="67"/>
        <v>421.31151681299173</v>
      </c>
      <c r="BF78" s="23">
        <f t="shared" si="68"/>
        <v>435.2550324862483</v>
      </c>
      <c r="BG78" s="23">
        <f t="shared" si="69"/>
        <v>435.89684640868626</v>
      </c>
      <c r="BH78" s="23">
        <f t="shared" si="70"/>
        <v>434.56733615002827</v>
      </c>
      <c r="BI78" s="23">
        <f t="shared" si="71"/>
        <v>2.5745475667599053E-2</v>
      </c>
      <c r="BJ78" s="23">
        <f t="shared" si="72"/>
        <v>3.2829525524020307</v>
      </c>
      <c r="BK78" s="23">
        <f t="shared" si="73"/>
        <v>3.4352504741973986</v>
      </c>
      <c r="BL78" s="23">
        <f t="shared" si="74"/>
        <v>3.119767057087814</v>
      </c>
    </row>
    <row r="79" spans="4:64" x14ac:dyDescent="0.2">
      <c r="D79" s="31">
        <v>43944</v>
      </c>
      <c r="E79" s="11">
        <v>78</v>
      </c>
      <c r="F79" s="23">
        <v>119.9725037</v>
      </c>
      <c r="J79" s="23">
        <f t="shared" si="59"/>
        <v>114.31312602762179</v>
      </c>
      <c r="K79" s="23">
        <f t="shared" si="60"/>
        <v>117.5718673986558</v>
      </c>
      <c r="L79" s="23">
        <f t="shared" si="61"/>
        <v>117.9037294946985</v>
      </c>
      <c r="M79" s="23">
        <f t="shared" si="62"/>
        <v>117.94521470200071</v>
      </c>
      <c r="N79" s="23">
        <f t="shared" si="44"/>
        <v>4.7172289465008577</v>
      </c>
      <c r="O79" s="23">
        <f t="shared" si="45"/>
        <v>2.000988749344744</v>
      </c>
      <c r="P79" s="23">
        <f t="shared" si="46"/>
        <v>1.7243736202043674</v>
      </c>
      <c r="Q79" s="23">
        <f t="shared" si="47"/>
        <v>1.6897946908473931</v>
      </c>
      <c r="U79" s="23">
        <f t="shared" si="75"/>
        <v>1.4536295814966298</v>
      </c>
      <c r="V79" s="23">
        <f t="shared" si="76"/>
        <v>0.78293342947122857</v>
      </c>
      <c r="W79" s="23">
        <f t="shared" si="77"/>
        <v>5.1304764541566489E-2</v>
      </c>
      <c r="X79" s="23">
        <f t="shared" si="78"/>
        <v>0.36033227942136942</v>
      </c>
      <c r="Y79" s="23">
        <f t="shared" si="48"/>
        <v>115.76675560911842</v>
      </c>
      <c r="Z79" s="23">
        <f t="shared" si="49"/>
        <v>118.35480082812703</v>
      </c>
      <c r="AA79" s="23">
        <f t="shared" si="50"/>
        <v>117.95503425924007</v>
      </c>
      <c r="AB79" s="23">
        <f t="shared" si="51"/>
        <v>118.30554698142208</v>
      </c>
      <c r="AC79" s="23">
        <f t="shared" si="52"/>
        <v>3.5055933327842888</v>
      </c>
      <c r="AD79" s="23">
        <f t="shared" si="53"/>
        <v>1.3483946921022525</v>
      </c>
      <c r="AE79" s="23">
        <f t="shared" si="54"/>
        <v>1.6816098510411757</v>
      </c>
      <c r="AF79" s="23">
        <f t="shared" si="55"/>
        <v>1.3894489713628619</v>
      </c>
      <c r="AJ79" s="31">
        <v>43944</v>
      </c>
      <c r="AK79" s="11">
        <v>78</v>
      </c>
      <c r="AL79" s="23">
        <v>426.7000122</v>
      </c>
      <c r="AP79" s="23">
        <f t="shared" si="79"/>
        <v>417.01319264415389</v>
      </c>
      <c r="AQ79" s="23">
        <f t="shared" si="80"/>
        <v>426.66318993968059</v>
      </c>
      <c r="AR79" s="23">
        <f t="shared" si="81"/>
        <v>426.22908899480012</v>
      </c>
      <c r="AS79" s="23">
        <f t="shared" si="82"/>
        <v>423.95300345302275</v>
      </c>
      <c r="AT79" s="23">
        <f t="shared" si="63"/>
        <v>2.2701709113862814</v>
      </c>
      <c r="AU79" s="23">
        <f t="shared" si="64"/>
        <v>8.6295428325772316E-3</v>
      </c>
      <c r="AV79" s="23">
        <f t="shared" si="65"/>
        <v>0.11036400087543308</v>
      </c>
      <c r="AW79" s="23">
        <f t="shared" si="66"/>
        <v>0.64377986136304544</v>
      </c>
      <c r="BA79" s="23">
        <f t="shared" si="83"/>
        <v>4.5403645240317978</v>
      </c>
      <c r="BB79" s="23">
        <f t="shared" si="84"/>
        <v>1.6596545014869499</v>
      </c>
      <c r="BC79" s="23">
        <f t="shared" si="85"/>
        <v>-3.3465104266458194</v>
      </c>
      <c r="BD79" s="23">
        <f t="shared" si="86"/>
        <v>-8.0090936726897013</v>
      </c>
      <c r="BE79" s="23">
        <f t="shared" si="67"/>
        <v>421.5535571681857</v>
      </c>
      <c r="BF79" s="23">
        <f t="shared" si="68"/>
        <v>428.32284444116755</v>
      </c>
      <c r="BG79" s="23">
        <f t="shared" si="69"/>
        <v>422.88257856815432</v>
      </c>
      <c r="BH79" s="23">
        <f t="shared" si="70"/>
        <v>415.94390978033306</v>
      </c>
      <c r="BI79" s="23">
        <f t="shared" si="71"/>
        <v>1.2061061365524606</v>
      </c>
      <c r="BJ79" s="23">
        <f t="shared" si="72"/>
        <v>0.3803215830251489</v>
      </c>
      <c r="BK79" s="23">
        <f t="shared" si="73"/>
        <v>0.89464108804768583</v>
      </c>
      <c r="BL79" s="23">
        <f t="shared" si="74"/>
        <v>2.5207644978049393</v>
      </c>
    </row>
    <row r="80" spans="4:64" x14ac:dyDescent="0.2">
      <c r="D80" s="31">
        <v>43945</v>
      </c>
      <c r="E80" s="11">
        <v>79</v>
      </c>
      <c r="F80" s="23">
        <v>120.5110016</v>
      </c>
      <c r="J80" s="23">
        <f t="shared" si="59"/>
        <v>115.44500156209745</v>
      </c>
      <c r="K80" s="23">
        <f t="shared" si="60"/>
        <v>118.53212191919349</v>
      </c>
      <c r="L80" s="23">
        <f t="shared" si="61"/>
        <v>119.14499401787941</v>
      </c>
      <c r="M80" s="23">
        <f t="shared" si="62"/>
        <v>119.56704590040015</v>
      </c>
      <c r="N80" s="23">
        <f t="shared" si="44"/>
        <v>4.2037656069921461</v>
      </c>
      <c r="O80" s="23">
        <f t="shared" si="45"/>
        <v>1.6420738808352202</v>
      </c>
      <c r="P80" s="23">
        <f t="shared" si="46"/>
        <v>1.1335127614776941</v>
      </c>
      <c r="Q80" s="23">
        <f t="shared" si="47"/>
        <v>0.78329421137252786</v>
      </c>
      <c r="U80" s="23">
        <f t="shared" si="75"/>
        <v>1.3892787720924347</v>
      </c>
      <c r="V80" s="23">
        <f t="shared" si="76"/>
        <v>0.85386186589781254</v>
      </c>
      <c r="W80" s="23">
        <f t="shared" si="77"/>
        <v>0.76528061972517647</v>
      </c>
      <c r="X80" s="23">
        <f t="shared" si="78"/>
        <v>1.3695314146038211</v>
      </c>
      <c r="Y80" s="23">
        <f t="shared" si="48"/>
        <v>116.83428033418988</v>
      </c>
      <c r="Z80" s="23">
        <f t="shared" si="49"/>
        <v>119.3859837850913</v>
      </c>
      <c r="AA80" s="23">
        <f t="shared" si="50"/>
        <v>119.91027463760459</v>
      </c>
      <c r="AB80" s="23">
        <f t="shared" si="51"/>
        <v>120.93657731500397</v>
      </c>
      <c r="AC80" s="23">
        <f t="shared" si="52"/>
        <v>3.0509424177004898</v>
      </c>
      <c r="AD80" s="23">
        <f t="shared" si="53"/>
        <v>0.9335395108928396</v>
      </c>
      <c r="AE80" s="23">
        <f t="shared" si="54"/>
        <v>0.49848308819915493</v>
      </c>
      <c r="AF80" s="23">
        <f t="shared" si="55"/>
        <v>0.3531426254480427</v>
      </c>
      <c r="AJ80" s="31">
        <v>43945</v>
      </c>
      <c r="AK80" s="11">
        <v>79</v>
      </c>
      <c r="AL80" s="23">
        <v>424.98999020000002</v>
      </c>
      <c r="AP80" s="23">
        <f t="shared" si="79"/>
        <v>418.95055655532315</v>
      </c>
      <c r="AQ80" s="23">
        <f t="shared" si="80"/>
        <v>426.67791884380836</v>
      </c>
      <c r="AR80" s="23">
        <f t="shared" si="81"/>
        <v>426.51164291792008</v>
      </c>
      <c r="AS80" s="23">
        <f t="shared" si="82"/>
        <v>426.15061045060457</v>
      </c>
      <c r="AT80" s="23">
        <f t="shared" si="63"/>
        <v>1.4210766803789243</v>
      </c>
      <c r="AU80" s="23">
        <f t="shared" si="64"/>
        <v>0.39716903520809882</v>
      </c>
      <c r="AV80" s="23">
        <f t="shared" si="65"/>
        <v>0.35804436645766025</v>
      </c>
      <c r="AW80" s="23">
        <f t="shared" si="66"/>
        <v>0.27309354981710626</v>
      </c>
      <c r="BA80" s="23">
        <f t="shared" si="83"/>
        <v>4.0197644014592901</v>
      </c>
      <c r="BB80" s="23">
        <f t="shared" si="84"/>
        <v>1.0016842625432756</v>
      </c>
      <c r="BC80" s="23">
        <f t="shared" si="85"/>
        <v>-1.1690718167863501</v>
      </c>
      <c r="BD80" s="23">
        <f t="shared" si="86"/>
        <v>0.15626686352752328</v>
      </c>
      <c r="BE80" s="23">
        <f t="shared" si="67"/>
        <v>422.97032095678242</v>
      </c>
      <c r="BF80" s="23">
        <f t="shared" si="68"/>
        <v>427.67960310635164</v>
      </c>
      <c r="BG80" s="23">
        <f t="shared" si="69"/>
        <v>425.34257110113373</v>
      </c>
      <c r="BH80" s="23">
        <f t="shared" si="70"/>
        <v>426.30687731413212</v>
      </c>
      <c r="BI80" s="23">
        <f t="shared" si="71"/>
        <v>0.47522748530316</v>
      </c>
      <c r="BJ80" s="23">
        <f t="shared" si="72"/>
        <v>0.63286500114646993</v>
      </c>
      <c r="BK80" s="23">
        <f t="shared" si="73"/>
        <v>8.2962165995434767E-2</v>
      </c>
      <c r="BL80" s="23">
        <f t="shared" si="74"/>
        <v>0.30986308960179842</v>
      </c>
    </row>
    <row r="81" spans="4:64" x14ac:dyDescent="0.2">
      <c r="D81" s="31">
        <v>43948</v>
      </c>
      <c r="E81" s="11">
        <v>80</v>
      </c>
      <c r="F81" s="23">
        <v>118.8000031</v>
      </c>
      <c r="J81" s="23">
        <f t="shared" si="59"/>
        <v>116.45820156967795</v>
      </c>
      <c r="K81" s="23">
        <f t="shared" si="60"/>
        <v>119.32367379151609</v>
      </c>
      <c r="L81" s="23">
        <f t="shared" si="61"/>
        <v>119.96459856715177</v>
      </c>
      <c r="M81" s="23">
        <f t="shared" si="62"/>
        <v>120.32221046008003</v>
      </c>
      <c r="N81" s="23">
        <f t="shared" si="44"/>
        <v>1.9712133579246047</v>
      </c>
      <c r="O81" s="23">
        <f t="shared" si="45"/>
        <v>0.44080023388154949</v>
      </c>
      <c r="P81" s="23">
        <f t="shared" si="46"/>
        <v>0.98029918919401937</v>
      </c>
      <c r="Q81" s="23">
        <f t="shared" si="47"/>
        <v>1.2813192932315938</v>
      </c>
      <c r="U81" s="23">
        <f t="shared" si="75"/>
        <v>1.3140630191900493</v>
      </c>
      <c r="V81" s="23">
        <f t="shared" si="76"/>
        <v>0.82893786846772755</v>
      </c>
      <c r="W81" s="23">
        <f t="shared" si="77"/>
        <v>0.7978749774534839</v>
      </c>
      <c r="X81" s="23">
        <f t="shared" si="78"/>
        <v>0.87803793066467106</v>
      </c>
      <c r="Y81" s="23">
        <f t="shared" si="48"/>
        <v>117.772264588868</v>
      </c>
      <c r="Z81" s="23">
        <f t="shared" si="49"/>
        <v>120.15261165998382</v>
      </c>
      <c r="AA81" s="23">
        <f t="shared" si="50"/>
        <v>120.76247354460526</v>
      </c>
      <c r="AB81" s="23">
        <f t="shared" si="51"/>
        <v>121.2002483907447</v>
      </c>
      <c r="AC81" s="23">
        <f t="shared" si="52"/>
        <v>0.86509973427096665</v>
      </c>
      <c r="AD81" s="23">
        <f t="shared" si="53"/>
        <v>1.1385593642158929</v>
      </c>
      <c r="AE81" s="23">
        <f t="shared" si="54"/>
        <v>1.6519111055522011</v>
      </c>
      <c r="AF81" s="23">
        <f t="shared" si="55"/>
        <v>2.0204084411717549</v>
      </c>
      <c r="AJ81" s="31">
        <v>43948</v>
      </c>
      <c r="AK81" s="11">
        <v>80</v>
      </c>
      <c r="AL81" s="23">
        <v>421.38000490000002</v>
      </c>
      <c r="AP81" s="23">
        <f t="shared" si="79"/>
        <v>420.15844328425857</v>
      </c>
      <c r="AQ81" s="23">
        <f t="shared" si="80"/>
        <v>426.00274738628502</v>
      </c>
      <c r="AR81" s="23">
        <f t="shared" si="81"/>
        <v>425.59865128716808</v>
      </c>
      <c r="AS81" s="23">
        <f t="shared" si="82"/>
        <v>425.22211425012097</v>
      </c>
      <c r="AT81" s="23">
        <f t="shared" si="63"/>
        <v>0.28989548662408549</v>
      </c>
      <c r="AU81" s="23">
        <f t="shared" si="64"/>
        <v>1.0970483726160793</v>
      </c>
      <c r="AV81" s="23">
        <f t="shared" si="65"/>
        <v>1.0011501110901582</v>
      </c>
      <c r="AW81" s="23">
        <f t="shared" si="66"/>
        <v>0.91179204173030026</v>
      </c>
      <c r="BA81" s="23">
        <f t="shared" si="83"/>
        <v>3.4573888669545165</v>
      </c>
      <c r="BB81" s="23">
        <f t="shared" si="84"/>
        <v>0.33094197451663188</v>
      </c>
      <c r="BC81" s="23">
        <f t="shared" si="85"/>
        <v>-1.015423705165742</v>
      </c>
      <c r="BD81" s="23">
        <f t="shared" si="86"/>
        <v>-0.71154358768138137</v>
      </c>
      <c r="BE81" s="23">
        <f t="shared" si="67"/>
        <v>423.61583215121306</v>
      </c>
      <c r="BF81" s="23">
        <f t="shared" si="68"/>
        <v>426.33368936080166</v>
      </c>
      <c r="BG81" s="23">
        <f t="shared" si="69"/>
        <v>424.58322758200234</v>
      </c>
      <c r="BH81" s="23">
        <f t="shared" si="70"/>
        <v>424.51057066243959</v>
      </c>
      <c r="BI81" s="23">
        <f t="shared" si="71"/>
        <v>0.53059642726608125</v>
      </c>
      <c r="BJ81" s="23">
        <f t="shared" si="72"/>
        <v>1.1755860276230301</v>
      </c>
      <c r="BK81" s="23">
        <f t="shared" si="73"/>
        <v>0.76017434257766792</v>
      </c>
      <c r="BL81" s="23">
        <f t="shared" si="74"/>
        <v>0.74293173051305683</v>
      </c>
    </row>
    <row r="82" spans="4:64" x14ac:dyDescent="0.2">
      <c r="D82" s="31">
        <v>43949</v>
      </c>
      <c r="E82" s="11">
        <v>81</v>
      </c>
      <c r="F82" s="23">
        <v>115.70400239999999</v>
      </c>
      <c r="J82" s="23">
        <f t="shared" si="59"/>
        <v>116.92656187574237</v>
      </c>
      <c r="K82" s="23">
        <f t="shared" si="60"/>
        <v>119.11420551490964</v>
      </c>
      <c r="L82" s="23">
        <f t="shared" si="61"/>
        <v>119.26584128686071</v>
      </c>
      <c r="M82" s="23">
        <f t="shared" si="62"/>
        <v>119.10444457201601</v>
      </c>
      <c r="N82" s="23">
        <f t="shared" si="44"/>
        <v>1.0566267807364738</v>
      </c>
      <c r="O82" s="23">
        <f t="shared" si="45"/>
        <v>2.9473510372789398</v>
      </c>
      <c r="P82" s="23">
        <f t="shared" si="46"/>
        <v>3.0784059435965654</v>
      </c>
      <c r="Q82" s="23">
        <f t="shared" si="47"/>
        <v>2.9389149048278851</v>
      </c>
      <c r="U82" s="23">
        <f t="shared" si="75"/>
        <v>1.1449224765649217</v>
      </c>
      <c r="V82" s="23">
        <f t="shared" si="76"/>
        <v>0.41357541043805901</v>
      </c>
      <c r="W82" s="23">
        <f t="shared" si="77"/>
        <v>-0.10010437719324361</v>
      </c>
      <c r="X82" s="23">
        <f t="shared" si="78"/>
        <v>-0.79860512431828379</v>
      </c>
      <c r="Y82" s="23">
        <f t="shared" si="48"/>
        <v>118.07148435230728</v>
      </c>
      <c r="Z82" s="23">
        <f t="shared" si="49"/>
        <v>119.5277809253477</v>
      </c>
      <c r="AA82" s="23">
        <f t="shared" si="50"/>
        <v>119.16573690966746</v>
      </c>
      <c r="AB82" s="23">
        <f t="shared" si="51"/>
        <v>118.30583944769772</v>
      </c>
      <c r="AC82" s="23">
        <f t="shared" si="52"/>
        <v>2.0461538954570226</v>
      </c>
      <c r="AD82" s="23">
        <f t="shared" si="53"/>
        <v>3.3047936510688123</v>
      </c>
      <c r="AE82" s="23">
        <f t="shared" si="54"/>
        <v>2.9918882993346352</v>
      </c>
      <c r="AF82" s="23">
        <f t="shared" si="55"/>
        <v>2.2487009902241102</v>
      </c>
      <c r="AJ82" s="31">
        <v>43949</v>
      </c>
      <c r="AK82" s="11">
        <v>81</v>
      </c>
      <c r="AL82" s="23">
        <v>403.82998659999998</v>
      </c>
      <c r="AP82" s="23">
        <f t="shared" si="79"/>
        <v>420.40275560740685</v>
      </c>
      <c r="AQ82" s="23">
        <f t="shared" si="80"/>
        <v>424.15365039177101</v>
      </c>
      <c r="AR82" s="23">
        <f t="shared" si="81"/>
        <v>423.06746345486727</v>
      </c>
      <c r="AS82" s="23">
        <f t="shared" si="82"/>
        <v>422.14842677002423</v>
      </c>
      <c r="AT82" s="23">
        <f t="shared" si="63"/>
        <v>4.1038975700985896</v>
      </c>
      <c r="AU82" s="23">
        <f t="shared" si="64"/>
        <v>5.0327277483486981</v>
      </c>
      <c r="AV82" s="23">
        <f t="shared" si="65"/>
        <v>4.7637564057179116</v>
      </c>
      <c r="AW82" s="23">
        <f t="shared" si="66"/>
        <v>4.5361763063348128</v>
      </c>
      <c r="BA82" s="23">
        <f t="shared" si="83"/>
        <v>2.8147735581932691</v>
      </c>
      <c r="BB82" s="23">
        <f t="shared" si="84"/>
        <v>-0.5410736130956264</v>
      </c>
      <c r="BC82" s="23">
        <f t="shared" si="85"/>
        <v>-1.9248821814467865</v>
      </c>
      <c r="BD82" s="23">
        <f t="shared" si="86"/>
        <v>-2.6012587016136659</v>
      </c>
      <c r="BE82" s="23">
        <f t="shared" si="67"/>
        <v>423.21752916560013</v>
      </c>
      <c r="BF82" s="23">
        <f t="shared" si="68"/>
        <v>423.61257677867536</v>
      </c>
      <c r="BG82" s="23">
        <f t="shared" si="69"/>
        <v>421.14258127342049</v>
      </c>
      <c r="BH82" s="23">
        <f t="shared" si="70"/>
        <v>419.54716806841054</v>
      </c>
      <c r="BI82" s="23">
        <f t="shared" si="71"/>
        <v>4.8009170217475239</v>
      </c>
      <c r="BJ82" s="23">
        <f t="shared" si="72"/>
        <v>4.8987422517165244</v>
      </c>
      <c r="BK82" s="23">
        <f t="shared" si="73"/>
        <v>4.2870998310902815</v>
      </c>
      <c r="BL82" s="23">
        <f t="shared" si="74"/>
        <v>3.8920293167774775</v>
      </c>
    </row>
    <row r="83" spans="4:64" x14ac:dyDescent="0.2">
      <c r="D83" s="31">
        <v>43950</v>
      </c>
      <c r="E83" s="11">
        <v>82</v>
      </c>
      <c r="F83" s="23">
        <v>118.635498</v>
      </c>
      <c r="J83" s="23">
        <f t="shared" si="59"/>
        <v>116.68204998059389</v>
      </c>
      <c r="K83" s="23">
        <f t="shared" si="60"/>
        <v>117.75012426894577</v>
      </c>
      <c r="L83" s="23">
        <f t="shared" si="61"/>
        <v>117.12873795474428</v>
      </c>
      <c r="M83" s="23">
        <f t="shared" si="62"/>
        <v>116.3840908344032</v>
      </c>
      <c r="N83" s="23">
        <f t="shared" si="44"/>
        <v>1.6465965519073478</v>
      </c>
      <c r="O83" s="23">
        <f t="shared" si="45"/>
        <v>0.74629747923697343</v>
      </c>
      <c r="P83" s="23">
        <f t="shared" si="46"/>
        <v>1.2700752056991553</v>
      </c>
      <c r="Q83" s="23">
        <f t="shared" si="47"/>
        <v>1.8977516877762861</v>
      </c>
      <c r="U83" s="23">
        <f t="shared" si="75"/>
        <v>0.86703560222224207</v>
      </c>
      <c r="V83" s="23">
        <f t="shared" si="76"/>
        <v>-0.2974872521227141</v>
      </c>
      <c r="W83" s="23">
        <f t="shared" si="77"/>
        <v>-1.3223037501471522</v>
      </c>
      <c r="X83" s="23">
        <f t="shared" si="78"/>
        <v>-2.3360040149539056</v>
      </c>
      <c r="Y83" s="23">
        <f t="shared" si="48"/>
        <v>117.54908558281613</v>
      </c>
      <c r="Z83" s="23">
        <f t="shared" si="49"/>
        <v>117.45263701682305</v>
      </c>
      <c r="AA83" s="23">
        <f t="shared" si="50"/>
        <v>115.80643420459712</v>
      </c>
      <c r="AB83" s="23">
        <f t="shared" si="51"/>
        <v>114.0480868194493</v>
      </c>
      <c r="AC83" s="23">
        <f t="shared" si="52"/>
        <v>0.915756612058783</v>
      </c>
      <c r="AD83" s="23">
        <f t="shared" si="53"/>
        <v>0.99705484708881242</v>
      </c>
      <c r="AE83" s="23">
        <f t="shared" si="54"/>
        <v>2.3846688749120215</v>
      </c>
      <c r="AF83" s="23">
        <f t="shared" si="55"/>
        <v>3.8668115849698736</v>
      </c>
      <c r="AJ83" s="31">
        <v>43950</v>
      </c>
      <c r="AK83" s="11">
        <v>82</v>
      </c>
      <c r="AL83" s="23">
        <v>411.89001459999997</v>
      </c>
      <c r="AP83" s="23">
        <f t="shared" si="79"/>
        <v>417.08820180592551</v>
      </c>
      <c r="AQ83" s="23">
        <f t="shared" si="80"/>
        <v>416.02418487506259</v>
      </c>
      <c r="AR83" s="23">
        <f t="shared" si="81"/>
        <v>411.52497734194691</v>
      </c>
      <c r="AS83" s="23">
        <f t="shared" si="82"/>
        <v>407.49367463400483</v>
      </c>
      <c r="AT83" s="23">
        <f t="shared" si="63"/>
        <v>1.2620328295585574</v>
      </c>
      <c r="AU83" s="23">
        <f t="shared" si="64"/>
        <v>1.0037073316956822</v>
      </c>
      <c r="AV83" s="23">
        <f t="shared" si="65"/>
        <v>8.8624935083110493E-2</v>
      </c>
      <c r="AW83" s="23">
        <f t="shared" si="66"/>
        <v>1.067357743611379</v>
      </c>
      <c r="BA83" s="23">
        <f t="shared" si="83"/>
        <v>1.5889080862583476</v>
      </c>
      <c r="BB83" s="23">
        <f t="shared" si="84"/>
        <v>-3.5764303745407444</v>
      </c>
      <c r="BC83" s="23">
        <f t="shared" si="85"/>
        <v>-7.6954445403309286</v>
      </c>
      <c r="BD83" s="23">
        <f t="shared" si="86"/>
        <v>-12.244053449138251</v>
      </c>
      <c r="BE83" s="23">
        <f t="shared" si="67"/>
        <v>418.67710989218386</v>
      </c>
      <c r="BF83" s="23">
        <f t="shared" si="68"/>
        <v>412.44775450052185</v>
      </c>
      <c r="BG83" s="23">
        <f t="shared" si="69"/>
        <v>403.82953280161598</v>
      </c>
      <c r="BH83" s="23">
        <f t="shared" si="70"/>
        <v>395.24962118486656</v>
      </c>
      <c r="BI83" s="23">
        <f t="shared" si="71"/>
        <v>1.6477931126286383</v>
      </c>
      <c r="BJ83" s="23">
        <f t="shared" si="72"/>
        <v>0.13540991059555557</v>
      </c>
      <c r="BK83" s="23">
        <f t="shared" si="73"/>
        <v>1.956950038279464</v>
      </c>
      <c r="BL83" s="23">
        <f t="shared" si="74"/>
        <v>4.040008940564741</v>
      </c>
    </row>
    <row r="84" spans="4:64" x14ac:dyDescent="0.2">
      <c r="D84" s="31">
        <v>43951</v>
      </c>
      <c r="E84" s="11">
        <v>83</v>
      </c>
      <c r="F84" s="23">
        <v>123.6999969</v>
      </c>
      <c r="J84" s="23">
        <f t="shared" si="59"/>
        <v>117.07273958447512</v>
      </c>
      <c r="K84" s="23">
        <f t="shared" si="60"/>
        <v>118.10427376136747</v>
      </c>
      <c r="L84" s="23">
        <f t="shared" si="61"/>
        <v>118.03279398189771</v>
      </c>
      <c r="M84" s="23">
        <f t="shared" si="62"/>
        <v>118.18521656688064</v>
      </c>
      <c r="N84" s="23">
        <f t="shared" si="44"/>
        <v>5.3575242373550021</v>
      </c>
      <c r="O84" s="23">
        <f t="shared" si="45"/>
        <v>4.5236243159780836</v>
      </c>
      <c r="P84" s="23">
        <f t="shared" si="46"/>
        <v>4.581409102769582</v>
      </c>
      <c r="Q84" s="23">
        <f t="shared" si="47"/>
        <v>4.4581895483615499</v>
      </c>
      <c r="U84" s="23">
        <f t="shared" si="75"/>
        <v>0.77176640255403928</v>
      </c>
      <c r="V84" s="23">
        <f t="shared" si="76"/>
        <v>-3.6832554304949361E-2</v>
      </c>
      <c r="W84" s="23">
        <f t="shared" si="77"/>
        <v>1.3512116233197369E-2</v>
      </c>
      <c r="X84" s="23">
        <f t="shared" si="78"/>
        <v>0.97369978299117488</v>
      </c>
      <c r="Y84" s="23">
        <f t="shared" si="48"/>
        <v>117.84450598702915</v>
      </c>
      <c r="Z84" s="23">
        <f t="shared" si="49"/>
        <v>118.06744120706252</v>
      </c>
      <c r="AA84" s="23">
        <f t="shared" si="50"/>
        <v>118.04630609813091</v>
      </c>
      <c r="AB84" s="23">
        <f t="shared" si="51"/>
        <v>119.15891634987182</v>
      </c>
      <c r="AC84" s="23">
        <f t="shared" si="52"/>
        <v>4.7336225219993118</v>
      </c>
      <c r="AD84" s="23">
        <f t="shared" si="53"/>
        <v>4.5534000275609445</v>
      </c>
      <c r="AE84" s="23">
        <f t="shared" si="54"/>
        <v>4.570485807238601</v>
      </c>
      <c r="AF84" s="23">
        <f t="shared" si="55"/>
        <v>3.6710433823205579</v>
      </c>
      <c r="AJ84" s="31">
        <v>43951</v>
      </c>
      <c r="AK84" s="11">
        <v>83</v>
      </c>
      <c r="AL84" s="23">
        <v>419.85000609999997</v>
      </c>
      <c r="AP84" s="23">
        <f t="shared" si="79"/>
        <v>416.0485643647404</v>
      </c>
      <c r="AQ84" s="23">
        <f t="shared" si="80"/>
        <v>414.37051676503756</v>
      </c>
      <c r="AR84" s="23">
        <f t="shared" si="81"/>
        <v>411.74399969677876</v>
      </c>
      <c r="AS84" s="23">
        <f t="shared" si="82"/>
        <v>411.01074660680092</v>
      </c>
      <c r="AT84" s="23">
        <f t="shared" si="63"/>
        <v>0.90542852924340422</v>
      </c>
      <c r="AU84" s="23">
        <f t="shared" si="64"/>
        <v>1.3051064083246202</v>
      </c>
      <c r="AV84" s="23">
        <f t="shared" si="65"/>
        <v>1.9306910290458648</v>
      </c>
      <c r="AW84" s="23">
        <f t="shared" si="66"/>
        <v>2.1053374692803306</v>
      </c>
      <c r="BA84" s="23">
        <f t="shared" si="83"/>
        <v>1.0631989807696567</v>
      </c>
      <c r="BB84" s="23">
        <f t="shared" si="84"/>
        <v>-2.8073254687344562</v>
      </c>
      <c r="BC84" s="23">
        <f t="shared" si="85"/>
        <v>-2.9467644032332618</v>
      </c>
      <c r="BD84" s="23">
        <f t="shared" si="86"/>
        <v>0.3648468884092213</v>
      </c>
      <c r="BE84" s="23">
        <f t="shared" si="67"/>
        <v>417.11176334551004</v>
      </c>
      <c r="BF84" s="23">
        <f t="shared" si="68"/>
        <v>411.5631912963031</v>
      </c>
      <c r="BG84" s="23">
        <f t="shared" si="69"/>
        <v>408.7972352935455</v>
      </c>
      <c r="BH84" s="23">
        <f t="shared" si="70"/>
        <v>411.37559349521013</v>
      </c>
      <c r="BI84" s="23">
        <f t="shared" si="71"/>
        <v>0.65219547807693401</v>
      </c>
      <c r="BJ84" s="23">
        <f t="shared" si="72"/>
        <v>1.9737560279380144</v>
      </c>
      <c r="BK84" s="23">
        <f t="shared" si="73"/>
        <v>2.6325522557743928</v>
      </c>
      <c r="BL84" s="23">
        <f t="shared" si="74"/>
        <v>2.0184381282994215</v>
      </c>
    </row>
    <row r="85" spans="4:64" x14ac:dyDescent="0.2">
      <c r="D85" s="31">
        <v>43952</v>
      </c>
      <c r="E85" s="11">
        <v>84</v>
      </c>
      <c r="F85" s="23">
        <v>114.302002</v>
      </c>
      <c r="J85" s="23">
        <f t="shared" si="59"/>
        <v>118.3981910475801</v>
      </c>
      <c r="K85" s="23">
        <f t="shared" si="60"/>
        <v>120.34256301682048</v>
      </c>
      <c r="L85" s="23">
        <f t="shared" si="61"/>
        <v>121.43311573275909</v>
      </c>
      <c r="M85" s="23">
        <f t="shared" si="62"/>
        <v>122.59704083337613</v>
      </c>
      <c r="N85" s="23">
        <f t="shared" si="44"/>
        <v>3.5836546831262828</v>
      </c>
      <c r="O85" s="23">
        <f t="shared" si="45"/>
        <v>5.2847377221096057</v>
      </c>
      <c r="P85" s="23">
        <f t="shared" si="46"/>
        <v>6.2388353729439396</v>
      </c>
      <c r="Q85" s="23">
        <f t="shared" si="47"/>
        <v>7.2571247119329758</v>
      </c>
      <c r="U85" s="23">
        <f t="shared" si="75"/>
        <v>0.8825034146642281</v>
      </c>
      <c r="V85" s="23">
        <f t="shared" si="76"/>
        <v>0.87321616959823511</v>
      </c>
      <c r="W85" s="23">
        <f t="shared" si="77"/>
        <v>2.045597897010107</v>
      </c>
      <c r="X85" s="23">
        <f t="shared" si="78"/>
        <v>3.7241993697946243</v>
      </c>
      <c r="Y85" s="23">
        <f t="shared" si="48"/>
        <v>119.28069446224433</v>
      </c>
      <c r="Z85" s="23">
        <f t="shared" si="49"/>
        <v>121.21577918641871</v>
      </c>
      <c r="AA85" s="23">
        <f t="shared" si="50"/>
        <v>123.4787136297692</v>
      </c>
      <c r="AB85" s="23">
        <f t="shared" si="51"/>
        <v>126.32124020317075</v>
      </c>
      <c r="AC85" s="23">
        <f t="shared" si="52"/>
        <v>4.3557351359815417</v>
      </c>
      <c r="AD85" s="23">
        <f t="shared" si="53"/>
        <v>6.0486929935126703</v>
      </c>
      <c r="AE85" s="23">
        <f t="shared" si="54"/>
        <v>8.0284784773666527</v>
      </c>
      <c r="AF85" s="23">
        <f t="shared" si="55"/>
        <v>10.515334808545823</v>
      </c>
      <c r="AJ85" s="31">
        <v>43952</v>
      </c>
      <c r="AK85" s="11">
        <v>84</v>
      </c>
      <c r="AL85" s="23">
        <v>415.26998900000001</v>
      </c>
      <c r="AP85" s="23">
        <f t="shared" si="79"/>
        <v>416.80885271179238</v>
      </c>
      <c r="AQ85" s="23">
        <f t="shared" si="80"/>
        <v>416.56231249902254</v>
      </c>
      <c r="AR85" s="23">
        <f t="shared" si="81"/>
        <v>416.60760353871149</v>
      </c>
      <c r="AS85" s="23">
        <f t="shared" si="82"/>
        <v>418.08215420136014</v>
      </c>
      <c r="AT85" s="23">
        <f t="shared" si="63"/>
        <v>0.37056944940761744</v>
      </c>
      <c r="AU85" s="23">
        <f t="shared" si="64"/>
        <v>0.31120079303937603</v>
      </c>
      <c r="AV85" s="23">
        <f t="shared" si="65"/>
        <v>0.32210720113258112</v>
      </c>
      <c r="AW85" s="23">
        <f t="shared" si="66"/>
        <v>0.67718960576275367</v>
      </c>
      <c r="BA85" s="23">
        <f t="shared" si="83"/>
        <v>1.002616854026122</v>
      </c>
      <c r="BB85" s="23">
        <f t="shared" si="84"/>
        <v>-0.80767698764668372</v>
      </c>
      <c r="BC85" s="23">
        <f t="shared" si="85"/>
        <v>1.7394565438663325</v>
      </c>
      <c r="BD85" s="23">
        <f t="shared" si="86"/>
        <v>5.7300954533292199</v>
      </c>
      <c r="BE85" s="23">
        <f t="shared" si="67"/>
        <v>417.81146956581853</v>
      </c>
      <c r="BF85" s="23">
        <f t="shared" si="68"/>
        <v>415.75463551137585</v>
      </c>
      <c r="BG85" s="23">
        <f t="shared" si="69"/>
        <v>418.3470600825778</v>
      </c>
      <c r="BH85" s="23">
        <f t="shared" si="70"/>
        <v>423.81224965468937</v>
      </c>
      <c r="BI85" s="23">
        <f t="shared" si="71"/>
        <v>0.6120067987428095</v>
      </c>
      <c r="BJ85" s="23">
        <f t="shared" si="72"/>
        <v>0.1167063655485691</v>
      </c>
      <c r="BK85" s="23">
        <f t="shared" si="73"/>
        <v>0.74098084718031199</v>
      </c>
      <c r="BL85" s="23">
        <f t="shared" si="74"/>
        <v>2.0570378021440305</v>
      </c>
    </row>
    <row r="86" spans="4:64" x14ac:dyDescent="0.2">
      <c r="D86" s="31">
        <v>43955</v>
      </c>
      <c r="E86" s="11">
        <v>85</v>
      </c>
      <c r="F86" s="23">
        <v>115.7994995</v>
      </c>
      <c r="J86" s="23">
        <f t="shared" si="59"/>
        <v>117.57895323806409</v>
      </c>
      <c r="K86" s="23">
        <f t="shared" si="60"/>
        <v>117.92633861009229</v>
      </c>
      <c r="L86" s="23">
        <f t="shared" si="61"/>
        <v>117.15444749310363</v>
      </c>
      <c r="M86" s="23">
        <f t="shared" si="62"/>
        <v>115.96100976667523</v>
      </c>
      <c r="N86" s="23">
        <f t="shared" si="44"/>
        <v>1.5366679007659199</v>
      </c>
      <c r="O86" s="23">
        <f t="shared" si="45"/>
        <v>1.8366565652490503</v>
      </c>
      <c r="P86" s="23">
        <f t="shared" si="46"/>
        <v>1.1700810443516951</v>
      </c>
      <c r="Q86" s="23">
        <f t="shared" si="47"/>
        <v>0.13947406281772087</v>
      </c>
      <c r="U86" s="23">
        <f t="shared" si="75"/>
        <v>0.54215516982818035</v>
      </c>
      <c r="V86" s="23">
        <f t="shared" si="76"/>
        <v>-0.44256006093233513</v>
      </c>
      <c r="W86" s="23">
        <f t="shared" si="77"/>
        <v>-1.7489617849892327</v>
      </c>
      <c r="X86" s="23">
        <f t="shared" si="78"/>
        <v>-4.5639849794017913</v>
      </c>
      <c r="Y86" s="23">
        <f t="shared" si="48"/>
        <v>118.12110840789227</v>
      </c>
      <c r="Z86" s="23">
        <f t="shared" si="49"/>
        <v>117.48377854915995</v>
      </c>
      <c r="AA86" s="23">
        <f t="shared" si="50"/>
        <v>115.4054857081144</v>
      </c>
      <c r="AB86" s="23">
        <f t="shared" si="51"/>
        <v>111.39702478727344</v>
      </c>
      <c r="AC86" s="23">
        <f t="shared" si="52"/>
        <v>2.0048522816735228</v>
      </c>
      <c r="AD86" s="23">
        <f t="shared" si="53"/>
        <v>1.4544786950136639</v>
      </c>
      <c r="AE86" s="23">
        <f t="shared" si="54"/>
        <v>0.34025517691084506</v>
      </c>
      <c r="AF86" s="23">
        <f t="shared" si="55"/>
        <v>3.8018080663004579</v>
      </c>
      <c r="AJ86" s="31">
        <v>43955</v>
      </c>
      <c r="AK86" s="11">
        <v>85</v>
      </c>
      <c r="AL86" s="23">
        <v>428.14999390000003</v>
      </c>
      <c r="AP86" s="23">
        <f t="shared" si="79"/>
        <v>416.50107996943393</v>
      </c>
      <c r="AQ86" s="23">
        <f t="shared" si="80"/>
        <v>416.04538309941353</v>
      </c>
      <c r="AR86" s="23">
        <f t="shared" si="81"/>
        <v>415.80503481548465</v>
      </c>
      <c r="AS86" s="23">
        <f t="shared" si="82"/>
        <v>415.83242204027204</v>
      </c>
      <c r="AT86" s="23">
        <f t="shared" si="63"/>
        <v>2.7207553653000516</v>
      </c>
      <c r="AU86" s="23">
        <f t="shared" si="64"/>
        <v>2.8271892965187542</v>
      </c>
      <c r="AV86" s="23">
        <f t="shared" si="65"/>
        <v>2.883325764427946</v>
      </c>
      <c r="AW86" s="23">
        <f t="shared" si="66"/>
        <v>2.876929121854646</v>
      </c>
      <c r="BA86" s="23">
        <f t="shared" si="83"/>
        <v>0.74053893474920729</v>
      </c>
      <c r="BB86" s="23">
        <f t="shared" si="84"/>
        <v>-0.69137795243161493</v>
      </c>
      <c r="BC86" s="23">
        <f t="shared" si="85"/>
        <v>0.21424138361042844</v>
      </c>
      <c r="BD86" s="23">
        <f t="shared" si="86"/>
        <v>-0.65376663820464009</v>
      </c>
      <c r="BE86" s="23">
        <f t="shared" si="67"/>
        <v>417.24161890418316</v>
      </c>
      <c r="BF86" s="23">
        <f t="shared" si="68"/>
        <v>415.35400514698193</v>
      </c>
      <c r="BG86" s="23">
        <f t="shared" si="69"/>
        <v>416.01927619909509</v>
      </c>
      <c r="BH86" s="23">
        <f t="shared" si="70"/>
        <v>415.17865540206742</v>
      </c>
      <c r="BI86" s="23">
        <f t="shared" si="71"/>
        <v>2.5477928649380437</v>
      </c>
      <c r="BJ86" s="23">
        <f t="shared" si="72"/>
        <v>2.988669610026145</v>
      </c>
      <c r="BK86" s="23">
        <f t="shared" si="73"/>
        <v>2.8332869026592173</v>
      </c>
      <c r="BL86" s="23">
        <f t="shared" si="74"/>
        <v>3.0296248237159222</v>
      </c>
    </row>
    <row r="87" spans="4:64" x14ac:dyDescent="0.2">
      <c r="D87" s="31">
        <v>43956</v>
      </c>
      <c r="E87" s="11">
        <v>86</v>
      </c>
      <c r="F87" s="23">
        <v>115.88999939999999</v>
      </c>
      <c r="J87" s="23">
        <f t="shared" si="59"/>
        <v>117.22306249045127</v>
      </c>
      <c r="K87" s="23">
        <f t="shared" si="60"/>
        <v>117.07560296605537</v>
      </c>
      <c r="L87" s="23">
        <f t="shared" si="61"/>
        <v>116.34147869724146</v>
      </c>
      <c r="M87" s="23">
        <f t="shared" si="62"/>
        <v>115.83180155333504</v>
      </c>
      <c r="N87" s="23">
        <f t="shared" si="44"/>
        <v>1.1502831110130076</v>
      </c>
      <c r="O87" s="23">
        <f t="shared" si="45"/>
        <v>1.0230421711913282</v>
      </c>
      <c r="P87" s="23">
        <f t="shared" si="46"/>
        <v>0.38957571799026391</v>
      </c>
      <c r="Q87" s="23">
        <f t="shared" si="47"/>
        <v>5.0218178415965278E-2</v>
      </c>
      <c r="U87" s="23">
        <f t="shared" si="75"/>
        <v>0.36254598633998064</v>
      </c>
      <c r="V87" s="23">
        <f t="shared" si="76"/>
        <v>-0.60583029417416767</v>
      </c>
      <c r="W87" s="23">
        <f t="shared" si="77"/>
        <v>-1.1873659915129986</v>
      </c>
      <c r="X87" s="23">
        <f t="shared" si="78"/>
        <v>-1.0161635665525115</v>
      </c>
      <c r="Y87" s="23">
        <f t="shared" si="48"/>
        <v>117.58560847679125</v>
      </c>
      <c r="Z87" s="23">
        <f t="shared" si="49"/>
        <v>116.4697726718812</v>
      </c>
      <c r="AA87" s="23">
        <f t="shared" si="50"/>
        <v>115.15411270572845</v>
      </c>
      <c r="AB87" s="23">
        <f t="shared" si="51"/>
        <v>114.81563798678253</v>
      </c>
      <c r="AC87" s="23">
        <f t="shared" si="52"/>
        <v>1.4631194111398511</v>
      </c>
      <c r="AD87" s="23">
        <f t="shared" si="53"/>
        <v>0.50027894976519305</v>
      </c>
      <c r="AE87" s="23">
        <f t="shared" si="54"/>
        <v>0.63498722761365589</v>
      </c>
      <c r="AF87" s="23">
        <f t="shared" si="55"/>
        <v>0.92705273861401016</v>
      </c>
      <c r="AJ87" s="31">
        <v>43956</v>
      </c>
      <c r="AK87" s="11">
        <v>86</v>
      </c>
      <c r="AL87" s="23">
        <v>424.67999270000001</v>
      </c>
      <c r="AP87" s="23">
        <f t="shared" si="79"/>
        <v>418.83086275554717</v>
      </c>
      <c r="AQ87" s="23">
        <f t="shared" si="80"/>
        <v>420.88722741964813</v>
      </c>
      <c r="AR87" s="23">
        <f t="shared" si="81"/>
        <v>423.21201026619383</v>
      </c>
      <c r="AS87" s="23">
        <f t="shared" si="82"/>
        <v>425.68647952805441</v>
      </c>
      <c r="AT87" s="23">
        <f t="shared" si="63"/>
        <v>1.3773029210219352</v>
      </c>
      <c r="AU87" s="23">
        <f t="shared" si="64"/>
        <v>0.89308781801528148</v>
      </c>
      <c r="AV87" s="23">
        <f t="shared" si="65"/>
        <v>0.34566790502023687</v>
      </c>
      <c r="AW87" s="23">
        <f t="shared" si="66"/>
        <v>0.23699888041709291</v>
      </c>
      <c r="BA87" s="23">
        <f t="shared" si="83"/>
        <v>1.0583877050220143</v>
      </c>
      <c r="BB87" s="23">
        <f t="shared" si="84"/>
        <v>1.521910956634871</v>
      </c>
      <c r="BC87" s="23">
        <f t="shared" si="85"/>
        <v>4.5298818238696814</v>
      </c>
      <c r="BD87" s="23">
        <f t="shared" si="86"/>
        <v>7.7524926625849684</v>
      </c>
      <c r="BE87" s="23">
        <f t="shared" si="67"/>
        <v>419.8892504605692</v>
      </c>
      <c r="BF87" s="23">
        <f t="shared" si="68"/>
        <v>422.40913837628301</v>
      </c>
      <c r="BG87" s="23">
        <f t="shared" si="69"/>
        <v>427.74189209006352</v>
      </c>
      <c r="BH87" s="23">
        <f t="shared" si="70"/>
        <v>433.43897219063939</v>
      </c>
      <c r="BI87" s="23">
        <f t="shared" si="71"/>
        <v>1.128082867519276</v>
      </c>
      <c r="BJ87" s="23">
        <f t="shared" si="72"/>
        <v>0.53472128726374146</v>
      </c>
      <c r="BK87" s="23">
        <f t="shared" si="73"/>
        <v>0.72098979059427248</v>
      </c>
      <c r="BL87" s="23">
        <f t="shared" si="74"/>
        <v>2.0624893192994951</v>
      </c>
    </row>
    <row r="88" spans="4:64" x14ac:dyDescent="0.2">
      <c r="D88" s="31">
        <v>43957</v>
      </c>
      <c r="E88" s="11">
        <v>87</v>
      </c>
      <c r="F88" s="23">
        <v>117.56300349999999</v>
      </c>
      <c r="J88" s="23">
        <f t="shared" si="59"/>
        <v>116.95644987236102</v>
      </c>
      <c r="K88" s="23">
        <f t="shared" si="60"/>
        <v>116.60136153963322</v>
      </c>
      <c r="L88" s="23">
        <f t="shared" si="61"/>
        <v>116.07059111889657</v>
      </c>
      <c r="M88" s="23">
        <f t="shared" si="62"/>
        <v>115.87835983066701</v>
      </c>
      <c r="N88" s="23">
        <f t="shared" si="44"/>
        <v>0.51593920670712834</v>
      </c>
      <c r="O88" s="23">
        <f t="shared" si="45"/>
        <v>0.81798008875026451</v>
      </c>
      <c r="P88" s="23">
        <f t="shared" si="46"/>
        <v>1.2694575135649888</v>
      </c>
      <c r="Q88" s="23">
        <f t="shared" si="47"/>
        <v>1.4329709340345196</v>
      </c>
      <c r="U88" s="23">
        <f t="shared" si="75"/>
        <v>0.23671426545393465</v>
      </c>
      <c r="V88" s="23">
        <f t="shared" si="76"/>
        <v>-0.55319474707336214</v>
      </c>
      <c r="W88" s="23">
        <f t="shared" si="77"/>
        <v>-0.63747894361212931</v>
      </c>
      <c r="X88" s="23">
        <f t="shared" si="78"/>
        <v>-0.16598609144492771</v>
      </c>
      <c r="Y88" s="23">
        <f t="shared" si="48"/>
        <v>117.19316413781496</v>
      </c>
      <c r="Z88" s="23">
        <f t="shared" si="49"/>
        <v>116.04816679255985</v>
      </c>
      <c r="AA88" s="23">
        <f t="shared" si="50"/>
        <v>115.43311217528445</v>
      </c>
      <c r="AB88" s="23">
        <f t="shared" si="51"/>
        <v>115.71237373922209</v>
      </c>
      <c r="AC88" s="23">
        <f t="shared" si="52"/>
        <v>0.31458822178274215</v>
      </c>
      <c r="AD88" s="23">
        <f t="shared" si="53"/>
        <v>1.2885318189749544</v>
      </c>
      <c r="AE88" s="23">
        <f t="shared" si="54"/>
        <v>1.8117020332128075</v>
      </c>
      <c r="AF88" s="23">
        <f t="shared" si="55"/>
        <v>1.5741599871407725</v>
      </c>
      <c r="AJ88" s="31">
        <v>43957</v>
      </c>
      <c r="AK88" s="11">
        <v>87</v>
      </c>
      <c r="AL88" s="23">
        <v>434.26000979999998</v>
      </c>
      <c r="AP88" s="23">
        <f t="shared" si="79"/>
        <v>420.00068874443775</v>
      </c>
      <c r="AQ88" s="23">
        <f t="shared" si="80"/>
        <v>422.40433353178889</v>
      </c>
      <c r="AR88" s="23">
        <f t="shared" si="81"/>
        <v>424.09279972647755</v>
      </c>
      <c r="AS88" s="23">
        <f t="shared" si="82"/>
        <v>424.88129006561093</v>
      </c>
      <c r="AT88" s="23">
        <f t="shared" si="63"/>
        <v>3.283590644722135</v>
      </c>
      <c r="AU88" s="23">
        <f t="shared" si="64"/>
        <v>2.7300870447802135</v>
      </c>
      <c r="AV88" s="23">
        <f t="shared" si="65"/>
        <v>2.3412724736512054</v>
      </c>
      <c r="AW88" s="23">
        <f t="shared" si="66"/>
        <v>2.1597014513743633</v>
      </c>
      <c r="BA88" s="23">
        <f t="shared" si="83"/>
        <v>1.0806753617957274</v>
      </c>
      <c r="BB88" s="23">
        <f t="shared" si="84"/>
        <v>1.5199890188372289</v>
      </c>
      <c r="BC88" s="23">
        <f t="shared" si="85"/>
        <v>2.3404264057181061</v>
      </c>
      <c r="BD88" s="23">
        <f t="shared" si="86"/>
        <v>0.9063469625622097</v>
      </c>
      <c r="BE88" s="23">
        <f t="shared" si="67"/>
        <v>421.08136410623348</v>
      </c>
      <c r="BF88" s="23">
        <f t="shared" si="68"/>
        <v>423.92432255062613</v>
      </c>
      <c r="BG88" s="23">
        <f t="shared" si="69"/>
        <v>426.43322613219567</v>
      </c>
      <c r="BH88" s="23">
        <f t="shared" si="70"/>
        <v>425.78763702817315</v>
      </c>
      <c r="BI88" s="23">
        <f t="shared" si="71"/>
        <v>3.0347361940686111</v>
      </c>
      <c r="BJ88" s="23">
        <f t="shared" si="72"/>
        <v>2.3800688564747157</v>
      </c>
      <c r="BK88" s="23">
        <f t="shared" si="73"/>
        <v>1.8023265995432001</v>
      </c>
      <c r="BL88" s="23">
        <f t="shared" si="74"/>
        <v>1.9509907844677681</v>
      </c>
    </row>
    <row r="89" spans="4:64" x14ac:dyDescent="0.2">
      <c r="D89" s="31">
        <v>43958</v>
      </c>
      <c r="E89" s="11">
        <v>88</v>
      </c>
      <c r="F89" s="23">
        <v>118.38050079999999</v>
      </c>
      <c r="J89" s="23">
        <f t="shared" si="59"/>
        <v>117.07776059788881</v>
      </c>
      <c r="K89" s="23">
        <f t="shared" si="60"/>
        <v>116.98601832377993</v>
      </c>
      <c r="L89" s="23">
        <f t="shared" si="61"/>
        <v>116.96603854755863</v>
      </c>
      <c r="M89" s="23">
        <f t="shared" si="62"/>
        <v>117.22607476613339</v>
      </c>
      <c r="N89" s="23">
        <f t="shared" si="44"/>
        <v>1.1004685681403885</v>
      </c>
      <c r="O89" s="23">
        <f t="shared" si="45"/>
        <v>1.1779663599970702</v>
      </c>
      <c r="P89" s="23">
        <f t="shared" si="46"/>
        <v>1.1948439505514981</v>
      </c>
      <c r="Q89" s="23">
        <f t="shared" si="47"/>
        <v>0.97518259009308006</v>
      </c>
      <c r="U89" s="23">
        <f t="shared" si="75"/>
        <v>0.2136335574687061</v>
      </c>
      <c r="V89" s="23">
        <f t="shared" si="76"/>
        <v>-0.1780541345853319</v>
      </c>
      <c r="W89" s="23">
        <f t="shared" si="77"/>
        <v>0.28227687975237964</v>
      </c>
      <c r="X89" s="23">
        <f t="shared" si="78"/>
        <v>1.0449747300841226</v>
      </c>
      <c r="Y89" s="23">
        <f t="shared" si="48"/>
        <v>117.29139415535752</v>
      </c>
      <c r="Z89" s="23">
        <f t="shared" si="49"/>
        <v>116.80796418919459</v>
      </c>
      <c r="AA89" s="23">
        <f t="shared" si="50"/>
        <v>117.248315427311</v>
      </c>
      <c r="AB89" s="23">
        <f t="shared" si="51"/>
        <v>118.27104949621751</v>
      </c>
      <c r="AC89" s="23">
        <f t="shared" si="52"/>
        <v>0.92000509989603807</v>
      </c>
      <c r="AD89" s="23">
        <f t="shared" si="53"/>
        <v>1.3283746902390199</v>
      </c>
      <c r="AE89" s="23">
        <f t="shared" si="54"/>
        <v>0.95639515379461404</v>
      </c>
      <c r="AF89" s="23">
        <f t="shared" si="55"/>
        <v>9.2457206248343776E-2</v>
      </c>
      <c r="AJ89" s="31">
        <v>43958</v>
      </c>
      <c r="AK89" s="11">
        <v>88</v>
      </c>
      <c r="AL89" s="23">
        <v>436.52999879999999</v>
      </c>
      <c r="AP89" s="23">
        <f t="shared" si="79"/>
        <v>422.85255295555021</v>
      </c>
      <c r="AQ89" s="23">
        <f t="shared" si="80"/>
        <v>427.14660403907328</v>
      </c>
      <c r="AR89" s="23">
        <f t="shared" si="81"/>
        <v>430.193125770591</v>
      </c>
      <c r="AS89" s="23">
        <f t="shared" si="82"/>
        <v>432.38426585312214</v>
      </c>
      <c r="AT89" s="23">
        <f t="shared" si="63"/>
        <v>3.1332201411239593</v>
      </c>
      <c r="AU89" s="23">
        <f t="shared" si="64"/>
        <v>2.1495417924818927</v>
      </c>
      <c r="AV89" s="23">
        <f t="shared" si="65"/>
        <v>1.4516466329527755</v>
      </c>
      <c r="AW89" s="23">
        <f t="shared" si="66"/>
        <v>0.94970172915361217</v>
      </c>
      <c r="BA89" s="23">
        <f t="shared" si="83"/>
        <v>1.4349131316590733</v>
      </c>
      <c r="BB89" s="23">
        <f t="shared" si="84"/>
        <v>2.8089016142160927</v>
      </c>
      <c r="BC89" s="23">
        <f t="shared" si="85"/>
        <v>4.5963661887553089</v>
      </c>
      <c r="BD89" s="23">
        <f t="shared" si="86"/>
        <v>6.1836500225214168</v>
      </c>
      <c r="BE89" s="23">
        <f t="shared" si="67"/>
        <v>424.28746608720928</v>
      </c>
      <c r="BF89" s="23">
        <f t="shared" si="68"/>
        <v>429.95550565328938</v>
      </c>
      <c r="BG89" s="23">
        <f t="shared" si="69"/>
        <v>434.78949195934632</v>
      </c>
      <c r="BH89" s="23">
        <f t="shared" si="70"/>
        <v>438.56791587564356</v>
      </c>
      <c r="BI89" s="23">
        <f t="shared" si="71"/>
        <v>2.8045112011648317</v>
      </c>
      <c r="BJ89" s="23">
        <f t="shared" si="72"/>
        <v>1.5060804904092673</v>
      </c>
      <c r="BK89" s="23">
        <f t="shared" si="73"/>
        <v>0.39871414231283886</v>
      </c>
      <c r="BL89" s="23">
        <f t="shared" si="74"/>
        <v>0.46684467991792389</v>
      </c>
    </row>
    <row r="90" spans="4:64" x14ac:dyDescent="0.2">
      <c r="D90" s="31">
        <v>43959</v>
      </c>
      <c r="E90" s="11">
        <v>89</v>
      </c>
      <c r="F90" s="23">
        <v>118.98049930000001</v>
      </c>
      <c r="J90" s="23">
        <f t="shared" si="59"/>
        <v>117.33830863831106</v>
      </c>
      <c r="K90" s="23">
        <f t="shared" si="60"/>
        <v>117.54381131426797</v>
      </c>
      <c r="L90" s="23">
        <f t="shared" si="61"/>
        <v>117.81471589902345</v>
      </c>
      <c r="M90" s="23">
        <f t="shared" si="62"/>
        <v>118.14961559322668</v>
      </c>
      <c r="N90" s="23">
        <f t="shared" si="44"/>
        <v>1.3802183310294303</v>
      </c>
      <c r="O90" s="23">
        <f t="shared" si="45"/>
        <v>1.2074987028836879</v>
      </c>
      <c r="P90" s="23">
        <f t="shared" si="46"/>
        <v>0.97981047973006008</v>
      </c>
      <c r="Q90" s="23">
        <f t="shared" si="47"/>
        <v>0.69833603965496283</v>
      </c>
      <c r="U90" s="23">
        <f t="shared" si="75"/>
        <v>0.22301645405941498</v>
      </c>
      <c r="V90" s="23">
        <f t="shared" si="76"/>
        <v>0.11628471544401656</v>
      </c>
      <c r="W90" s="23">
        <f t="shared" si="77"/>
        <v>0.62211716277984941</v>
      </c>
      <c r="X90" s="23">
        <f t="shared" si="78"/>
        <v>0.94782760769145713</v>
      </c>
      <c r="Y90" s="23">
        <f t="shared" si="48"/>
        <v>117.56132509237048</v>
      </c>
      <c r="Z90" s="23">
        <f t="shared" si="49"/>
        <v>117.66009602971198</v>
      </c>
      <c r="AA90" s="23">
        <f t="shared" si="50"/>
        <v>118.4368330618033</v>
      </c>
      <c r="AB90" s="23">
        <f t="shared" si="51"/>
        <v>119.09744320091814</v>
      </c>
      <c r="AC90" s="23">
        <f t="shared" si="52"/>
        <v>1.1927788301267652</v>
      </c>
      <c r="AD90" s="23">
        <f t="shared" si="53"/>
        <v>1.109764438757928</v>
      </c>
      <c r="AE90" s="23">
        <f t="shared" si="54"/>
        <v>0.45693726400146883</v>
      </c>
      <c r="AF90" s="23">
        <f t="shared" si="55"/>
        <v>9.8288292288356824E-2</v>
      </c>
      <c r="AJ90" s="31">
        <v>43959</v>
      </c>
      <c r="AK90" s="11">
        <v>89</v>
      </c>
      <c r="AL90" s="23">
        <v>435.5499878</v>
      </c>
      <c r="AP90" s="23">
        <f t="shared" si="79"/>
        <v>425.58804212444022</v>
      </c>
      <c r="AQ90" s="23">
        <f t="shared" si="80"/>
        <v>430.89996194344394</v>
      </c>
      <c r="AR90" s="23">
        <f t="shared" si="81"/>
        <v>433.99524958823645</v>
      </c>
      <c r="AS90" s="23">
        <f t="shared" si="82"/>
        <v>435.70085221062442</v>
      </c>
      <c r="AT90" s="23">
        <f t="shared" si="63"/>
        <v>2.2872106427733843</v>
      </c>
      <c r="AU90" s="23">
        <f t="shared" si="64"/>
        <v>1.0676216247975878</v>
      </c>
      <c r="AV90" s="23">
        <f t="shared" si="65"/>
        <v>0.3569597647371463</v>
      </c>
      <c r="AW90" s="23">
        <f t="shared" si="66"/>
        <v>3.4637679910508291E-2</v>
      </c>
      <c r="BA90" s="23">
        <f t="shared" si="83"/>
        <v>1.695028339105261</v>
      </c>
      <c r="BB90" s="23">
        <f t="shared" si="84"/>
        <v>3.1866841302779196</v>
      </c>
      <c r="BC90" s="23">
        <f t="shared" si="85"/>
        <v>4.1198207660893944</v>
      </c>
      <c r="BD90" s="23">
        <f t="shared" si="86"/>
        <v>3.8899990905061026</v>
      </c>
      <c r="BE90" s="23">
        <f t="shared" si="67"/>
        <v>427.28307046354547</v>
      </c>
      <c r="BF90" s="23">
        <f t="shared" si="68"/>
        <v>434.08664607372185</v>
      </c>
      <c r="BG90" s="23">
        <f t="shared" si="69"/>
        <v>438.11507035432584</v>
      </c>
      <c r="BH90" s="23">
        <f t="shared" si="70"/>
        <v>439.5908513011305</v>
      </c>
      <c r="BI90" s="23">
        <f t="shared" si="71"/>
        <v>1.8980409982816044</v>
      </c>
      <c r="BJ90" s="23">
        <f t="shared" si="72"/>
        <v>0.33597560952064504</v>
      </c>
      <c r="BK90" s="23">
        <f t="shared" si="73"/>
        <v>0.58892954337624726</v>
      </c>
      <c r="BL90" s="23">
        <f t="shared" si="74"/>
        <v>0.92776113289343609</v>
      </c>
    </row>
    <row r="91" spans="4:64" x14ac:dyDescent="0.2">
      <c r="D91" s="31">
        <v>43962</v>
      </c>
      <c r="E91" s="11">
        <v>90</v>
      </c>
      <c r="F91" s="23">
        <v>120.4499969</v>
      </c>
      <c r="J91" s="23">
        <f t="shared" si="59"/>
        <v>117.66674677064886</v>
      </c>
      <c r="K91" s="23">
        <f t="shared" si="60"/>
        <v>118.11848650856078</v>
      </c>
      <c r="L91" s="23">
        <f t="shared" si="61"/>
        <v>118.51418593960938</v>
      </c>
      <c r="M91" s="23">
        <f t="shared" si="62"/>
        <v>118.81432255864534</v>
      </c>
      <c r="N91" s="23">
        <f t="shared" si="44"/>
        <v>2.3107100049673353</v>
      </c>
      <c r="O91" s="23">
        <f t="shared" si="45"/>
        <v>1.935666626355242</v>
      </c>
      <c r="P91" s="23">
        <f t="shared" si="46"/>
        <v>1.6071490329699007</v>
      </c>
      <c r="Q91" s="23">
        <f t="shared" si="47"/>
        <v>1.3579696002089794</v>
      </c>
      <c r="U91" s="23">
        <f t="shared" si="75"/>
        <v>0.24410078971509086</v>
      </c>
      <c r="V91" s="23">
        <f t="shared" si="76"/>
        <v>0.29964090698353335</v>
      </c>
      <c r="W91" s="23">
        <f t="shared" si="77"/>
        <v>0.66852888946349287</v>
      </c>
      <c r="X91" s="23">
        <f t="shared" si="78"/>
        <v>0.72133109387321892</v>
      </c>
      <c r="Y91" s="23">
        <f t="shared" si="48"/>
        <v>117.91084756036395</v>
      </c>
      <c r="Z91" s="23">
        <f t="shared" si="49"/>
        <v>118.4181274155443</v>
      </c>
      <c r="AA91" s="23">
        <f t="shared" si="50"/>
        <v>119.18271482907286</v>
      </c>
      <c r="AB91" s="23">
        <f t="shared" si="51"/>
        <v>119.53565365251856</v>
      </c>
      <c r="AC91" s="23">
        <f t="shared" si="52"/>
        <v>2.1080526400877426</v>
      </c>
      <c r="AD91" s="23">
        <f t="shared" si="53"/>
        <v>1.6868987436692056</v>
      </c>
      <c r="AE91" s="23">
        <f t="shared" si="54"/>
        <v>1.052122958524657</v>
      </c>
      <c r="AF91" s="23">
        <f t="shared" si="55"/>
        <v>0.75910607805207875</v>
      </c>
      <c r="AJ91" s="31">
        <v>43962</v>
      </c>
      <c r="AK91" s="11">
        <v>90</v>
      </c>
      <c r="AL91" s="23">
        <v>440.51998900000001</v>
      </c>
      <c r="AP91" s="23">
        <f t="shared" si="79"/>
        <v>427.5804312595522</v>
      </c>
      <c r="AQ91" s="23">
        <f t="shared" si="80"/>
        <v>432.75997228606639</v>
      </c>
      <c r="AR91" s="23">
        <f t="shared" si="81"/>
        <v>434.92809251529457</v>
      </c>
      <c r="AS91" s="23">
        <f t="shared" si="82"/>
        <v>435.58016068212493</v>
      </c>
      <c r="AT91" s="23">
        <f t="shared" si="63"/>
        <v>2.937337252237108</v>
      </c>
      <c r="AU91" s="23">
        <f t="shared" si="64"/>
        <v>1.7615583645929906</v>
      </c>
      <c r="AV91" s="23">
        <f t="shared" si="65"/>
        <v>1.2693854136787976</v>
      </c>
      <c r="AW91" s="23">
        <f t="shared" si="66"/>
        <v>1.1213630348735621</v>
      </c>
      <c r="BA91" s="23">
        <f t="shared" si="83"/>
        <v>1.7545004983066046</v>
      </c>
      <c r="BB91" s="23">
        <f t="shared" si="84"/>
        <v>2.6560146152157298</v>
      </c>
      <c r="BC91" s="23">
        <f t="shared" si="85"/>
        <v>2.2076340626706288</v>
      </c>
      <c r="BD91" s="23">
        <f t="shared" si="86"/>
        <v>0.68144659530162666</v>
      </c>
      <c r="BE91" s="23">
        <f t="shared" si="67"/>
        <v>429.33493175785878</v>
      </c>
      <c r="BF91" s="23">
        <f t="shared" si="68"/>
        <v>435.41598690128211</v>
      </c>
      <c r="BG91" s="23">
        <f t="shared" si="69"/>
        <v>437.13572657796522</v>
      </c>
      <c r="BH91" s="23">
        <f t="shared" si="70"/>
        <v>436.26160727742655</v>
      </c>
      <c r="BI91" s="23">
        <f t="shared" si="71"/>
        <v>2.539057822899661</v>
      </c>
      <c r="BJ91" s="23">
        <f t="shared" si="72"/>
        <v>1.158631214511789</v>
      </c>
      <c r="BK91" s="23">
        <f t="shared" si="73"/>
        <v>0.76824264654078933</v>
      </c>
      <c r="BL91" s="23">
        <f t="shared" si="74"/>
        <v>0.96667162192575573</v>
      </c>
    </row>
    <row r="92" spans="4:64" x14ac:dyDescent="0.2">
      <c r="D92" s="31">
        <v>43963</v>
      </c>
      <c r="E92" s="11">
        <v>91</v>
      </c>
      <c r="F92" s="23">
        <v>117.8475037</v>
      </c>
      <c r="J92" s="23">
        <f t="shared" si="59"/>
        <v>118.2233967965191</v>
      </c>
      <c r="K92" s="23">
        <f t="shared" si="60"/>
        <v>119.05109066513647</v>
      </c>
      <c r="L92" s="23">
        <f t="shared" si="61"/>
        <v>119.67567251584376</v>
      </c>
      <c r="M92" s="23">
        <f t="shared" si="62"/>
        <v>120.12286203172907</v>
      </c>
      <c r="N92" s="23">
        <f t="shared" si="44"/>
        <v>0.31896568422525928</v>
      </c>
      <c r="O92" s="23">
        <f t="shared" si="45"/>
        <v>1.0213088333210627</v>
      </c>
      <c r="P92" s="23">
        <f t="shared" si="46"/>
        <v>1.5513004165940198</v>
      </c>
      <c r="Q92" s="23">
        <f t="shared" si="47"/>
        <v>1.930764980411771</v>
      </c>
      <c r="U92" s="23">
        <f t="shared" si="75"/>
        <v>0.30661063694612078</v>
      </c>
      <c r="V92" s="23">
        <f t="shared" si="76"/>
        <v>0.55282620682039696</v>
      </c>
      <c r="W92" s="23">
        <f t="shared" si="77"/>
        <v>0.96430350152602573</v>
      </c>
      <c r="X92" s="23">
        <f t="shared" si="78"/>
        <v>1.191097797241625</v>
      </c>
      <c r="Y92" s="23">
        <f t="shared" si="48"/>
        <v>118.53000743346522</v>
      </c>
      <c r="Z92" s="23">
        <f t="shared" si="49"/>
        <v>119.60391687195687</v>
      </c>
      <c r="AA92" s="23">
        <f t="shared" si="50"/>
        <v>120.63997601736979</v>
      </c>
      <c r="AB92" s="23">
        <f t="shared" si="51"/>
        <v>121.3139598289707</v>
      </c>
      <c r="AC92" s="23">
        <f t="shared" si="52"/>
        <v>0.57914144299792314</v>
      </c>
      <c r="AD92" s="23">
        <f t="shared" si="53"/>
        <v>1.4904118600832654</v>
      </c>
      <c r="AE92" s="23">
        <f t="shared" si="54"/>
        <v>2.3695642501503285</v>
      </c>
      <c r="AF92" s="23">
        <f t="shared" si="55"/>
        <v>2.9414760772490514</v>
      </c>
      <c r="AJ92" s="31">
        <v>43963</v>
      </c>
      <c r="AK92" s="11">
        <v>91</v>
      </c>
      <c r="AL92" s="23">
        <v>431.82000729999999</v>
      </c>
      <c r="AP92" s="23">
        <f t="shared" si="79"/>
        <v>430.16834280764181</v>
      </c>
      <c r="AQ92" s="23">
        <f t="shared" si="80"/>
        <v>435.86397897163982</v>
      </c>
      <c r="AR92" s="23">
        <f t="shared" si="81"/>
        <v>438.28323040611781</v>
      </c>
      <c r="AS92" s="23">
        <f t="shared" si="82"/>
        <v>439.53202333642497</v>
      </c>
      <c r="AT92" s="23">
        <f t="shared" si="63"/>
        <v>0.38248910759957261</v>
      </c>
      <c r="AU92" s="23">
        <f t="shared" si="64"/>
        <v>0.93649474393861376</v>
      </c>
      <c r="AV92" s="23">
        <f t="shared" si="65"/>
        <v>1.4967400761557588</v>
      </c>
      <c r="AW92" s="23">
        <f t="shared" si="66"/>
        <v>1.7859330058940934</v>
      </c>
      <c r="BA92" s="23">
        <f t="shared" si="83"/>
        <v>1.9211827082632054</v>
      </c>
      <c r="BB92" s="23">
        <f t="shared" si="84"/>
        <v>2.8352114433588129</v>
      </c>
      <c r="BC92" s="23">
        <f t="shared" si="85"/>
        <v>2.8961363595621976</v>
      </c>
      <c r="BD92" s="23">
        <f t="shared" si="86"/>
        <v>3.2977794425003606</v>
      </c>
      <c r="BE92" s="23">
        <f t="shared" si="67"/>
        <v>432.089525515905</v>
      </c>
      <c r="BF92" s="23">
        <f t="shared" si="68"/>
        <v>438.69919041499861</v>
      </c>
      <c r="BG92" s="23">
        <f t="shared" si="69"/>
        <v>441.17936676568002</v>
      </c>
      <c r="BH92" s="23">
        <f t="shared" si="70"/>
        <v>442.82980277892534</v>
      </c>
      <c r="BI92" s="23">
        <f t="shared" si="71"/>
        <v>6.2414480882949382E-2</v>
      </c>
      <c r="BJ92" s="23">
        <f t="shared" si="72"/>
        <v>1.5930672499431975</v>
      </c>
      <c r="BK92" s="23">
        <f t="shared" si="73"/>
        <v>2.167421450478964</v>
      </c>
      <c r="BL92" s="23">
        <f t="shared" si="74"/>
        <v>2.5496260693813744</v>
      </c>
    </row>
    <row r="93" spans="4:64" x14ac:dyDescent="0.2">
      <c r="D93" s="31">
        <v>43964</v>
      </c>
      <c r="E93" s="11">
        <v>92</v>
      </c>
      <c r="F93" s="23">
        <v>118.39600369999999</v>
      </c>
      <c r="J93" s="23">
        <f t="shared" si="59"/>
        <v>118.14821817721528</v>
      </c>
      <c r="K93" s="23">
        <f t="shared" si="60"/>
        <v>118.56965587908188</v>
      </c>
      <c r="L93" s="23">
        <f t="shared" si="61"/>
        <v>118.57877122633751</v>
      </c>
      <c r="M93" s="23">
        <f t="shared" si="62"/>
        <v>118.30257536634582</v>
      </c>
      <c r="N93" s="23">
        <f t="shared" si="44"/>
        <v>0.20928537707452208</v>
      </c>
      <c r="O93" s="23">
        <f t="shared" si="45"/>
        <v>0.14667064229794111</v>
      </c>
      <c r="P93" s="23">
        <f t="shared" si="46"/>
        <v>0.15436967517976635</v>
      </c>
      <c r="Q93" s="23">
        <f t="shared" si="47"/>
        <v>7.891172905709648E-2</v>
      </c>
      <c r="U93" s="23">
        <f t="shared" si="75"/>
        <v>0.23025278569613405</v>
      </c>
      <c r="V93" s="23">
        <f t="shared" si="76"/>
        <v>0.13912180967040128</v>
      </c>
      <c r="W93" s="23">
        <f t="shared" si="77"/>
        <v>-0.27241937309333913</v>
      </c>
      <c r="X93" s="23">
        <f t="shared" si="78"/>
        <v>-1.2180097728582753</v>
      </c>
      <c r="Y93" s="23">
        <f t="shared" si="48"/>
        <v>118.37847096291142</v>
      </c>
      <c r="Z93" s="23">
        <f t="shared" si="49"/>
        <v>118.70877768875228</v>
      </c>
      <c r="AA93" s="23">
        <f t="shared" si="50"/>
        <v>118.30635185324417</v>
      </c>
      <c r="AB93" s="23">
        <f t="shared" si="51"/>
        <v>117.08456559348754</v>
      </c>
      <c r="AC93" s="23">
        <f t="shared" si="52"/>
        <v>1.4808554799702672E-2</v>
      </c>
      <c r="AD93" s="23">
        <f t="shared" si="53"/>
        <v>0.26417613684395297</v>
      </c>
      <c r="AE93" s="23">
        <f t="shared" si="54"/>
        <v>7.5722020975466472E-2</v>
      </c>
      <c r="AF93" s="23">
        <f t="shared" si="55"/>
        <v>1.1076709226060262</v>
      </c>
      <c r="AJ93" s="31">
        <v>43964</v>
      </c>
      <c r="AK93" s="11">
        <v>92</v>
      </c>
      <c r="AL93" s="23">
        <v>438.26998900000001</v>
      </c>
      <c r="AP93" s="23">
        <f t="shared" si="79"/>
        <v>430.49867570611349</v>
      </c>
      <c r="AQ93" s="23">
        <f t="shared" si="80"/>
        <v>434.24639030298385</v>
      </c>
      <c r="AR93" s="23">
        <f t="shared" si="81"/>
        <v>434.4052965424471</v>
      </c>
      <c r="AS93" s="23">
        <f t="shared" si="82"/>
        <v>433.36241050728495</v>
      </c>
      <c r="AT93" s="23">
        <f t="shared" si="63"/>
        <v>1.7731794302453414</v>
      </c>
      <c r="AU93" s="23">
        <f t="shared" si="64"/>
        <v>0.91806393273625564</v>
      </c>
      <c r="AV93" s="23">
        <f t="shared" si="65"/>
        <v>0.88180631906167439</v>
      </c>
      <c r="AW93" s="23">
        <f t="shared" si="66"/>
        <v>1.1197614748645408</v>
      </c>
      <c r="BA93" s="23">
        <f t="shared" si="83"/>
        <v>1.6030127463049006</v>
      </c>
      <c r="BB93" s="23">
        <f t="shared" si="84"/>
        <v>1.0540913985528999</v>
      </c>
      <c r="BC93" s="23">
        <f t="shared" si="85"/>
        <v>-1.1683057743775442</v>
      </c>
      <c r="BD93" s="23">
        <f t="shared" si="86"/>
        <v>-4.2761343748119458</v>
      </c>
      <c r="BE93" s="23">
        <f t="shared" si="67"/>
        <v>432.10168845241839</v>
      </c>
      <c r="BF93" s="23">
        <f t="shared" si="68"/>
        <v>435.30048170153674</v>
      </c>
      <c r="BG93" s="23">
        <f t="shared" si="69"/>
        <v>433.23699076806957</v>
      </c>
      <c r="BH93" s="23">
        <f t="shared" si="70"/>
        <v>429.08627613247302</v>
      </c>
      <c r="BI93" s="23">
        <f t="shared" si="71"/>
        <v>1.4074202437761767</v>
      </c>
      <c r="BJ93" s="23">
        <f t="shared" si="72"/>
        <v>0.67755205078923852</v>
      </c>
      <c r="BK93" s="23">
        <f t="shared" si="73"/>
        <v>1.1483784786209568</v>
      </c>
      <c r="BL93" s="23">
        <f t="shared" si="74"/>
        <v>2.0954464366774133</v>
      </c>
    </row>
    <row r="94" spans="4:64" x14ac:dyDescent="0.2">
      <c r="D94" s="31">
        <v>43965</v>
      </c>
      <c r="E94" s="11">
        <v>93</v>
      </c>
      <c r="F94" s="23">
        <v>119.4424973</v>
      </c>
      <c r="J94" s="23">
        <f t="shared" si="59"/>
        <v>118.19777528177224</v>
      </c>
      <c r="K94" s="23">
        <f t="shared" si="60"/>
        <v>118.50019500744912</v>
      </c>
      <c r="L94" s="23">
        <f t="shared" si="61"/>
        <v>118.46911071053501</v>
      </c>
      <c r="M94" s="23">
        <f t="shared" si="62"/>
        <v>118.37731803326915</v>
      </c>
      <c r="N94" s="23">
        <f t="shared" si="44"/>
        <v>1.0421098406050842</v>
      </c>
      <c r="O94" s="23">
        <f t="shared" si="45"/>
        <v>0.78891710559611472</v>
      </c>
      <c r="P94" s="23">
        <f t="shared" si="46"/>
        <v>0.8149415923715736</v>
      </c>
      <c r="Q94" s="23">
        <f t="shared" si="47"/>
        <v>0.89179252846285828</v>
      </c>
      <c r="U94" s="23">
        <f t="shared" si="75"/>
        <v>0.19411364946829796</v>
      </c>
      <c r="V94" s="23">
        <f t="shared" si="76"/>
        <v>5.5688737149138162E-2</v>
      </c>
      <c r="W94" s="23">
        <f t="shared" si="77"/>
        <v>-0.17476405871883732</v>
      </c>
      <c r="X94" s="23">
        <f t="shared" si="78"/>
        <v>-0.18380782103299281</v>
      </c>
      <c r="Y94" s="23">
        <f t="shared" si="48"/>
        <v>118.39188893124053</v>
      </c>
      <c r="Z94" s="23">
        <f t="shared" si="49"/>
        <v>118.55588374459826</v>
      </c>
      <c r="AA94" s="23">
        <f t="shared" si="50"/>
        <v>118.29434665181617</v>
      </c>
      <c r="AB94" s="23">
        <f t="shared" si="51"/>
        <v>118.19351021223615</v>
      </c>
      <c r="AC94" s="23">
        <f t="shared" si="52"/>
        <v>0.87959343827238423</v>
      </c>
      <c r="AD94" s="23">
        <f t="shared" si="53"/>
        <v>0.74229321677263493</v>
      </c>
      <c r="AE94" s="23">
        <f t="shared" si="54"/>
        <v>0.96125807324679036</v>
      </c>
      <c r="AF94" s="23">
        <f t="shared" si="55"/>
        <v>1.0456806547060122</v>
      </c>
      <c r="AJ94" s="31">
        <v>43965</v>
      </c>
      <c r="AK94" s="11">
        <v>93</v>
      </c>
      <c r="AL94" s="23">
        <v>441.9500122</v>
      </c>
      <c r="AP94" s="23">
        <f t="shared" si="79"/>
        <v>432.05293836489085</v>
      </c>
      <c r="AQ94" s="23">
        <f t="shared" si="80"/>
        <v>435.85582978179031</v>
      </c>
      <c r="AR94" s="23">
        <f t="shared" si="81"/>
        <v>436.72411201697884</v>
      </c>
      <c r="AS94" s="23">
        <f t="shared" si="82"/>
        <v>437.28847330145703</v>
      </c>
      <c r="AT94" s="23">
        <f t="shared" si="63"/>
        <v>2.2394102414076489</v>
      </c>
      <c r="AU94" s="23">
        <f t="shared" si="64"/>
        <v>1.3789302522865046</v>
      </c>
      <c r="AV94" s="23">
        <f t="shared" si="65"/>
        <v>1.1824640884173658</v>
      </c>
      <c r="AW94" s="23">
        <f t="shared" si="66"/>
        <v>1.0547660979435474</v>
      </c>
      <c r="BA94" s="23">
        <f t="shared" si="83"/>
        <v>1.5932627287993928</v>
      </c>
      <c r="BB94" s="23">
        <f t="shared" si="84"/>
        <v>1.2762306306543203</v>
      </c>
      <c r="BC94" s="23">
        <f t="shared" si="85"/>
        <v>0.92396697496802149</v>
      </c>
      <c r="BD94" s="23">
        <f t="shared" si="86"/>
        <v>2.2856233603752774</v>
      </c>
      <c r="BE94" s="23">
        <f t="shared" si="67"/>
        <v>433.64620109369025</v>
      </c>
      <c r="BF94" s="23">
        <f t="shared" si="68"/>
        <v>437.13206041244462</v>
      </c>
      <c r="BG94" s="23">
        <f t="shared" si="69"/>
        <v>437.64807899194687</v>
      </c>
      <c r="BH94" s="23">
        <f t="shared" si="70"/>
        <v>439.5740966618323</v>
      </c>
      <c r="BI94" s="23">
        <f t="shared" si="71"/>
        <v>1.8789027892484698</v>
      </c>
      <c r="BJ94" s="23">
        <f t="shared" si="72"/>
        <v>1.0901576319846489</v>
      </c>
      <c r="BK94" s="23">
        <f t="shared" si="73"/>
        <v>0.97339814216507636</v>
      </c>
      <c r="BL94" s="23">
        <f t="shared" si="74"/>
        <v>0.53759825151730212</v>
      </c>
    </row>
    <row r="95" spans="4:64" x14ac:dyDescent="0.2">
      <c r="D95" s="31">
        <v>43966</v>
      </c>
      <c r="E95" s="11">
        <v>94</v>
      </c>
      <c r="F95" s="23">
        <v>120.4889984</v>
      </c>
      <c r="J95" s="23">
        <f t="shared" si="59"/>
        <v>118.4467196854178</v>
      </c>
      <c r="K95" s="23">
        <f t="shared" si="60"/>
        <v>118.87711592446948</v>
      </c>
      <c r="L95" s="23">
        <f t="shared" si="61"/>
        <v>119.05314266421401</v>
      </c>
      <c r="M95" s="23">
        <f t="shared" si="62"/>
        <v>119.22946144665383</v>
      </c>
      <c r="N95" s="23">
        <f t="shared" si="44"/>
        <v>1.6949918595905562</v>
      </c>
      <c r="O95" s="23">
        <f t="shared" si="45"/>
        <v>1.3377839445385591</v>
      </c>
      <c r="P95" s="23">
        <f t="shared" si="46"/>
        <v>1.1916903243059842</v>
      </c>
      <c r="Q95" s="23">
        <f t="shared" si="47"/>
        <v>1.045354322860875</v>
      </c>
      <c r="U95" s="23">
        <f t="shared" si="75"/>
        <v>0.20507980030375167</v>
      </c>
      <c r="V95" s="23">
        <f t="shared" si="76"/>
        <v>0.18418160909762557</v>
      </c>
      <c r="W95" s="23">
        <f t="shared" si="77"/>
        <v>0.28051354871986622</v>
      </c>
      <c r="X95" s="23">
        <f t="shared" si="78"/>
        <v>0.64495316650114631</v>
      </c>
      <c r="Y95" s="23">
        <f t="shared" si="48"/>
        <v>118.65179948572155</v>
      </c>
      <c r="Z95" s="23">
        <f t="shared" si="49"/>
        <v>119.0612975335671</v>
      </c>
      <c r="AA95" s="23">
        <f t="shared" si="50"/>
        <v>119.33365621293387</v>
      </c>
      <c r="AB95" s="23">
        <f t="shared" si="51"/>
        <v>119.87441461315498</v>
      </c>
      <c r="AC95" s="23">
        <f t="shared" si="52"/>
        <v>1.5247856141847103</v>
      </c>
      <c r="AD95" s="23">
        <f t="shared" si="53"/>
        <v>1.1849221799431111</v>
      </c>
      <c r="AE95" s="23">
        <f t="shared" si="54"/>
        <v>0.95887774187533237</v>
      </c>
      <c r="AF95" s="23">
        <f t="shared" si="55"/>
        <v>0.51007460847563757</v>
      </c>
      <c r="AJ95" s="31">
        <v>43966</v>
      </c>
      <c r="AK95" s="11">
        <v>94</v>
      </c>
      <c r="AL95" s="23">
        <v>454.19000240000003</v>
      </c>
      <c r="AP95" s="23">
        <f t="shared" si="79"/>
        <v>434.03235313191271</v>
      </c>
      <c r="AQ95" s="23">
        <f t="shared" si="80"/>
        <v>438.29350274907415</v>
      </c>
      <c r="AR95" s="23">
        <f t="shared" si="81"/>
        <v>439.8596521267915</v>
      </c>
      <c r="AS95" s="23">
        <f t="shared" si="82"/>
        <v>441.01770442029141</v>
      </c>
      <c r="AT95" s="23">
        <f t="shared" si="63"/>
        <v>4.4381534515448662</v>
      </c>
      <c r="AU95" s="23">
        <f t="shared" si="64"/>
        <v>3.4999668788231069</v>
      </c>
      <c r="AV95" s="23">
        <f t="shared" si="65"/>
        <v>3.1551443663411916</v>
      </c>
      <c r="AW95" s="23">
        <f t="shared" si="66"/>
        <v>2.9001734758811186</v>
      </c>
      <c r="BA95" s="23">
        <f t="shared" si="83"/>
        <v>1.6704931364438873</v>
      </c>
      <c r="BB95" s="23">
        <f t="shared" si="84"/>
        <v>1.7408075653061301</v>
      </c>
      <c r="BC95" s="23">
        <f t="shared" si="85"/>
        <v>2.2509108558748081</v>
      </c>
      <c r="BD95" s="23">
        <f t="shared" si="86"/>
        <v>3.4405095671425574</v>
      </c>
      <c r="BE95" s="23">
        <f t="shared" si="67"/>
        <v>435.70284626835661</v>
      </c>
      <c r="BF95" s="23">
        <f t="shared" si="68"/>
        <v>440.03431031438026</v>
      </c>
      <c r="BG95" s="23">
        <f t="shared" si="69"/>
        <v>442.11056298266629</v>
      </c>
      <c r="BH95" s="23">
        <f t="shared" si="70"/>
        <v>444.45821398743396</v>
      </c>
      <c r="BI95" s="23">
        <f t="shared" si="71"/>
        <v>4.070357346915352</v>
      </c>
      <c r="BJ95" s="23">
        <f t="shared" si="72"/>
        <v>3.1166894935641944</v>
      </c>
      <c r="BK95" s="23">
        <f t="shared" si="73"/>
        <v>2.6595564308999267</v>
      </c>
      <c r="BL95" s="23">
        <f t="shared" si="74"/>
        <v>2.1426690066144132</v>
      </c>
    </row>
    <row r="96" spans="4:64" x14ac:dyDescent="0.2">
      <c r="D96" s="31">
        <v>43969</v>
      </c>
      <c r="E96" s="11">
        <v>95</v>
      </c>
      <c r="F96" s="23">
        <v>121.31300349999999</v>
      </c>
      <c r="J96" s="23">
        <f t="shared" si="59"/>
        <v>118.85517542833426</v>
      </c>
      <c r="K96" s="23">
        <f t="shared" si="60"/>
        <v>119.52186891468169</v>
      </c>
      <c r="L96" s="23">
        <f t="shared" si="61"/>
        <v>119.91465610568559</v>
      </c>
      <c r="M96" s="23">
        <f t="shared" si="62"/>
        <v>120.23709100933077</v>
      </c>
      <c r="N96" s="23">
        <f t="shared" si="44"/>
        <v>2.0260219438600666</v>
      </c>
      <c r="O96" s="23">
        <f t="shared" si="45"/>
        <v>1.4764572087429224</v>
      </c>
      <c r="P96" s="23">
        <f t="shared" si="46"/>
        <v>1.1526772513833599</v>
      </c>
      <c r="Q96" s="23">
        <f t="shared" si="47"/>
        <v>0.88688966526925128</v>
      </c>
      <c r="U96" s="23">
        <f t="shared" si="75"/>
        <v>0.24575498882629315</v>
      </c>
      <c r="V96" s="23">
        <f t="shared" si="76"/>
        <v>0.3684101615434599</v>
      </c>
      <c r="W96" s="23">
        <f t="shared" si="77"/>
        <v>0.62911348437089853</v>
      </c>
      <c r="X96" s="23">
        <f t="shared" si="78"/>
        <v>0.93509428344178069</v>
      </c>
      <c r="Y96" s="23">
        <f t="shared" si="48"/>
        <v>119.10093041716055</v>
      </c>
      <c r="Z96" s="23">
        <f t="shared" si="49"/>
        <v>119.89027907622516</v>
      </c>
      <c r="AA96" s="23">
        <f t="shared" si="50"/>
        <v>120.5437695900565</v>
      </c>
      <c r="AB96" s="23">
        <f t="shared" si="51"/>
        <v>121.17218529277255</v>
      </c>
      <c r="AC96" s="23">
        <f t="shared" si="52"/>
        <v>1.823442680519767</v>
      </c>
      <c r="AD96" s="23">
        <f t="shared" si="53"/>
        <v>1.172771576605832</v>
      </c>
      <c r="AE96" s="23">
        <f t="shared" si="54"/>
        <v>0.63409023579528689</v>
      </c>
      <c r="AF96" s="23">
        <f t="shared" si="55"/>
        <v>0.11607841135302531</v>
      </c>
      <c r="AJ96" s="31">
        <v>43969</v>
      </c>
      <c r="AK96" s="11">
        <v>95</v>
      </c>
      <c r="AL96" s="23">
        <v>452.57998659999998</v>
      </c>
      <c r="AP96" s="23">
        <f t="shared" si="79"/>
        <v>438.0638829855302</v>
      </c>
      <c r="AQ96" s="23">
        <f t="shared" si="80"/>
        <v>444.65210260944451</v>
      </c>
      <c r="AR96" s="23">
        <f t="shared" si="81"/>
        <v>448.45786229071666</v>
      </c>
      <c r="AS96" s="23">
        <f t="shared" si="82"/>
        <v>451.55554280405829</v>
      </c>
      <c r="AT96" s="23">
        <f t="shared" si="63"/>
        <v>3.2074117380933664</v>
      </c>
      <c r="AU96" s="23">
        <f t="shared" si="64"/>
        <v>1.7517089189280275</v>
      </c>
      <c r="AV96" s="23">
        <f t="shared" si="65"/>
        <v>0.91080569873420947</v>
      </c>
      <c r="AW96" s="23">
        <f t="shared" si="66"/>
        <v>0.22635640688352365</v>
      </c>
      <c r="BA96" s="23">
        <f t="shared" si="83"/>
        <v>2.1427004798786071</v>
      </c>
      <c r="BB96" s="23">
        <f t="shared" si="84"/>
        <v>3.5879244833318227</v>
      </c>
      <c r="BC96" s="23">
        <f t="shared" si="85"/>
        <v>6.059290440705019</v>
      </c>
      <c r="BD96" s="23">
        <f t="shared" si="86"/>
        <v>9.1183726204420168</v>
      </c>
      <c r="BE96" s="23">
        <f t="shared" si="67"/>
        <v>440.20658346540881</v>
      </c>
      <c r="BF96" s="23">
        <f t="shared" si="68"/>
        <v>448.24002709277636</v>
      </c>
      <c r="BG96" s="23">
        <f t="shared" si="69"/>
        <v>454.51715273142167</v>
      </c>
      <c r="BH96" s="23">
        <f t="shared" si="70"/>
        <v>460.67391542450031</v>
      </c>
      <c r="BI96" s="23">
        <f t="shared" si="71"/>
        <v>2.7339704584699307</v>
      </c>
      <c r="BJ96" s="23">
        <f t="shared" si="72"/>
        <v>0.95893756589360091</v>
      </c>
      <c r="BK96" s="23">
        <f t="shared" si="73"/>
        <v>0.42802735180020246</v>
      </c>
      <c r="BL96" s="23">
        <f t="shared" si="74"/>
        <v>1.7883974245758933</v>
      </c>
    </row>
    <row r="97" spans="4:64" x14ac:dyDescent="0.2">
      <c r="D97" s="31">
        <v>43970</v>
      </c>
      <c r="E97" s="11">
        <v>96</v>
      </c>
      <c r="F97" s="23">
        <v>122.4664993</v>
      </c>
      <c r="J97" s="23">
        <f t="shared" si="59"/>
        <v>119.34674104266742</v>
      </c>
      <c r="K97" s="23">
        <f t="shared" si="60"/>
        <v>120.23832274880901</v>
      </c>
      <c r="L97" s="23">
        <f t="shared" si="61"/>
        <v>120.75366454227424</v>
      </c>
      <c r="M97" s="23">
        <f t="shared" si="62"/>
        <v>121.09782100186615</v>
      </c>
      <c r="N97" s="23">
        <f t="shared" si="44"/>
        <v>2.5474380954503024</v>
      </c>
      <c r="O97" s="23">
        <f t="shared" si="45"/>
        <v>1.819417198929425</v>
      </c>
      <c r="P97" s="23">
        <f t="shared" si="46"/>
        <v>1.3986149416502172</v>
      </c>
      <c r="Q97" s="23">
        <f t="shared" si="47"/>
        <v>1.1175940407842164</v>
      </c>
      <c r="U97" s="23">
        <f t="shared" si="75"/>
        <v>0.29491711392766545</v>
      </c>
      <c r="V97" s="23">
        <f t="shared" si="76"/>
        <v>0.50762763057700455</v>
      </c>
      <c r="W97" s="23">
        <f t="shared" si="77"/>
        <v>0.75505045570154472</v>
      </c>
      <c r="X97" s="23">
        <f t="shared" si="78"/>
        <v>0.87560285071666244</v>
      </c>
      <c r="Y97" s="23">
        <f t="shared" si="48"/>
        <v>119.64165815659508</v>
      </c>
      <c r="Z97" s="23">
        <f t="shared" si="49"/>
        <v>120.74595037938602</v>
      </c>
      <c r="AA97" s="23">
        <f t="shared" si="50"/>
        <v>121.50871499797579</v>
      </c>
      <c r="AB97" s="23">
        <f t="shared" si="51"/>
        <v>121.97342385258281</v>
      </c>
      <c r="AC97" s="23">
        <f t="shared" si="52"/>
        <v>2.3066235742437935</v>
      </c>
      <c r="AD97" s="23">
        <f t="shared" si="53"/>
        <v>1.4049139400965784</v>
      </c>
      <c r="AE97" s="23">
        <f t="shared" si="54"/>
        <v>0.78207861537543644</v>
      </c>
      <c r="AF97" s="23">
        <f t="shared" si="55"/>
        <v>0.40262067605061641</v>
      </c>
      <c r="AJ97" s="31">
        <v>43970</v>
      </c>
      <c r="AK97" s="11">
        <v>96</v>
      </c>
      <c r="AL97" s="23">
        <v>451.0400085</v>
      </c>
      <c r="AP97" s="23">
        <f t="shared" si="79"/>
        <v>440.96710370842419</v>
      </c>
      <c r="AQ97" s="23">
        <f t="shared" si="80"/>
        <v>447.82325620566667</v>
      </c>
      <c r="AR97" s="23">
        <f t="shared" si="81"/>
        <v>450.9311368762867</v>
      </c>
      <c r="AS97" s="23">
        <f t="shared" si="82"/>
        <v>452.37509784081163</v>
      </c>
      <c r="AT97" s="23">
        <f t="shared" si="63"/>
        <v>2.2332619283763182</v>
      </c>
      <c r="AU97" s="23">
        <f t="shared" si="64"/>
        <v>0.71318557859891774</v>
      </c>
      <c r="AV97" s="23">
        <f t="shared" si="65"/>
        <v>2.4137908314467962E-2</v>
      </c>
      <c r="AW97" s="23">
        <f t="shared" si="66"/>
        <v>0.29600242010718103</v>
      </c>
      <c r="BA97" s="23">
        <f t="shared" si="83"/>
        <v>2.2948045284816843</v>
      </c>
      <c r="BB97" s="23">
        <f t="shared" si="84"/>
        <v>3.4212161284879556</v>
      </c>
      <c r="BC97" s="23">
        <f t="shared" si="85"/>
        <v>3.907680927624031</v>
      </c>
      <c r="BD97" s="23">
        <f t="shared" si="86"/>
        <v>2.4793185534910771</v>
      </c>
      <c r="BE97" s="23">
        <f t="shared" si="67"/>
        <v>443.26190823690587</v>
      </c>
      <c r="BF97" s="23">
        <f t="shared" si="68"/>
        <v>451.24447233415464</v>
      </c>
      <c r="BG97" s="23">
        <f t="shared" si="69"/>
        <v>454.83881780391073</v>
      </c>
      <c r="BH97" s="23">
        <f t="shared" si="70"/>
        <v>454.85441639430269</v>
      </c>
      <c r="BI97" s="23">
        <f t="shared" si="71"/>
        <v>1.7244812248388672</v>
      </c>
      <c r="BJ97" s="23">
        <f t="shared" si="72"/>
        <v>4.5331640276128057E-2</v>
      </c>
      <c r="BK97" s="23">
        <f t="shared" si="73"/>
        <v>0.84223333458693161</v>
      </c>
      <c r="BL97" s="23">
        <f t="shared" si="74"/>
        <v>0.84569169528620425</v>
      </c>
    </row>
    <row r="98" spans="4:64" x14ac:dyDescent="0.2">
      <c r="D98" s="31">
        <v>43971</v>
      </c>
      <c r="E98" s="11">
        <v>97</v>
      </c>
      <c r="F98" s="23">
        <v>124.8970032</v>
      </c>
      <c r="J98" s="23">
        <f t="shared" si="59"/>
        <v>119.97069269413393</v>
      </c>
      <c r="K98" s="23">
        <f t="shared" si="60"/>
        <v>121.1295933692854</v>
      </c>
      <c r="L98" s="23">
        <f t="shared" si="61"/>
        <v>121.78136539690969</v>
      </c>
      <c r="M98" s="23">
        <f t="shared" si="62"/>
        <v>122.19276364037323</v>
      </c>
      <c r="N98" s="23">
        <f t="shared" si="44"/>
        <v>3.9442984056050352</v>
      </c>
      <c r="O98" s="23">
        <f t="shared" si="45"/>
        <v>3.0164133119205205</v>
      </c>
      <c r="P98" s="23">
        <f t="shared" si="46"/>
        <v>2.4945657007487818</v>
      </c>
      <c r="Q98" s="23">
        <f t="shared" si="47"/>
        <v>2.1651756970472857</v>
      </c>
      <c r="U98" s="23">
        <f t="shared" si="75"/>
        <v>0.36072402143543492</v>
      </c>
      <c r="V98" s="23">
        <f t="shared" si="76"/>
        <v>0.66108482653675904</v>
      </c>
      <c r="W98" s="23">
        <f t="shared" si="77"/>
        <v>0.91864069506189094</v>
      </c>
      <c r="X98" s="23">
        <f t="shared" si="78"/>
        <v>1.0510746809489948</v>
      </c>
      <c r="Y98" s="23">
        <f t="shared" ref="Y98:Y129" si="87">J98+U98</f>
        <v>120.33141671556936</v>
      </c>
      <c r="Z98" s="23">
        <f t="shared" ref="Z98:Z129" si="88">K98+V98</f>
        <v>121.79067819582217</v>
      </c>
      <c r="AA98" s="23">
        <f t="shared" ref="AA98:AA129" si="89">L98+W98</f>
        <v>122.70000609197159</v>
      </c>
      <c r="AB98" s="23">
        <f t="shared" ref="AB98:AB129" si="90">M98+X98</f>
        <v>123.24383832132223</v>
      </c>
      <c r="AC98" s="23">
        <f t="shared" si="52"/>
        <v>3.6554812104816294</v>
      </c>
      <c r="AD98" s="23">
        <f t="shared" si="53"/>
        <v>2.487109317750094</v>
      </c>
      <c r="AE98" s="23">
        <f t="shared" si="54"/>
        <v>1.7590470961983919</v>
      </c>
      <c r="AF98" s="23">
        <f t="shared" si="55"/>
        <v>1.3236225340255168</v>
      </c>
      <c r="AJ98" s="31">
        <v>43971</v>
      </c>
      <c r="AK98" s="11">
        <v>97</v>
      </c>
      <c r="AL98" s="23">
        <v>447.67001340000002</v>
      </c>
      <c r="AP98" s="23">
        <f t="shared" si="79"/>
        <v>442.9816846667394</v>
      </c>
      <c r="AQ98" s="23">
        <f t="shared" si="80"/>
        <v>449.10995712340002</v>
      </c>
      <c r="AR98" s="23">
        <f t="shared" si="81"/>
        <v>450.99645985051467</v>
      </c>
      <c r="AS98" s="23">
        <f t="shared" si="82"/>
        <v>451.30702636816238</v>
      </c>
      <c r="AT98" s="23">
        <f t="shared" si="63"/>
        <v>1.0472733470918287</v>
      </c>
      <c r="AU98" s="23">
        <f t="shared" si="64"/>
        <v>0.32165293191380107</v>
      </c>
      <c r="AV98" s="23">
        <f t="shared" si="65"/>
        <v>0.74305768779344639</v>
      </c>
      <c r="AW98" s="23">
        <f t="shared" si="66"/>
        <v>0.81243167049311393</v>
      </c>
      <c r="BA98" s="23">
        <f t="shared" si="83"/>
        <v>2.2387598144483887</v>
      </c>
      <c r="BB98" s="23">
        <f t="shared" si="84"/>
        <v>2.5674100441861154</v>
      </c>
      <c r="BC98" s="23">
        <f t="shared" si="85"/>
        <v>1.6022661555863931</v>
      </c>
      <c r="BD98" s="23">
        <f t="shared" si="86"/>
        <v>-0.35859346742118559</v>
      </c>
      <c r="BE98" s="23">
        <f t="shared" si="67"/>
        <v>445.22044448118777</v>
      </c>
      <c r="BF98" s="23">
        <f t="shared" si="68"/>
        <v>451.67736716758611</v>
      </c>
      <c r="BG98" s="23">
        <f t="shared" si="69"/>
        <v>452.59872600610106</v>
      </c>
      <c r="BH98" s="23">
        <f t="shared" si="70"/>
        <v>450.94843290074118</v>
      </c>
      <c r="BI98" s="23">
        <f t="shared" si="71"/>
        <v>0.5471818181897119</v>
      </c>
      <c r="BJ98" s="23">
        <f t="shared" si="72"/>
        <v>0.89515796181002283</v>
      </c>
      <c r="BK98" s="23">
        <f t="shared" si="73"/>
        <v>1.100970013306914</v>
      </c>
      <c r="BL98" s="23">
        <f t="shared" si="74"/>
        <v>0.73232948435432665</v>
      </c>
    </row>
    <row r="99" spans="4:64" x14ac:dyDescent="0.2">
      <c r="D99" s="31">
        <v>43972</v>
      </c>
      <c r="E99" s="11">
        <v>98</v>
      </c>
      <c r="F99" s="23">
        <v>122.33699799999999</v>
      </c>
      <c r="J99" s="23">
        <f t="shared" si="59"/>
        <v>120.95595479530715</v>
      </c>
      <c r="K99" s="23">
        <f t="shared" si="60"/>
        <v>122.63655730157124</v>
      </c>
      <c r="L99" s="23">
        <f t="shared" si="61"/>
        <v>123.65074807876388</v>
      </c>
      <c r="M99" s="23">
        <f t="shared" si="62"/>
        <v>124.35615528807465</v>
      </c>
      <c r="N99" s="23">
        <f t="shared" si="44"/>
        <v>1.1288843336607328</v>
      </c>
      <c r="O99" s="23">
        <f t="shared" si="45"/>
        <v>0.24486402843663871</v>
      </c>
      <c r="P99" s="23">
        <f t="shared" si="46"/>
        <v>1.0738779766067896</v>
      </c>
      <c r="Q99" s="23">
        <f t="shared" si="47"/>
        <v>1.6504878500244482</v>
      </c>
      <c r="U99" s="23">
        <f t="shared" si="75"/>
        <v>0.48563163738299187</v>
      </c>
      <c r="V99" s="23">
        <f t="shared" si="76"/>
        <v>0.99943646883639237</v>
      </c>
      <c r="W99" s="23">
        <f t="shared" si="77"/>
        <v>1.4890858871372707</v>
      </c>
      <c r="X99" s="23">
        <f t="shared" si="78"/>
        <v>1.9409282543509325</v>
      </c>
      <c r="Y99" s="23">
        <f t="shared" si="87"/>
        <v>121.44158643269014</v>
      </c>
      <c r="Z99" s="23">
        <f t="shared" si="88"/>
        <v>123.63599377040764</v>
      </c>
      <c r="AA99" s="23">
        <f t="shared" si="89"/>
        <v>125.13983396590115</v>
      </c>
      <c r="AB99" s="23">
        <f t="shared" si="90"/>
        <v>126.29708354242558</v>
      </c>
      <c r="AC99" s="23">
        <f t="shared" si="52"/>
        <v>0.73192213471663736</v>
      </c>
      <c r="AD99" s="23">
        <f t="shared" si="53"/>
        <v>1.0618175953668925</v>
      </c>
      <c r="AE99" s="23">
        <f t="shared" si="54"/>
        <v>2.2910779336772289</v>
      </c>
      <c r="AF99" s="23">
        <f t="shared" si="55"/>
        <v>3.2370301766155718</v>
      </c>
      <c r="AJ99" s="31">
        <v>43972</v>
      </c>
      <c r="AK99" s="11">
        <v>98</v>
      </c>
      <c r="AL99" s="23">
        <v>436.25</v>
      </c>
      <c r="AP99" s="23">
        <f t="shared" si="79"/>
        <v>443.91935041339156</v>
      </c>
      <c r="AQ99" s="23">
        <f t="shared" si="80"/>
        <v>448.53397963404001</v>
      </c>
      <c r="AR99" s="23">
        <f t="shared" si="81"/>
        <v>449.00059198020585</v>
      </c>
      <c r="AS99" s="23">
        <f t="shared" si="82"/>
        <v>448.39741599363253</v>
      </c>
      <c r="AT99" s="23">
        <f t="shared" si="63"/>
        <v>1.7580172867373192</v>
      </c>
      <c r="AU99" s="23">
        <f t="shared" si="64"/>
        <v>2.8158119504962773</v>
      </c>
      <c r="AV99" s="23">
        <f t="shared" si="65"/>
        <v>2.9227718006202532</v>
      </c>
      <c r="AW99" s="23">
        <f t="shared" si="66"/>
        <v>2.7845079641564552</v>
      </c>
      <c r="BA99" s="23">
        <f t="shared" si="83"/>
        <v>1.9785410008891426</v>
      </c>
      <c r="BB99" s="23">
        <f t="shared" si="84"/>
        <v>1.3100550307676637</v>
      </c>
      <c r="BC99" s="23">
        <f t="shared" si="85"/>
        <v>-0.55661425995073111</v>
      </c>
      <c r="BD99" s="23">
        <f t="shared" si="86"/>
        <v>-2.3994069931081157</v>
      </c>
      <c r="BE99" s="23">
        <f t="shared" ref="BE99:BE129" si="91">AP99+BA99</f>
        <v>445.89789141428071</v>
      </c>
      <c r="BF99" s="23">
        <f t="shared" ref="BF99:BF129" si="92">AQ99+BB99</f>
        <v>449.84403466480768</v>
      </c>
      <c r="BG99" s="23">
        <f t="shared" ref="BG99:BG129" si="93">AR99+BC99</f>
        <v>448.44397772025513</v>
      </c>
      <c r="BH99" s="23">
        <f t="shared" ref="BH99:BH129" si="94">AS99+BD99</f>
        <v>445.99800900052441</v>
      </c>
      <c r="BI99" s="23">
        <f t="shared" si="71"/>
        <v>2.2115510405227981</v>
      </c>
      <c r="BJ99" s="23">
        <f t="shared" si="72"/>
        <v>3.1161110979501845</v>
      </c>
      <c r="BK99" s="23">
        <f t="shared" si="73"/>
        <v>2.795181139313498</v>
      </c>
      <c r="BL99" s="23">
        <f t="shared" si="74"/>
        <v>2.2345006304927004</v>
      </c>
    </row>
    <row r="100" spans="4:64" x14ac:dyDescent="0.2">
      <c r="D100" s="31">
        <v>43973</v>
      </c>
      <c r="E100" s="11">
        <v>99</v>
      </c>
      <c r="F100" s="23">
        <v>121.8440018</v>
      </c>
      <c r="J100" s="23">
        <f t="shared" si="59"/>
        <v>121.23216343624571</v>
      </c>
      <c r="K100" s="23">
        <f t="shared" si="60"/>
        <v>122.51673358094274</v>
      </c>
      <c r="L100" s="23">
        <f t="shared" si="61"/>
        <v>122.86249803150555</v>
      </c>
      <c r="M100" s="23">
        <f t="shared" si="62"/>
        <v>122.74082945761492</v>
      </c>
      <c r="N100" s="23">
        <f t="shared" si="44"/>
        <v>0.50214894021503453</v>
      </c>
      <c r="O100" s="23">
        <f t="shared" si="45"/>
        <v>0.55212548094652325</v>
      </c>
      <c r="P100" s="23">
        <f t="shared" si="46"/>
        <v>0.83590182237887678</v>
      </c>
      <c r="Q100" s="23">
        <f t="shared" si="47"/>
        <v>0.7360457998474248</v>
      </c>
      <c r="U100" s="23">
        <f t="shared" si="75"/>
        <v>0.44374703809410615</v>
      </c>
      <c r="V100" s="23">
        <f t="shared" si="76"/>
        <v>0.5517323930504342</v>
      </c>
      <c r="W100" s="23">
        <f t="shared" si="77"/>
        <v>0.12268432649991023</v>
      </c>
      <c r="X100" s="23">
        <f t="shared" si="78"/>
        <v>-0.90407501349759323</v>
      </c>
      <c r="Y100" s="23">
        <f t="shared" si="87"/>
        <v>121.67591047433982</v>
      </c>
      <c r="Z100" s="23">
        <f t="shared" si="88"/>
        <v>123.06846597399317</v>
      </c>
      <c r="AA100" s="23">
        <f t="shared" si="89"/>
        <v>122.98518235800546</v>
      </c>
      <c r="AB100" s="23">
        <f t="shared" si="90"/>
        <v>121.83675444411733</v>
      </c>
      <c r="AC100" s="23">
        <f t="shared" si="52"/>
        <v>0.13795617607512417</v>
      </c>
      <c r="AD100" s="23">
        <f t="shared" si="53"/>
        <v>1.0049441547422726</v>
      </c>
      <c r="AE100" s="23">
        <f t="shared" si="54"/>
        <v>0.93659149498277472</v>
      </c>
      <c r="AF100" s="23">
        <f t="shared" si="55"/>
        <v>5.9480612714647978E-3</v>
      </c>
      <c r="AJ100" s="31">
        <v>43973</v>
      </c>
      <c r="AK100" s="11">
        <v>99</v>
      </c>
      <c r="AL100" s="23">
        <v>429.32000729999999</v>
      </c>
      <c r="AP100" s="23">
        <f t="shared" si="79"/>
        <v>442.38548033071328</v>
      </c>
      <c r="AQ100" s="23">
        <f t="shared" si="80"/>
        <v>443.62038778042398</v>
      </c>
      <c r="AR100" s="23">
        <f t="shared" si="81"/>
        <v>441.35023679208234</v>
      </c>
      <c r="AS100" s="23">
        <f t="shared" si="82"/>
        <v>438.67948319872647</v>
      </c>
      <c r="AT100" s="23">
        <f t="shared" si="63"/>
        <v>3.0432947005852928</v>
      </c>
      <c r="AU100" s="23">
        <f t="shared" si="64"/>
        <v>3.3309373514547587</v>
      </c>
      <c r="AV100" s="23">
        <f t="shared" si="65"/>
        <v>2.8021590625931112</v>
      </c>
      <c r="AW100" s="23">
        <f t="shared" si="66"/>
        <v>2.1800698172881279</v>
      </c>
      <c r="BA100" s="23">
        <f t="shared" si="83"/>
        <v>1.2760587841756588</v>
      </c>
      <c r="BB100" s="23">
        <f t="shared" si="84"/>
        <v>-1.1794037229858123</v>
      </c>
      <c r="BC100" s="23">
        <f t="shared" si="85"/>
        <v>-4.8128588168544004</v>
      </c>
      <c r="BD100" s="23">
        <f t="shared" si="86"/>
        <v>-8.2542276345464725</v>
      </c>
      <c r="BE100" s="23">
        <f t="shared" si="91"/>
        <v>443.66153911488891</v>
      </c>
      <c r="BF100" s="23">
        <f t="shared" si="92"/>
        <v>442.44098405743819</v>
      </c>
      <c r="BG100" s="23">
        <f t="shared" si="93"/>
        <v>436.53737797522797</v>
      </c>
      <c r="BH100" s="23">
        <f t="shared" si="94"/>
        <v>430.42525556418002</v>
      </c>
      <c r="BI100" s="23">
        <f t="shared" si="71"/>
        <v>3.3405225871216748</v>
      </c>
      <c r="BJ100" s="23">
        <f t="shared" si="72"/>
        <v>3.0562229885246253</v>
      </c>
      <c r="BK100" s="23">
        <f t="shared" si="73"/>
        <v>1.6811167782787799</v>
      </c>
      <c r="BL100" s="23">
        <f t="shared" si="74"/>
        <v>0.25744159260849664</v>
      </c>
    </row>
    <row r="101" spans="4:64" x14ac:dyDescent="0.2">
      <c r="D101" s="31">
        <v>43977</v>
      </c>
      <c r="E101" s="11">
        <v>100</v>
      </c>
      <c r="F101" s="23">
        <v>121.09300229999999</v>
      </c>
      <c r="J101" s="23">
        <f t="shared" si="59"/>
        <v>121.35453110899658</v>
      </c>
      <c r="K101" s="23">
        <f t="shared" si="60"/>
        <v>122.24764086856564</v>
      </c>
      <c r="L101" s="23">
        <f t="shared" si="61"/>
        <v>122.25140029260223</v>
      </c>
      <c r="M101" s="23">
        <f t="shared" si="62"/>
        <v>122.02336733152299</v>
      </c>
      <c r="N101" s="23">
        <f t="shared" si="44"/>
        <v>0.21597351129230966</v>
      </c>
      <c r="O101" s="23">
        <f t="shared" si="45"/>
        <v>0.95351386672625649</v>
      </c>
      <c r="P101" s="23">
        <f t="shared" si="46"/>
        <v>0.95661844251939265</v>
      </c>
      <c r="Q101" s="23">
        <f t="shared" si="47"/>
        <v>0.76830618933543116</v>
      </c>
      <c r="U101" s="23">
        <f t="shared" si="75"/>
        <v>0.37947116502545869</v>
      </c>
      <c r="V101" s="23">
        <f t="shared" si="76"/>
        <v>0.22340235087941979</v>
      </c>
      <c r="W101" s="23">
        <f t="shared" si="77"/>
        <v>-0.31758491274203099</v>
      </c>
      <c r="X101" s="23">
        <f t="shared" si="78"/>
        <v>-0.75478470357306349</v>
      </c>
      <c r="Y101" s="23">
        <f t="shared" si="87"/>
        <v>121.73400227402205</v>
      </c>
      <c r="Z101" s="23">
        <f t="shared" si="88"/>
        <v>122.47104321944506</v>
      </c>
      <c r="AA101" s="23">
        <f t="shared" si="89"/>
        <v>121.93381537986019</v>
      </c>
      <c r="AB101" s="23">
        <f t="shared" si="90"/>
        <v>121.26858262794993</v>
      </c>
      <c r="AC101" s="23">
        <f t="shared" si="52"/>
        <v>0.52934518250197138</v>
      </c>
      <c r="AD101" s="23">
        <f t="shared" si="53"/>
        <v>1.1380021085207412</v>
      </c>
      <c r="AE101" s="23">
        <f t="shared" si="54"/>
        <v>0.69435315327068858</v>
      </c>
      <c r="AF101" s="23">
        <f t="shared" si="55"/>
        <v>0.14499626288473846</v>
      </c>
      <c r="AJ101" s="31">
        <v>43977</v>
      </c>
      <c r="AK101" s="11">
        <v>100</v>
      </c>
      <c r="AL101" s="23">
        <v>414.76998900000001</v>
      </c>
      <c r="AP101" s="23">
        <f t="shared" si="79"/>
        <v>439.77238572457065</v>
      </c>
      <c r="AQ101" s="23">
        <f t="shared" si="80"/>
        <v>437.90023558825436</v>
      </c>
      <c r="AR101" s="23">
        <f t="shared" si="81"/>
        <v>434.13209909683292</v>
      </c>
      <c r="AS101" s="23">
        <f t="shared" si="82"/>
        <v>431.19190247974529</v>
      </c>
      <c r="AT101" s="23">
        <f t="shared" si="63"/>
        <v>6.0280148968469955</v>
      </c>
      <c r="AU101" s="23">
        <f t="shared" si="64"/>
        <v>5.5766442128613969</v>
      </c>
      <c r="AV101" s="23">
        <f t="shared" si="65"/>
        <v>4.6681559925573364</v>
      </c>
      <c r="AW101" s="23">
        <f t="shared" si="66"/>
        <v>3.9592819912882571</v>
      </c>
      <c r="BA101" s="23">
        <f t="shared" si="83"/>
        <v>0.49822810611200208</v>
      </c>
      <c r="BB101" s="23">
        <f t="shared" si="84"/>
        <v>-2.9957031106593361</v>
      </c>
      <c r="BC101" s="23">
        <f t="shared" si="85"/>
        <v>-6.2560261438914146</v>
      </c>
      <c r="BD101" s="23">
        <f t="shared" si="86"/>
        <v>-7.6409101020942369</v>
      </c>
      <c r="BE101" s="23">
        <f t="shared" si="91"/>
        <v>440.27061383068263</v>
      </c>
      <c r="BF101" s="23">
        <f t="shared" si="92"/>
        <v>434.90453247759501</v>
      </c>
      <c r="BG101" s="23">
        <f t="shared" si="93"/>
        <v>427.87607295294151</v>
      </c>
      <c r="BH101" s="23">
        <f t="shared" si="94"/>
        <v>423.55099237765108</v>
      </c>
      <c r="BI101" s="23">
        <f t="shared" si="71"/>
        <v>6.1481364387437942</v>
      </c>
      <c r="BJ101" s="23">
        <f t="shared" si="72"/>
        <v>4.8543877357517786</v>
      </c>
      <c r="BK101" s="23">
        <f t="shared" si="73"/>
        <v>3.1598438412913965</v>
      </c>
      <c r="BL101" s="23">
        <f t="shared" si="74"/>
        <v>2.1170778046940795</v>
      </c>
    </row>
    <row r="102" spans="4:64" x14ac:dyDescent="0.2">
      <c r="D102" s="31">
        <v>43978</v>
      </c>
      <c r="E102" s="11">
        <v>101</v>
      </c>
      <c r="F102" s="23">
        <v>120.51950069999999</v>
      </c>
      <c r="J102" s="23">
        <f t="shared" si="59"/>
        <v>121.30222534719728</v>
      </c>
      <c r="K102" s="23">
        <f t="shared" si="60"/>
        <v>121.78578544113938</v>
      </c>
      <c r="L102" s="23">
        <f t="shared" si="61"/>
        <v>121.5563614970409</v>
      </c>
      <c r="M102" s="23">
        <f t="shared" si="62"/>
        <v>121.27907530630461</v>
      </c>
      <c r="N102" s="23">
        <f t="shared" si="44"/>
        <v>0.64945891963630098</v>
      </c>
      <c r="O102" s="23">
        <f t="shared" si="45"/>
        <v>1.0506886717788959</v>
      </c>
      <c r="P102" s="23">
        <f t="shared" si="46"/>
        <v>0.86032616383126259</v>
      </c>
      <c r="Q102" s="23">
        <f t="shared" si="47"/>
        <v>0.63025037599131928</v>
      </c>
      <c r="U102" s="23">
        <f t="shared" si="75"/>
        <v>0.29311577966050628</v>
      </c>
      <c r="V102" s="23">
        <f t="shared" si="76"/>
        <v>-5.0700760442851295E-2</v>
      </c>
      <c r="W102" s="23">
        <f t="shared" si="77"/>
        <v>-0.54405724243361087</v>
      </c>
      <c r="X102" s="23">
        <f t="shared" si="78"/>
        <v>-0.74639056088932088</v>
      </c>
      <c r="Y102" s="23">
        <f t="shared" si="87"/>
        <v>121.59534112685779</v>
      </c>
      <c r="Z102" s="23">
        <f t="shared" si="88"/>
        <v>121.73508468069653</v>
      </c>
      <c r="AA102" s="23">
        <f t="shared" si="89"/>
        <v>121.01230425460729</v>
      </c>
      <c r="AB102" s="23">
        <f t="shared" si="90"/>
        <v>120.53268474541528</v>
      </c>
      <c r="AC102" s="23">
        <f t="shared" si="52"/>
        <v>0.89266917022482717</v>
      </c>
      <c r="AD102" s="23">
        <f t="shared" si="53"/>
        <v>1.0086201599211704</v>
      </c>
      <c r="AE102" s="23">
        <f t="shared" si="54"/>
        <v>0.40889943266027157</v>
      </c>
      <c r="AF102" s="23">
        <f t="shared" si="55"/>
        <v>1.0939346196018969E-2</v>
      </c>
      <c r="AJ102" s="31">
        <v>43978</v>
      </c>
      <c r="AK102" s="11">
        <v>101</v>
      </c>
      <c r="AL102" s="23">
        <v>419.89001459999997</v>
      </c>
      <c r="AP102" s="23">
        <f t="shared" si="79"/>
        <v>434.77190637965657</v>
      </c>
      <c r="AQ102" s="23">
        <f t="shared" si="80"/>
        <v>428.64813695295265</v>
      </c>
      <c r="AR102" s="23">
        <f t="shared" si="81"/>
        <v>422.51483303873317</v>
      </c>
      <c r="AS102" s="23">
        <f t="shared" si="82"/>
        <v>418.0543716959491</v>
      </c>
      <c r="AT102" s="23">
        <f t="shared" si="63"/>
        <v>3.5442356955865075</v>
      </c>
      <c r="AU102" s="23">
        <f t="shared" si="64"/>
        <v>2.0858134388587297</v>
      </c>
      <c r="AV102" s="23">
        <f t="shared" si="65"/>
        <v>0.62512047142480454</v>
      </c>
      <c r="AW102" s="23">
        <f t="shared" si="66"/>
        <v>0.43717231661237788</v>
      </c>
      <c r="BA102" s="23">
        <f t="shared" si="83"/>
        <v>-0.60151338409321509</v>
      </c>
      <c r="BB102" s="23">
        <f t="shared" si="84"/>
        <v>-5.498261320516284</v>
      </c>
      <c r="BC102" s="23">
        <f t="shared" si="85"/>
        <v>-9.4727700924164129</v>
      </c>
      <c r="BD102" s="23">
        <f t="shared" si="86"/>
        <v>-12.038206647455802</v>
      </c>
      <c r="BE102" s="23">
        <f t="shared" si="91"/>
        <v>434.17039299556336</v>
      </c>
      <c r="BF102" s="23">
        <f t="shared" si="92"/>
        <v>423.14987563243636</v>
      </c>
      <c r="BG102" s="23">
        <f t="shared" si="93"/>
        <v>413.04206294631678</v>
      </c>
      <c r="BH102" s="23">
        <f t="shared" si="94"/>
        <v>406.01616504849329</v>
      </c>
      <c r="BI102" s="23">
        <f t="shared" si="71"/>
        <v>3.4009807090000255</v>
      </c>
      <c r="BJ102" s="23">
        <f t="shared" si="72"/>
        <v>0.77636069425033449</v>
      </c>
      <c r="BK102" s="23">
        <f t="shared" si="73"/>
        <v>1.6308917610738525</v>
      </c>
      <c r="BL102" s="23">
        <f t="shared" si="74"/>
        <v>3.304162773368958</v>
      </c>
    </row>
    <row r="103" spans="4:64" x14ac:dyDescent="0.2">
      <c r="D103" s="31">
        <v>43979</v>
      </c>
      <c r="E103" s="11">
        <v>102</v>
      </c>
      <c r="F103" s="23">
        <v>120.0550003</v>
      </c>
      <c r="J103" s="23">
        <f t="shared" si="59"/>
        <v>121.14568041775783</v>
      </c>
      <c r="K103" s="23">
        <f t="shared" si="60"/>
        <v>121.27927154468362</v>
      </c>
      <c r="L103" s="23">
        <f t="shared" si="61"/>
        <v>120.93424501881636</v>
      </c>
      <c r="M103" s="23">
        <f t="shared" si="62"/>
        <v>120.67141562126092</v>
      </c>
      <c r="N103" s="23">
        <f t="shared" si="44"/>
        <v>0.90848370749437857</v>
      </c>
      <c r="O103" s="23">
        <f t="shared" si="45"/>
        <v>1.0197586453078546</v>
      </c>
      <c r="P103" s="23">
        <f t="shared" si="46"/>
        <v>0.73236826172941349</v>
      </c>
      <c r="Q103" s="23">
        <f t="shared" si="47"/>
        <v>0.51344410455256684</v>
      </c>
      <c r="U103" s="23">
        <f t="shared" si="75"/>
        <v>0.20318363784051538</v>
      </c>
      <c r="V103" s="23">
        <f t="shared" si="76"/>
        <v>-0.23302601484801383</v>
      </c>
      <c r="W103" s="23">
        <f t="shared" si="77"/>
        <v>-0.59089278390816891</v>
      </c>
      <c r="X103" s="23">
        <f t="shared" si="78"/>
        <v>-0.63540586021281276</v>
      </c>
      <c r="Y103" s="23">
        <f t="shared" si="87"/>
        <v>121.34886405559834</v>
      </c>
      <c r="Z103" s="23">
        <f t="shared" si="88"/>
        <v>121.04624552983562</v>
      </c>
      <c r="AA103" s="23">
        <f t="shared" si="89"/>
        <v>120.34335223490818</v>
      </c>
      <c r="AB103" s="23">
        <f t="shared" si="90"/>
        <v>120.03600976104811</v>
      </c>
      <c r="AC103" s="23">
        <f t="shared" si="52"/>
        <v>1.077725835962817</v>
      </c>
      <c r="AD103" s="23">
        <f t="shared" si="53"/>
        <v>0.82565926230364006</v>
      </c>
      <c r="AE103" s="23">
        <f t="shared" si="54"/>
        <v>0.2401831945255328</v>
      </c>
      <c r="AF103" s="23">
        <f t="shared" si="55"/>
        <v>1.5818199079124032E-2</v>
      </c>
      <c r="AJ103" s="31">
        <v>43979</v>
      </c>
      <c r="AK103" s="11">
        <v>102</v>
      </c>
      <c r="AL103" s="23">
        <v>413.44000240000003</v>
      </c>
      <c r="AP103" s="23">
        <f t="shared" si="79"/>
        <v>431.7955280237253</v>
      </c>
      <c r="AQ103" s="23">
        <f t="shared" si="80"/>
        <v>425.14488801177157</v>
      </c>
      <c r="AR103" s="23">
        <f t="shared" si="81"/>
        <v>420.9399419754933</v>
      </c>
      <c r="AS103" s="23">
        <f t="shared" si="82"/>
        <v>419.5228860191898</v>
      </c>
      <c r="AT103" s="23">
        <f t="shared" si="63"/>
        <v>4.4397072168083147</v>
      </c>
      <c r="AU103" s="23">
        <f t="shared" si="64"/>
        <v>2.8310965421403895</v>
      </c>
      <c r="AV103" s="23">
        <f t="shared" si="65"/>
        <v>1.8140333620250753</v>
      </c>
      <c r="AW103" s="23">
        <f t="shared" si="66"/>
        <v>1.47128569656514</v>
      </c>
      <c r="BA103" s="23">
        <f t="shared" si="83"/>
        <v>-1.076486378460827</v>
      </c>
      <c r="BB103" s="23">
        <f t="shared" si="84"/>
        <v>-4.7002563687822043</v>
      </c>
      <c r="BC103" s="23">
        <f t="shared" si="85"/>
        <v>-4.7340426749104907</v>
      </c>
      <c r="BD103" s="23">
        <f t="shared" si="86"/>
        <v>-1.2328298708986019</v>
      </c>
      <c r="BE103" s="23">
        <f t="shared" si="91"/>
        <v>430.7190416452645</v>
      </c>
      <c r="BF103" s="23">
        <f t="shared" si="92"/>
        <v>420.44463164298935</v>
      </c>
      <c r="BG103" s="23">
        <f t="shared" si="93"/>
        <v>416.20589930058281</v>
      </c>
      <c r="BH103" s="23">
        <f t="shared" si="94"/>
        <v>418.29005614829117</v>
      </c>
      <c r="BI103" s="23">
        <f t="shared" si="71"/>
        <v>4.1793341585140409</v>
      </c>
      <c r="BJ103" s="23">
        <f t="shared" si="72"/>
        <v>1.6942311344639551</v>
      </c>
      <c r="BK103" s="23">
        <f t="shared" si="73"/>
        <v>0.66899595697728453</v>
      </c>
      <c r="BL103" s="23">
        <f t="shared" si="74"/>
        <v>1.1730973587792202</v>
      </c>
    </row>
    <row r="104" spans="4:64" x14ac:dyDescent="0.2">
      <c r="D104" s="31">
        <v>43980</v>
      </c>
      <c r="E104" s="11">
        <v>103</v>
      </c>
      <c r="F104" s="23">
        <v>122.1184998</v>
      </c>
      <c r="J104" s="23">
        <f t="shared" si="59"/>
        <v>120.92754439420627</v>
      </c>
      <c r="K104" s="23">
        <f t="shared" si="60"/>
        <v>120.78956304681017</v>
      </c>
      <c r="L104" s="23">
        <f t="shared" si="61"/>
        <v>120.40669818752654</v>
      </c>
      <c r="M104" s="23">
        <f t="shared" si="62"/>
        <v>120.17828336425218</v>
      </c>
      <c r="N104" s="23">
        <f t="shared" si="44"/>
        <v>0.97524568983751136</v>
      </c>
      <c r="O104" s="23">
        <f t="shared" si="45"/>
        <v>1.0882354068927256</v>
      </c>
      <c r="P104" s="23">
        <f t="shared" si="46"/>
        <v>1.4017545378275693</v>
      </c>
      <c r="Q104" s="23">
        <f t="shared" si="47"/>
        <v>1.588798125530047</v>
      </c>
      <c r="U104" s="23">
        <f t="shared" si="75"/>
        <v>0.11891970556209921</v>
      </c>
      <c r="V104" s="23">
        <f t="shared" si="76"/>
        <v>-0.33569900805818875</v>
      </c>
      <c r="W104" s="23">
        <f t="shared" si="77"/>
        <v>-0.55288521233715437</v>
      </c>
      <c r="X104" s="23">
        <f t="shared" si="78"/>
        <v>-0.52158697764955364</v>
      </c>
      <c r="Y104" s="23">
        <f t="shared" si="87"/>
        <v>121.04646409976836</v>
      </c>
      <c r="Z104" s="23">
        <f t="shared" si="88"/>
        <v>120.45386403875199</v>
      </c>
      <c r="AA104" s="23">
        <f t="shared" si="89"/>
        <v>119.85381297518938</v>
      </c>
      <c r="AB104" s="23">
        <f t="shared" si="90"/>
        <v>119.65669638660263</v>
      </c>
      <c r="AC104" s="23">
        <f t="shared" si="52"/>
        <v>0.87786510806091445</v>
      </c>
      <c r="AD104" s="23">
        <f t="shared" si="53"/>
        <v>1.363131518954352</v>
      </c>
      <c r="AE104" s="23">
        <f t="shared" si="54"/>
        <v>1.8544993825829903</v>
      </c>
      <c r="AF104" s="23">
        <f t="shared" si="55"/>
        <v>2.0159135736429694</v>
      </c>
      <c r="AJ104" s="31">
        <v>43980</v>
      </c>
      <c r="AK104" s="11">
        <v>103</v>
      </c>
      <c r="AL104" s="23">
        <v>419.73001099999999</v>
      </c>
      <c r="AP104" s="23">
        <f t="shared" si="79"/>
        <v>428.1244228989803</v>
      </c>
      <c r="AQ104" s="23">
        <f t="shared" si="80"/>
        <v>420.46293376706296</v>
      </c>
      <c r="AR104" s="23">
        <f t="shared" si="81"/>
        <v>416.43997823019731</v>
      </c>
      <c r="AS104" s="23">
        <f t="shared" si="82"/>
        <v>414.65657912383801</v>
      </c>
      <c r="AT104" s="23">
        <f t="shared" si="63"/>
        <v>1.9999551328199663</v>
      </c>
      <c r="AU104" s="23">
        <f t="shared" si="64"/>
        <v>0.17461767037262757</v>
      </c>
      <c r="AV104" s="23">
        <f t="shared" si="65"/>
        <v>0.78384501550514063</v>
      </c>
      <c r="AW104" s="23">
        <f t="shared" si="66"/>
        <v>1.2087369840613986</v>
      </c>
      <c r="BA104" s="23">
        <f t="shared" si="83"/>
        <v>-1.5954101277176611</v>
      </c>
      <c r="BB104" s="23">
        <f t="shared" si="84"/>
        <v>-4.6929355191527655</v>
      </c>
      <c r="BC104" s="23">
        <f t="shared" si="85"/>
        <v>-4.593595317141788</v>
      </c>
      <c r="BD104" s="23">
        <f t="shared" si="86"/>
        <v>-4.1396114904611476</v>
      </c>
      <c r="BE104" s="23">
        <f t="shared" si="91"/>
        <v>426.52901277126261</v>
      </c>
      <c r="BF104" s="23">
        <f t="shared" si="92"/>
        <v>415.76999824791022</v>
      </c>
      <c r="BG104" s="23">
        <f t="shared" si="93"/>
        <v>411.84638291305555</v>
      </c>
      <c r="BH104" s="23">
        <f t="shared" si="94"/>
        <v>410.51696763337685</v>
      </c>
      <c r="BI104" s="23">
        <f t="shared" si="71"/>
        <v>1.6198512360515065</v>
      </c>
      <c r="BJ104" s="23">
        <f t="shared" si="72"/>
        <v>0.94346666864613771</v>
      </c>
      <c r="BK104" s="23">
        <f t="shared" si="73"/>
        <v>1.8782617111799615</v>
      </c>
      <c r="BL104" s="23">
        <f t="shared" si="74"/>
        <v>2.1949927632463577</v>
      </c>
    </row>
    <row r="105" spans="4:64" x14ac:dyDescent="0.2">
      <c r="D105" s="31">
        <v>43983</v>
      </c>
      <c r="E105" s="11">
        <v>104</v>
      </c>
      <c r="F105" s="23">
        <v>123.552002</v>
      </c>
      <c r="J105" s="23">
        <f t="shared" si="59"/>
        <v>121.16573547536501</v>
      </c>
      <c r="K105" s="23">
        <f t="shared" si="60"/>
        <v>121.3211377480861</v>
      </c>
      <c r="L105" s="23">
        <f t="shared" si="61"/>
        <v>121.43377915501061</v>
      </c>
      <c r="M105" s="23">
        <f t="shared" si="62"/>
        <v>121.73045651285042</v>
      </c>
      <c r="N105" s="23">
        <f t="shared" si="44"/>
        <v>1.9313863684984973</v>
      </c>
      <c r="O105" s="23">
        <f t="shared" si="45"/>
        <v>1.8056075302720711</v>
      </c>
      <c r="P105" s="23">
        <f t="shared" si="46"/>
        <v>1.7144383018491194</v>
      </c>
      <c r="Q105" s="23">
        <f t="shared" si="47"/>
        <v>1.4743148291110475</v>
      </c>
      <c r="U105" s="23">
        <f t="shared" si="75"/>
        <v>0.14277398068142858</v>
      </c>
      <c r="V105" s="23">
        <f t="shared" si="76"/>
        <v>1.1210475675458326E-2</v>
      </c>
      <c r="W105" s="23">
        <f t="shared" si="77"/>
        <v>0.39509449555557885</v>
      </c>
      <c r="X105" s="23">
        <f t="shared" si="78"/>
        <v>1.1374211233486835</v>
      </c>
      <c r="Y105" s="23">
        <f t="shared" si="87"/>
        <v>121.30850945604644</v>
      </c>
      <c r="Z105" s="23">
        <f t="shared" si="88"/>
        <v>121.33234822376156</v>
      </c>
      <c r="AA105" s="23">
        <f t="shared" si="89"/>
        <v>121.82887365056619</v>
      </c>
      <c r="AB105" s="23">
        <f t="shared" si="90"/>
        <v>122.86787763619911</v>
      </c>
      <c r="AC105" s="23">
        <f t="shared" si="52"/>
        <v>1.8158285641972558</v>
      </c>
      <c r="AD105" s="23">
        <f t="shared" si="53"/>
        <v>1.7965340425956395</v>
      </c>
      <c r="AE105" s="23">
        <f t="shared" si="54"/>
        <v>1.3946583799053351</v>
      </c>
      <c r="AF105" s="23">
        <f t="shared" si="55"/>
        <v>0.55371370170180689</v>
      </c>
      <c r="AJ105" s="31">
        <v>43983</v>
      </c>
      <c r="AK105" s="11">
        <v>104</v>
      </c>
      <c r="AL105" s="23">
        <v>425.92001340000002</v>
      </c>
      <c r="AP105" s="23">
        <f t="shared" si="79"/>
        <v>426.44554051918425</v>
      </c>
      <c r="AQ105" s="23">
        <f t="shared" si="80"/>
        <v>420.16976466023777</v>
      </c>
      <c r="AR105" s="23">
        <f t="shared" si="81"/>
        <v>418.4139978920789</v>
      </c>
      <c r="AS105" s="23">
        <f t="shared" si="82"/>
        <v>418.71532462476762</v>
      </c>
      <c r="AT105" s="23">
        <f t="shared" si="63"/>
        <v>0.12338634078006737</v>
      </c>
      <c r="AU105" s="23">
        <f t="shared" si="64"/>
        <v>1.350077140977626</v>
      </c>
      <c r="AV105" s="23">
        <f t="shared" si="65"/>
        <v>1.7623063654611353</v>
      </c>
      <c r="AW105" s="23">
        <f t="shared" si="66"/>
        <v>1.6915591070068272</v>
      </c>
      <c r="BA105" s="23">
        <f t="shared" si="83"/>
        <v>-1.6121045781333392</v>
      </c>
      <c r="BB105" s="23">
        <f t="shared" si="84"/>
        <v>-2.9330289542217352</v>
      </c>
      <c r="BC105" s="23">
        <f t="shared" si="85"/>
        <v>-0.65302632972776475</v>
      </c>
      <c r="BD105" s="23">
        <f t="shared" si="86"/>
        <v>2.4190741026514537</v>
      </c>
      <c r="BE105" s="23">
        <f t="shared" si="91"/>
        <v>424.83343594105094</v>
      </c>
      <c r="BF105" s="23">
        <f t="shared" si="92"/>
        <v>417.23673570601602</v>
      </c>
      <c r="BG105" s="23">
        <f t="shared" si="93"/>
        <v>417.76097156235113</v>
      </c>
      <c r="BH105" s="23">
        <f t="shared" si="94"/>
        <v>421.13439872741907</v>
      </c>
      <c r="BI105" s="23">
        <f t="shared" si="71"/>
        <v>0.25511303173458239</v>
      </c>
      <c r="BJ105" s="23">
        <f t="shared" si="72"/>
        <v>2.0387108895559578</v>
      </c>
      <c r="BK105" s="23">
        <f t="shared" si="73"/>
        <v>1.9156277190446027</v>
      </c>
      <c r="BL105" s="23">
        <f t="shared" si="74"/>
        <v>1.1235946943133119</v>
      </c>
    </row>
    <row r="106" spans="4:64" x14ac:dyDescent="0.2">
      <c r="D106" s="31">
        <v>43984</v>
      </c>
      <c r="E106" s="11">
        <v>105</v>
      </c>
      <c r="F106" s="23">
        <v>123.6204987</v>
      </c>
      <c r="J106" s="23">
        <f t="shared" si="59"/>
        <v>121.64298878029201</v>
      </c>
      <c r="K106" s="23">
        <f t="shared" si="60"/>
        <v>122.21348344885166</v>
      </c>
      <c r="L106" s="23">
        <f t="shared" si="61"/>
        <v>122.70471286200424</v>
      </c>
      <c r="M106" s="23">
        <f t="shared" si="62"/>
        <v>123.18769290257009</v>
      </c>
      <c r="N106" s="23">
        <f t="shared" si="44"/>
        <v>1.5996618202511619</v>
      </c>
      <c r="O106" s="23">
        <f t="shared" si="45"/>
        <v>1.1381730909878114</v>
      </c>
      <c r="P106" s="23">
        <f t="shared" si="46"/>
        <v>0.7408041931768683</v>
      </c>
      <c r="Q106" s="23">
        <f t="shared" si="47"/>
        <v>0.3501084383102453</v>
      </c>
      <c r="U106" s="23">
        <f t="shared" si="75"/>
        <v>0.20966984553054363</v>
      </c>
      <c r="V106" s="23">
        <f t="shared" si="76"/>
        <v>0.36366456571149897</v>
      </c>
      <c r="W106" s="23">
        <f t="shared" si="77"/>
        <v>0.92059802241841016</v>
      </c>
      <c r="X106" s="23">
        <f t="shared" si="78"/>
        <v>1.393273336445471</v>
      </c>
      <c r="Y106" s="23">
        <f t="shared" si="87"/>
        <v>121.85265862582256</v>
      </c>
      <c r="Z106" s="23">
        <f t="shared" si="88"/>
        <v>122.57714801456316</v>
      </c>
      <c r="AA106" s="23">
        <f t="shared" si="89"/>
        <v>123.62531088442265</v>
      </c>
      <c r="AB106" s="23">
        <f t="shared" si="90"/>
        <v>124.58096623901557</v>
      </c>
      <c r="AC106" s="23">
        <f t="shared" si="52"/>
        <v>1.430054151834159</v>
      </c>
      <c r="AD106" s="23">
        <f t="shared" si="53"/>
        <v>0.84399488467427985</v>
      </c>
      <c r="AE106" s="23">
        <f t="shared" si="54"/>
        <v>3.8927074985559756E-3</v>
      </c>
      <c r="AF106" s="23">
        <f t="shared" si="55"/>
        <v>0.77694844230196236</v>
      </c>
      <c r="AJ106" s="31">
        <v>43984</v>
      </c>
      <c r="AK106" s="11">
        <v>105</v>
      </c>
      <c r="AL106" s="23">
        <v>427.30999759999997</v>
      </c>
      <c r="AP106" s="23">
        <f t="shared" si="79"/>
        <v>426.3404350953474</v>
      </c>
      <c r="AQ106" s="23">
        <f t="shared" si="80"/>
        <v>422.46986415614265</v>
      </c>
      <c r="AR106" s="23">
        <f t="shared" si="81"/>
        <v>422.91760719683157</v>
      </c>
      <c r="AS106" s="23">
        <f t="shared" si="82"/>
        <v>424.47907564495353</v>
      </c>
      <c r="AT106" s="23">
        <f t="shared" si="63"/>
        <v>0.22689909201707198</v>
      </c>
      <c r="AU106" s="23">
        <f t="shared" si="64"/>
        <v>1.1326983854911159</v>
      </c>
      <c r="AV106" s="23">
        <f t="shared" si="65"/>
        <v>1.0279166010246437</v>
      </c>
      <c r="AW106" s="23">
        <f t="shared" si="66"/>
        <v>0.66249841355138217</v>
      </c>
      <c r="BA106" s="23">
        <f t="shared" si="83"/>
        <v>-1.3107047472740407</v>
      </c>
      <c r="BB106" s="23">
        <f t="shared" si="84"/>
        <v>-0.83977757417109145</v>
      </c>
      <c r="BC106" s="23">
        <f t="shared" si="85"/>
        <v>2.4409550509604969</v>
      </c>
      <c r="BD106" s="23">
        <f t="shared" si="86"/>
        <v>5.0948156366790167</v>
      </c>
      <c r="BE106" s="23">
        <f t="shared" si="91"/>
        <v>425.02973034807337</v>
      </c>
      <c r="BF106" s="23">
        <f t="shared" si="92"/>
        <v>421.63008658197157</v>
      </c>
      <c r="BG106" s="23">
        <f t="shared" si="93"/>
        <v>425.35856224779207</v>
      </c>
      <c r="BH106" s="23">
        <f t="shared" si="94"/>
        <v>429.57389128163254</v>
      </c>
      <c r="BI106" s="23">
        <f t="shared" si="71"/>
        <v>0.53363302163155435</v>
      </c>
      <c r="BJ106" s="23">
        <f t="shared" si="72"/>
        <v>1.3292249303619865</v>
      </c>
      <c r="BK106" s="23">
        <f t="shared" si="73"/>
        <v>0.45667907682202785</v>
      </c>
      <c r="BL106" s="23">
        <f t="shared" si="74"/>
        <v>0.52980124367503612</v>
      </c>
    </row>
    <row r="107" spans="4:64" x14ac:dyDescent="0.2">
      <c r="D107" s="31">
        <v>43985</v>
      </c>
      <c r="E107" s="11">
        <v>106</v>
      </c>
      <c r="F107" s="23">
        <v>123.91999819999999</v>
      </c>
      <c r="J107" s="23">
        <f t="shared" si="59"/>
        <v>122.03849076423361</v>
      </c>
      <c r="K107" s="23">
        <f t="shared" si="60"/>
        <v>122.77628954931099</v>
      </c>
      <c r="L107" s="23">
        <f t="shared" si="61"/>
        <v>123.2541843648017</v>
      </c>
      <c r="M107" s="23">
        <f t="shared" si="62"/>
        <v>123.53393754051402</v>
      </c>
      <c r="N107" s="23">
        <f t="shared" si="44"/>
        <v>1.5183242923629905</v>
      </c>
      <c r="O107" s="23">
        <f t="shared" si="45"/>
        <v>0.92294114533727212</v>
      </c>
      <c r="P107" s="23">
        <f t="shared" si="46"/>
        <v>0.53729328992057124</v>
      </c>
      <c r="Q107" s="23">
        <f t="shared" si="47"/>
        <v>0.31154023974637007</v>
      </c>
      <c r="U107" s="23">
        <f t="shared" si="75"/>
        <v>0.24683627321275484</v>
      </c>
      <c r="V107" s="23">
        <f t="shared" si="76"/>
        <v>0.44332117961062989</v>
      </c>
      <c r="W107" s="23">
        <f t="shared" si="77"/>
        <v>0.69792211064583953</v>
      </c>
      <c r="X107" s="23">
        <f t="shared" si="78"/>
        <v>0.55565037764423475</v>
      </c>
      <c r="Y107" s="23">
        <f t="shared" si="87"/>
        <v>122.28532703744636</v>
      </c>
      <c r="Z107" s="23">
        <f t="shared" si="88"/>
        <v>123.21961072892162</v>
      </c>
      <c r="AA107" s="23">
        <f t="shared" si="89"/>
        <v>123.95210647544754</v>
      </c>
      <c r="AB107" s="23">
        <f t="shared" si="90"/>
        <v>124.08958791815826</v>
      </c>
      <c r="AC107" s="23">
        <f t="shared" si="52"/>
        <v>1.3191342691236663</v>
      </c>
      <c r="AD107" s="23">
        <f t="shared" si="53"/>
        <v>0.56519325472228099</v>
      </c>
      <c r="AE107" s="23">
        <f t="shared" si="54"/>
        <v>2.5910487341776967E-2</v>
      </c>
      <c r="AF107" s="23">
        <f t="shared" si="55"/>
        <v>0.13685419675729446</v>
      </c>
      <c r="AJ107" s="31">
        <v>43985</v>
      </c>
      <c r="AK107" s="11">
        <v>106</v>
      </c>
      <c r="AL107" s="23">
        <v>421.97000120000001</v>
      </c>
      <c r="AP107" s="23">
        <f t="shared" si="79"/>
        <v>426.53434759627794</v>
      </c>
      <c r="AQ107" s="23">
        <f t="shared" si="80"/>
        <v>424.40591753368562</v>
      </c>
      <c r="AR107" s="23">
        <f t="shared" si="81"/>
        <v>425.55304143873263</v>
      </c>
      <c r="AS107" s="23">
        <f t="shared" si="82"/>
        <v>426.74381320899073</v>
      </c>
      <c r="AT107" s="23">
        <f t="shared" si="63"/>
        <v>1.0816755653951275</v>
      </c>
      <c r="AU107" s="23">
        <f t="shared" si="64"/>
        <v>0.57727239537368591</v>
      </c>
      <c r="AV107" s="23">
        <f t="shared" si="65"/>
        <v>0.84912202965688488</v>
      </c>
      <c r="AW107" s="23">
        <f t="shared" si="66"/>
        <v>1.1313154952757141</v>
      </c>
      <c r="BA107" s="23">
        <f t="shared" si="83"/>
        <v>-1.0097812976331251</v>
      </c>
      <c r="BB107" s="23">
        <f t="shared" si="84"/>
        <v>0.27055480651453545</v>
      </c>
      <c r="BC107" s="23">
        <f t="shared" si="85"/>
        <v>2.5576425655248389</v>
      </c>
      <c r="BD107" s="23">
        <f t="shared" si="86"/>
        <v>2.8307531785655669</v>
      </c>
      <c r="BE107" s="23">
        <f t="shared" si="91"/>
        <v>425.5245662986448</v>
      </c>
      <c r="BF107" s="23">
        <f t="shared" si="92"/>
        <v>424.67647234020018</v>
      </c>
      <c r="BG107" s="23">
        <f t="shared" si="93"/>
        <v>428.11068400425745</v>
      </c>
      <c r="BH107" s="23">
        <f t="shared" si="94"/>
        <v>429.57456638755627</v>
      </c>
      <c r="BI107" s="23">
        <f t="shared" si="71"/>
        <v>0.84237388642232869</v>
      </c>
      <c r="BJ107" s="23">
        <f t="shared" si="72"/>
        <v>0.64138946666907393</v>
      </c>
      <c r="BK107" s="23">
        <f t="shared" si="73"/>
        <v>1.4552415543272126</v>
      </c>
      <c r="BL107" s="23">
        <f t="shared" si="74"/>
        <v>1.8021577756547544</v>
      </c>
    </row>
    <row r="108" spans="4:64" x14ac:dyDescent="0.2">
      <c r="D108" s="31">
        <v>43986</v>
      </c>
      <c r="E108" s="11">
        <v>107</v>
      </c>
      <c r="F108" s="23">
        <v>123.0299988</v>
      </c>
      <c r="J108" s="23">
        <f t="shared" si="59"/>
        <v>122.4147922513869</v>
      </c>
      <c r="K108" s="23">
        <f t="shared" si="60"/>
        <v>123.2337730095866</v>
      </c>
      <c r="L108" s="23">
        <f t="shared" si="61"/>
        <v>123.65367266592068</v>
      </c>
      <c r="M108" s="23">
        <f t="shared" si="62"/>
        <v>123.84278606810281</v>
      </c>
      <c r="N108" s="23">
        <f t="shared" si="44"/>
        <v>0.50004596814895053</v>
      </c>
      <c r="O108" s="23">
        <f t="shared" si="45"/>
        <v>0.16562969322454221</v>
      </c>
      <c r="P108" s="23">
        <f t="shared" si="46"/>
        <v>0.50692828741267881</v>
      </c>
      <c r="Q108" s="23">
        <f t="shared" si="47"/>
        <v>0.66064153135861803</v>
      </c>
      <c r="U108" s="23">
        <f t="shared" si="75"/>
        <v>0.27272931600086081</v>
      </c>
      <c r="V108" s="23">
        <f t="shared" si="76"/>
        <v>0.44898609187662242</v>
      </c>
      <c r="W108" s="23">
        <f t="shared" si="77"/>
        <v>0.51886182492972288</v>
      </c>
      <c r="X108" s="23">
        <f t="shared" si="78"/>
        <v>0.35820889759988161</v>
      </c>
      <c r="Y108" s="23">
        <f t="shared" si="87"/>
        <v>122.68752156738776</v>
      </c>
      <c r="Z108" s="23">
        <f t="shared" si="88"/>
        <v>123.68275910146322</v>
      </c>
      <c r="AA108" s="23">
        <f t="shared" si="89"/>
        <v>124.17253449085041</v>
      </c>
      <c r="AB108" s="23">
        <f t="shared" si="90"/>
        <v>124.20099496570269</v>
      </c>
      <c r="AC108" s="23">
        <f t="shared" si="52"/>
        <v>0.27836888234793628</v>
      </c>
      <c r="AD108" s="23">
        <f t="shared" si="53"/>
        <v>0.53057002993583524</v>
      </c>
      <c r="AE108" s="23">
        <f t="shared" si="54"/>
        <v>0.92866431113905568</v>
      </c>
      <c r="AF108" s="23">
        <f t="shared" si="55"/>
        <v>0.95179726662135788</v>
      </c>
      <c r="AJ108" s="31">
        <v>43986</v>
      </c>
      <c r="AK108" s="11">
        <v>107</v>
      </c>
      <c r="AL108" s="23">
        <v>414.32998659999998</v>
      </c>
      <c r="AP108" s="23">
        <f t="shared" si="79"/>
        <v>425.62147831702242</v>
      </c>
      <c r="AQ108" s="23">
        <f t="shared" si="80"/>
        <v>423.43155100021136</v>
      </c>
      <c r="AR108" s="23">
        <f t="shared" si="81"/>
        <v>423.40321729549305</v>
      </c>
      <c r="AS108" s="23">
        <f t="shared" si="82"/>
        <v>422.92476360179819</v>
      </c>
      <c r="AT108" s="23">
        <f t="shared" si="63"/>
        <v>2.7252412526741407</v>
      </c>
      <c r="AU108" s="23">
        <f t="shared" si="64"/>
        <v>2.1966945899569059</v>
      </c>
      <c r="AV108" s="23">
        <f t="shared" si="65"/>
        <v>2.1898561506368814</v>
      </c>
      <c r="AW108" s="23">
        <f t="shared" si="66"/>
        <v>2.0743796683235787</v>
      </c>
      <c r="BA108" s="23">
        <f t="shared" si="83"/>
        <v>-0.9903988939576035</v>
      </c>
      <c r="BB108" s="23">
        <f t="shared" si="84"/>
        <v>-0.22741372948098568</v>
      </c>
      <c r="BC108" s="23">
        <f t="shared" si="85"/>
        <v>-0.26683745973381501</v>
      </c>
      <c r="BD108" s="23">
        <f t="shared" si="86"/>
        <v>-2.4890890500409184</v>
      </c>
      <c r="BE108" s="23">
        <f t="shared" si="91"/>
        <v>424.63107942306482</v>
      </c>
      <c r="BF108" s="23">
        <f t="shared" si="92"/>
        <v>423.20413727073037</v>
      </c>
      <c r="BG108" s="23">
        <f t="shared" si="93"/>
        <v>423.13637983575921</v>
      </c>
      <c r="BH108" s="23">
        <f t="shared" si="94"/>
        <v>420.43567455175724</v>
      </c>
      <c r="BI108" s="23">
        <f t="shared" si="71"/>
        <v>2.4862049951044587</v>
      </c>
      <c r="BJ108" s="23">
        <f t="shared" si="72"/>
        <v>2.141807486238648</v>
      </c>
      <c r="BK108" s="23">
        <f t="shared" si="73"/>
        <v>2.1254539909178831</v>
      </c>
      <c r="BL108" s="23">
        <f t="shared" si="74"/>
        <v>1.4736292687528258</v>
      </c>
    </row>
    <row r="109" spans="4:64" x14ac:dyDescent="0.2">
      <c r="D109" s="31">
        <v>43987</v>
      </c>
      <c r="E109" s="11">
        <v>108</v>
      </c>
      <c r="F109" s="23">
        <v>124.1500015</v>
      </c>
      <c r="J109" s="23">
        <f t="shared" si="59"/>
        <v>122.53783356110952</v>
      </c>
      <c r="K109" s="23">
        <f t="shared" si="60"/>
        <v>123.15226332575196</v>
      </c>
      <c r="L109" s="23">
        <f t="shared" si="61"/>
        <v>123.27946834636828</v>
      </c>
      <c r="M109" s="23">
        <f t="shared" si="62"/>
        <v>123.19255625362057</v>
      </c>
      <c r="N109" s="23">
        <f t="shared" si="44"/>
        <v>1.2985645746371413</v>
      </c>
      <c r="O109" s="23">
        <f t="shared" si="45"/>
        <v>0.80365538638196621</v>
      </c>
      <c r="P109" s="23">
        <f t="shared" si="46"/>
        <v>0.70119463802964677</v>
      </c>
      <c r="Q109" s="23">
        <f t="shared" si="47"/>
        <v>0.77120035023071332</v>
      </c>
      <c r="U109" s="23">
        <f t="shared" si="75"/>
        <v>0.24279171474521333</v>
      </c>
      <c r="V109" s="23">
        <f t="shared" si="76"/>
        <v>0.23678778159211777</v>
      </c>
      <c r="W109" s="23">
        <f t="shared" si="77"/>
        <v>-1.6977861759553681E-2</v>
      </c>
      <c r="X109" s="23">
        <f t="shared" si="78"/>
        <v>-0.44854207206581953</v>
      </c>
      <c r="Y109" s="23">
        <f t="shared" si="87"/>
        <v>122.78062527585473</v>
      </c>
      <c r="Z109" s="23">
        <f t="shared" si="88"/>
        <v>123.38905110734407</v>
      </c>
      <c r="AA109" s="23">
        <f t="shared" si="89"/>
        <v>123.26249048460872</v>
      </c>
      <c r="AB109" s="23">
        <f t="shared" si="90"/>
        <v>122.74401418155475</v>
      </c>
      <c r="AC109" s="23">
        <f t="shared" si="52"/>
        <v>1.1030013754331451</v>
      </c>
      <c r="AD109" s="23">
        <f t="shared" si="53"/>
        <v>0.61292821865646807</v>
      </c>
      <c r="AE109" s="23">
        <f t="shared" si="54"/>
        <v>0.7148699191850455</v>
      </c>
      <c r="AF109" s="23">
        <f t="shared" si="55"/>
        <v>1.1324907784598419</v>
      </c>
      <c r="AJ109" s="31">
        <v>43987</v>
      </c>
      <c r="AK109" s="11">
        <v>108</v>
      </c>
      <c r="AL109" s="23">
        <v>419.60000609999997</v>
      </c>
      <c r="AP109" s="23">
        <f t="shared" si="79"/>
        <v>423.363179973618</v>
      </c>
      <c r="AQ109" s="23">
        <f t="shared" si="80"/>
        <v>419.79092524012685</v>
      </c>
      <c r="AR109" s="23">
        <f t="shared" si="81"/>
        <v>417.95927887819721</v>
      </c>
      <c r="AS109" s="23">
        <f t="shared" si="82"/>
        <v>416.04894200035966</v>
      </c>
      <c r="AT109" s="23">
        <f t="shared" si="63"/>
        <v>0.89684790727128394</v>
      </c>
      <c r="AU109" s="23">
        <f t="shared" si="64"/>
        <v>4.5500271056092327E-2</v>
      </c>
      <c r="AV109" s="23">
        <f t="shared" si="65"/>
        <v>0.39102173449724437</v>
      </c>
      <c r="AW109" s="23">
        <f t="shared" si="66"/>
        <v>0.84629743756343434</v>
      </c>
      <c r="BA109" s="23">
        <f t="shared" si="83"/>
        <v>-1.2439787838469667</v>
      </c>
      <c r="BB109" s="23">
        <f t="shared" si="84"/>
        <v>-1.5926985417223929</v>
      </c>
      <c r="BC109" s="23">
        <f t="shared" si="85"/>
        <v>-3.3730980342710297</v>
      </c>
      <c r="BD109" s="23">
        <f t="shared" si="86"/>
        <v>-5.9984750911590092</v>
      </c>
      <c r="BE109" s="23">
        <f t="shared" si="91"/>
        <v>422.11920118977105</v>
      </c>
      <c r="BF109" s="23">
        <f t="shared" si="92"/>
        <v>418.19822669840448</v>
      </c>
      <c r="BG109" s="23">
        <f t="shared" si="93"/>
        <v>414.58618084392617</v>
      </c>
      <c r="BH109" s="23">
        <f t="shared" si="94"/>
        <v>410.05046690920062</v>
      </c>
      <c r="BI109" s="23">
        <f t="shared" si="71"/>
        <v>0.60038013659387168</v>
      </c>
      <c r="BJ109" s="23">
        <f t="shared" si="72"/>
        <v>0.33407516234911955</v>
      </c>
      <c r="BK109" s="23">
        <f t="shared" si="73"/>
        <v>1.1949059063833511</v>
      </c>
      <c r="BL109" s="23">
        <f t="shared" si="74"/>
        <v>2.2758672669140725</v>
      </c>
    </row>
    <row r="110" spans="4:64" x14ac:dyDescent="0.2">
      <c r="D110" s="31">
        <v>43990</v>
      </c>
      <c r="E110" s="11">
        <v>109</v>
      </c>
      <c r="F110" s="23">
        <v>126.2030029</v>
      </c>
      <c r="J110" s="23">
        <f t="shared" si="59"/>
        <v>122.86026714888763</v>
      </c>
      <c r="K110" s="23">
        <f t="shared" si="60"/>
        <v>123.55135859545118</v>
      </c>
      <c r="L110" s="23">
        <f t="shared" si="61"/>
        <v>123.80178823854732</v>
      </c>
      <c r="M110" s="23">
        <f t="shared" si="62"/>
        <v>123.95851245072411</v>
      </c>
      <c r="N110" s="23">
        <f t="shared" si="44"/>
        <v>2.6486974749412808</v>
      </c>
      <c r="O110" s="23">
        <f t="shared" si="45"/>
        <v>2.1010944617933687</v>
      </c>
      <c r="P110" s="23">
        <f t="shared" si="46"/>
        <v>1.9026604805555576</v>
      </c>
      <c r="Q110" s="23">
        <f t="shared" si="47"/>
        <v>1.7784762626087136</v>
      </c>
      <c r="U110" s="23">
        <f t="shared" si="75"/>
        <v>0.25872008935179214</v>
      </c>
      <c r="V110" s="23">
        <f t="shared" si="76"/>
        <v>0.30171077683495734</v>
      </c>
      <c r="W110" s="23">
        <f t="shared" si="77"/>
        <v>0.30660079060360329</v>
      </c>
      <c r="X110" s="23">
        <f t="shared" si="78"/>
        <v>0.5230565432696751</v>
      </c>
      <c r="Y110" s="23">
        <f t="shared" si="87"/>
        <v>123.11898723823943</v>
      </c>
      <c r="Z110" s="23">
        <f t="shared" si="88"/>
        <v>123.85306937228613</v>
      </c>
      <c r="AA110" s="23">
        <f t="shared" si="89"/>
        <v>124.10838902915091</v>
      </c>
      <c r="AB110" s="23">
        <f t="shared" si="90"/>
        <v>124.48156899399379</v>
      </c>
      <c r="AC110" s="23">
        <f t="shared" si="52"/>
        <v>2.4436943582113244</v>
      </c>
      <c r="AD110" s="23">
        <f t="shared" si="53"/>
        <v>1.862026634640302</v>
      </c>
      <c r="AE110" s="23">
        <f t="shared" si="54"/>
        <v>1.6597179327886562</v>
      </c>
      <c r="AF110" s="23">
        <f t="shared" si="55"/>
        <v>1.3640197669228451</v>
      </c>
      <c r="AJ110" s="31">
        <v>43990</v>
      </c>
      <c r="AK110" s="11">
        <v>109</v>
      </c>
      <c r="AL110" s="23">
        <v>419.48999020000002</v>
      </c>
      <c r="AP110" s="23">
        <f t="shared" si="79"/>
        <v>422.61054519889444</v>
      </c>
      <c r="AQ110" s="23">
        <f t="shared" si="80"/>
        <v>419.71455758407615</v>
      </c>
      <c r="AR110" s="23">
        <f t="shared" si="81"/>
        <v>418.94371521127886</v>
      </c>
      <c r="AS110" s="23">
        <f t="shared" si="82"/>
        <v>418.8897932800719</v>
      </c>
      <c r="AT110" s="23">
        <f t="shared" si="63"/>
        <v>0.74389260096686327</v>
      </c>
      <c r="AU110" s="23">
        <f t="shared" si="64"/>
        <v>5.3533430909533108E-2</v>
      </c>
      <c r="AV110" s="23">
        <f t="shared" si="65"/>
        <v>0.13022360520705595</v>
      </c>
      <c r="AW110" s="23">
        <f t="shared" si="66"/>
        <v>0.14307776918394832</v>
      </c>
      <c r="BA110" s="23">
        <f t="shared" si="83"/>
        <v>-1.1457099820222856</v>
      </c>
      <c r="BB110" s="23">
        <f t="shared" si="84"/>
        <v>-0.98616618745371831</v>
      </c>
      <c r="BC110" s="23">
        <f t="shared" si="85"/>
        <v>-0.75857741385942412</v>
      </c>
      <c r="BD110" s="23">
        <f t="shared" si="86"/>
        <v>1.0729860055379903</v>
      </c>
      <c r="BE110" s="23">
        <f t="shared" si="91"/>
        <v>421.46483521687213</v>
      </c>
      <c r="BF110" s="23">
        <f t="shared" si="92"/>
        <v>418.72839139662244</v>
      </c>
      <c r="BG110" s="23">
        <f t="shared" si="93"/>
        <v>418.18513779741943</v>
      </c>
      <c r="BH110" s="23">
        <f t="shared" si="94"/>
        <v>419.96277928560988</v>
      </c>
      <c r="BI110" s="23">
        <f t="shared" si="71"/>
        <v>0.47077285823448689</v>
      </c>
      <c r="BJ110" s="23">
        <f t="shared" si="72"/>
        <v>0.18155351049365293</v>
      </c>
      <c r="BK110" s="23">
        <f t="shared" si="73"/>
        <v>0.31105686263419047</v>
      </c>
      <c r="BL110" s="23">
        <f t="shared" si="74"/>
        <v>0.11270568944552163</v>
      </c>
    </row>
    <row r="111" spans="4:64" x14ac:dyDescent="0.2">
      <c r="D111" s="31">
        <v>43991</v>
      </c>
      <c r="E111" s="11">
        <v>110</v>
      </c>
      <c r="F111" s="23">
        <v>130.04299929999999</v>
      </c>
      <c r="J111" s="23">
        <f t="shared" si="59"/>
        <v>123.52881429911011</v>
      </c>
      <c r="K111" s="23">
        <f t="shared" si="60"/>
        <v>124.6120163172707</v>
      </c>
      <c r="L111" s="23">
        <f t="shared" si="61"/>
        <v>125.24251703541893</v>
      </c>
      <c r="M111" s="23">
        <f t="shared" si="62"/>
        <v>125.75410481014482</v>
      </c>
      <c r="N111" s="23">
        <f t="shared" si="44"/>
        <v>5.009254658808751</v>
      </c>
      <c r="O111" s="23">
        <f t="shared" si="45"/>
        <v>4.1762978491448024</v>
      </c>
      <c r="P111" s="23">
        <f t="shared" si="46"/>
        <v>3.6914576643273898</v>
      </c>
      <c r="Q111" s="23">
        <f t="shared" si="47"/>
        <v>3.2980587289908554</v>
      </c>
      <c r="U111" s="23">
        <f t="shared" si="75"/>
        <v>0.34068550152592969</v>
      </c>
      <c r="V111" s="23">
        <f t="shared" si="76"/>
        <v>0.60528955482878399</v>
      </c>
      <c r="W111" s="23">
        <f t="shared" si="77"/>
        <v>0.98707759436440756</v>
      </c>
      <c r="X111" s="23">
        <f t="shared" si="78"/>
        <v>1.5410851961905025</v>
      </c>
      <c r="Y111" s="23">
        <f t="shared" si="87"/>
        <v>123.86949980063604</v>
      </c>
      <c r="Z111" s="23">
        <f t="shared" si="88"/>
        <v>125.21730587209949</v>
      </c>
      <c r="AA111" s="23">
        <f t="shared" si="89"/>
        <v>126.22959462978334</v>
      </c>
      <c r="AB111" s="23">
        <f t="shared" si="90"/>
        <v>127.29519000633533</v>
      </c>
      <c r="AC111" s="23">
        <f t="shared" si="52"/>
        <v>4.7472755416246049</v>
      </c>
      <c r="AD111" s="23">
        <f t="shared" si="53"/>
        <v>3.710844454431546</v>
      </c>
      <c r="AE111" s="23">
        <f t="shared" si="54"/>
        <v>2.932418269913478</v>
      </c>
      <c r="AF111" s="23">
        <f t="shared" si="55"/>
        <v>2.1130005524754605</v>
      </c>
      <c r="AJ111" s="31">
        <v>43991</v>
      </c>
      <c r="AK111" s="11">
        <v>110</v>
      </c>
      <c r="AL111" s="23">
        <v>434.0499878</v>
      </c>
      <c r="AP111" s="23">
        <f t="shared" si="79"/>
        <v>421.98643419911559</v>
      </c>
      <c r="AQ111" s="23">
        <f t="shared" si="80"/>
        <v>419.6247306304457</v>
      </c>
      <c r="AR111" s="23">
        <f t="shared" si="81"/>
        <v>419.27148020451159</v>
      </c>
      <c r="AS111" s="23">
        <f t="shared" si="82"/>
        <v>419.36995081601435</v>
      </c>
      <c r="AT111" s="23">
        <f t="shared" si="63"/>
        <v>2.7793005275795575</v>
      </c>
      <c r="AU111" s="23">
        <f t="shared" si="64"/>
        <v>3.3234091867319937</v>
      </c>
      <c r="AV111" s="23">
        <f t="shared" si="65"/>
        <v>3.4047939202564832</v>
      </c>
      <c r="AW111" s="23">
        <f t="shared" si="66"/>
        <v>3.3821074522757177</v>
      </c>
      <c r="BA111" s="23">
        <f t="shared" si="83"/>
        <v>-1.0413901855735985</v>
      </c>
      <c r="BB111" s="23">
        <f t="shared" si="84"/>
        <v>-0.62763049392441084</v>
      </c>
      <c r="BC111" s="23">
        <f t="shared" si="85"/>
        <v>-0.10677196960412957</v>
      </c>
      <c r="BD111" s="23">
        <f t="shared" si="86"/>
        <v>0.59872322986156057</v>
      </c>
      <c r="BE111" s="23">
        <f t="shared" si="91"/>
        <v>420.94504401354197</v>
      </c>
      <c r="BF111" s="23">
        <f t="shared" si="92"/>
        <v>418.99710013652128</v>
      </c>
      <c r="BG111" s="23">
        <f t="shared" si="93"/>
        <v>419.16470823490744</v>
      </c>
      <c r="BH111" s="23">
        <f t="shared" si="94"/>
        <v>419.9686740458759</v>
      </c>
      <c r="BI111" s="23">
        <f t="shared" si="71"/>
        <v>3.0192245489698002</v>
      </c>
      <c r="BJ111" s="23">
        <f t="shared" si="72"/>
        <v>3.4680078531449539</v>
      </c>
      <c r="BK111" s="23">
        <f t="shared" si="73"/>
        <v>3.4293929232757736</v>
      </c>
      <c r="BL111" s="23">
        <f t="shared" si="74"/>
        <v>3.2441686787035309</v>
      </c>
    </row>
    <row r="112" spans="4:64" x14ac:dyDescent="0.2">
      <c r="D112" s="31">
        <v>43992</v>
      </c>
      <c r="E112" s="11">
        <v>111</v>
      </c>
      <c r="F112" s="23">
        <v>132.3724976</v>
      </c>
      <c r="J112" s="23">
        <f t="shared" si="59"/>
        <v>124.8316512992881</v>
      </c>
      <c r="K112" s="23">
        <f t="shared" si="60"/>
        <v>126.78440951036242</v>
      </c>
      <c r="L112" s="23">
        <f t="shared" si="61"/>
        <v>128.12280639416758</v>
      </c>
      <c r="M112" s="23">
        <f t="shared" si="62"/>
        <v>129.18522040202896</v>
      </c>
      <c r="N112" s="23">
        <f t="shared" si="44"/>
        <v>5.6966865757105012</v>
      </c>
      <c r="O112" s="23">
        <f t="shared" si="45"/>
        <v>4.2214872356065447</v>
      </c>
      <c r="P112" s="23">
        <f t="shared" si="46"/>
        <v>3.2104034318926526</v>
      </c>
      <c r="Q112" s="23">
        <f t="shared" si="47"/>
        <v>2.4078092169887726</v>
      </c>
      <c r="U112" s="23">
        <f t="shared" si="75"/>
        <v>0.53311580125634128</v>
      </c>
      <c r="V112" s="23">
        <f t="shared" si="76"/>
        <v>1.2321310101339591</v>
      </c>
      <c r="W112" s="23">
        <f t="shared" si="77"/>
        <v>2.1230046529949562</v>
      </c>
      <c r="X112" s="23">
        <f t="shared" si="78"/>
        <v>3.0531095127454098</v>
      </c>
      <c r="Y112" s="23">
        <f t="shared" si="87"/>
        <v>125.36476710054444</v>
      </c>
      <c r="Z112" s="23">
        <f t="shared" si="88"/>
        <v>128.01654052049639</v>
      </c>
      <c r="AA112" s="23">
        <f t="shared" si="89"/>
        <v>130.24581104716253</v>
      </c>
      <c r="AB112" s="23">
        <f t="shared" si="90"/>
        <v>132.23832991477437</v>
      </c>
      <c r="AC112" s="23">
        <f t="shared" si="52"/>
        <v>5.2939474789025676</v>
      </c>
      <c r="AD112" s="23">
        <f t="shared" si="53"/>
        <v>3.2906813412755391</v>
      </c>
      <c r="AE112" s="23">
        <f t="shared" si="54"/>
        <v>1.6065924503924065</v>
      </c>
      <c r="AF112" s="23">
        <f t="shared" si="55"/>
        <v>0.10135616359756149</v>
      </c>
      <c r="AJ112" s="31">
        <v>43992</v>
      </c>
      <c r="AK112" s="11">
        <v>111</v>
      </c>
      <c r="AL112" s="23">
        <v>434.48001099999999</v>
      </c>
      <c r="AP112" s="23">
        <f t="shared" si="79"/>
        <v>424.3991449192925</v>
      </c>
      <c r="AQ112" s="23">
        <f t="shared" si="80"/>
        <v>425.39483349826742</v>
      </c>
      <c r="AR112" s="23">
        <f t="shared" si="81"/>
        <v>428.13858476180462</v>
      </c>
      <c r="AS112" s="23">
        <f t="shared" si="82"/>
        <v>431.11398040320285</v>
      </c>
      <c r="AT112" s="23">
        <f t="shared" si="63"/>
        <v>2.3202140088114422</v>
      </c>
      <c r="AU112" s="23">
        <f t="shared" si="64"/>
        <v>2.0910461406088885</v>
      </c>
      <c r="AV112" s="23">
        <f t="shared" si="65"/>
        <v>1.4595438403713739</v>
      </c>
      <c r="AW112" s="23">
        <f t="shared" si="66"/>
        <v>0.77472622711684314</v>
      </c>
      <c r="BA112" s="23">
        <f t="shared" si="83"/>
        <v>-0.35057000442349806</v>
      </c>
      <c r="BB112" s="23">
        <f t="shared" si="84"/>
        <v>1.9314628507740417</v>
      </c>
      <c r="BC112" s="23">
        <f t="shared" si="85"/>
        <v>5.2775539465341677</v>
      </c>
      <c r="BD112" s="23">
        <f t="shared" si="86"/>
        <v>9.5149683157231078</v>
      </c>
      <c r="BE112" s="23">
        <f t="shared" si="91"/>
        <v>424.04857491486899</v>
      </c>
      <c r="BF112" s="23">
        <f t="shared" si="92"/>
        <v>427.32629634904146</v>
      </c>
      <c r="BG112" s="23">
        <f t="shared" si="93"/>
        <v>433.41613870833879</v>
      </c>
      <c r="BH112" s="23">
        <f t="shared" si="94"/>
        <v>440.62894871892593</v>
      </c>
      <c r="BI112" s="23">
        <f t="shared" si="71"/>
        <v>2.400901266118546</v>
      </c>
      <c r="BJ112" s="23">
        <f t="shared" si="72"/>
        <v>1.6465002922674234</v>
      </c>
      <c r="BK112" s="23">
        <f t="shared" si="73"/>
        <v>0.24486104417383614</v>
      </c>
      <c r="BL112" s="23">
        <f t="shared" si="74"/>
        <v>1.4152406470377152</v>
      </c>
    </row>
    <row r="113" spans="4:64" x14ac:dyDescent="0.2">
      <c r="D113" s="31">
        <v>43993</v>
      </c>
      <c r="E113" s="11">
        <v>112</v>
      </c>
      <c r="F113" s="23">
        <v>127.8980026</v>
      </c>
      <c r="J113" s="23">
        <f t="shared" si="59"/>
        <v>126.33982055943048</v>
      </c>
      <c r="K113" s="23">
        <f t="shared" si="60"/>
        <v>129.01964474621747</v>
      </c>
      <c r="L113" s="23">
        <f t="shared" si="61"/>
        <v>130.67262111766703</v>
      </c>
      <c r="M113" s="23">
        <f t="shared" si="62"/>
        <v>131.73504216040578</v>
      </c>
      <c r="N113" s="23">
        <f t="shared" si="44"/>
        <v>1.2183005276812038</v>
      </c>
      <c r="O113" s="23">
        <f t="shared" si="45"/>
        <v>0.87698175375372744</v>
      </c>
      <c r="P113" s="23">
        <f t="shared" si="46"/>
        <v>2.169399413018696</v>
      </c>
      <c r="Q113" s="23">
        <f t="shared" si="47"/>
        <v>3.0000777826109575</v>
      </c>
      <c r="U113" s="23">
        <f t="shared" si="75"/>
        <v>0.72812649303354937</v>
      </c>
      <c r="V113" s="23">
        <f t="shared" si="76"/>
        <v>1.6333727004223928</v>
      </c>
      <c r="W113" s="23">
        <f t="shared" si="77"/>
        <v>2.3790906952976538</v>
      </c>
      <c r="X113" s="23">
        <f t="shared" si="78"/>
        <v>2.6504793092505397</v>
      </c>
      <c r="Y113" s="23">
        <f t="shared" si="87"/>
        <v>127.06794705246402</v>
      </c>
      <c r="Z113" s="23">
        <f t="shared" si="88"/>
        <v>130.65301744663986</v>
      </c>
      <c r="AA113" s="23">
        <f t="shared" si="89"/>
        <v>133.0517118129647</v>
      </c>
      <c r="AB113" s="23">
        <f t="shared" si="90"/>
        <v>134.38552146965631</v>
      </c>
      <c r="AC113" s="23">
        <f t="shared" si="52"/>
        <v>0.64899805365371455</v>
      </c>
      <c r="AD113" s="23">
        <f t="shared" si="53"/>
        <v>2.1540718311732778</v>
      </c>
      <c r="AE113" s="23">
        <f t="shared" si="54"/>
        <v>4.0295462854747495</v>
      </c>
      <c r="AF113" s="23">
        <f t="shared" si="55"/>
        <v>5.0724160954616133</v>
      </c>
      <c r="AJ113" s="31">
        <v>43993</v>
      </c>
      <c r="AK113" s="11">
        <v>112</v>
      </c>
      <c r="AL113" s="23">
        <v>425.55999759999997</v>
      </c>
      <c r="AP113" s="23">
        <f t="shared" si="79"/>
        <v>426.41531813543401</v>
      </c>
      <c r="AQ113" s="23">
        <f t="shared" si="80"/>
        <v>429.0289044989604</v>
      </c>
      <c r="AR113" s="23">
        <f t="shared" si="81"/>
        <v>431.94344050472182</v>
      </c>
      <c r="AS113" s="23">
        <f t="shared" si="82"/>
        <v>433.80680488064053</v>
      </c>
      <c r="AT113" s="23">
        <f t="shared" si="63"/>
        <v>0.20098706181448484</v>
      </c>
      <c r="AU113" s="23">
        <f t="shared" si="64"/>
        <v>0.81513932665752664</v>
      </c>
      <c r="AV113" s="23">
        <f t="shared" si="65"/>
        <v>1.5000100904037243</v>
      </c>
      <c r="AW113" s="23">
        <f t="shared" si="66"/>
        <v>1.9378718223398528</v>
      </c>
      <c r="BA113" s="23">
        <f t="shared" si="83"/>
        <v>0.12277863968950359</v>
      </c>
      <c r="BB113" s="23">
        <f t="shared" si="84"/>
        <v>2.6125061107416188</v>
      </c>
      <c r="BC113" s="23">
        <f t="shared" si="85"/>
        <v>4.3939350243639854</v>
      </c>
      <c r="BD113" s="23">
        <f t="shared" si="86"/>
        <v>4.0572532450947669</v>
      </c>
      <c r="BE113" s="23">
        <f t="shared" si="91"/>
        <v>426.53809677512351</v>
      </c>
      <c r="BF113" s="23">
        <f t="shared" si="92"/>
        <v>431.64141060970201</v>
      </c>
      <c r="BG113" s="23">
        <f t="shared" si="93"/>
        <v>436.33737552908582</v>
      </c>
      <c r="BH113" s="23">
        <f t="shared" si="94"/>
        <v>437.86405812573531</v>
      </c>
      <c r="BI113" s="23">
        <f t="shared" si="71"/>
        <v>0.22983813813320034</v>
      </c>
      <c r="BJ113" s="23">
        <f t="shared" si="72"/>
        <v>1.4290377488483266</v>
      </c>
      <c r="BK113" s="23">
        <f t="shared" si="73"/>
        <v>2.5325166815175875</v>
      </c>
      <c r="BL113" s="23">
        <f t="shared" si="74"/>
        <v>2.8912634164690432</v>
      </c>
    </row>
    <row r="114" spans="4:64" x14ac:dyDescent="0.2">
      <c r="D114" s="31">
        <v>43994</v>
      </c>
      <c r="E114" s="11">
        <v>113</v>
      </c>
      <c r="F114" s="23">
        <v>127.25099950000001</v>
      </c>
      <c r="J114" s="23">
        <f t="shared" si="59"/>
        <v>126.65145696754439</v>
      </c>
      <c r="K114" s="23">
        <f t="shared" si="60"/>
        <v>128.5709878877305</v>
      </c>
      <c r="L114" s="23">
        <f t="shared" si="61"/>
        <v>129.00785000706682</v>
      </c>
      <c r="M114" s="23">
        <f t="shared" si="62"/>
        <v>128.66541051208114</v>
      </c>
      <c r="N114" s="23">
        <f t="shared" si="44"/>
        <v>0.47114956645634454</v>
      </c>
      <c r="O114" s="23">
        <f t="shared" si="45"/>
        <v>1.0373108210678454</v>
      </c>
      <c r="P114" s="23">
        <f t="shared" si="46"/>
        <v>1.380618237946976</v>
      </c>
      <c r="Q114" s="23">
        <f t="shared" si="47"/>
        <v>1.1115126935259412</v>
      </c>
      <c r="U114" s="23">
        <f t="shared" si="75"/>
        <v>0.64482847604962201</v>
      </c>
      <c r="V114" s="23">
        <f t="shared" si="76"/>
        <v>0.80056087685864752</v>
      </c>
      <c r="W114" s="23">
        <f t="shared" si="77"/>
        <v>-4.7226388241066397E-2</v>
      </c>
      <c r="X114" s="23">
        <f t="shared" si="78"/>
        <v>-1.925609456809608</v>
      </c>
      <c r="Y114" s="23">
        <f t="shared" si="87"/>
        <v>127.29628544359402</v>
      </c>
      <c r="Z114" s="23">
        <f t="shared" si="88"/>
        <v>129.37154876458914</v>
      </c>
      <c r="AA114" s="23">
        <f t="shared" si="89"/>
        <v>128.96062361882576</v>
      </c>
      <c r="AB114" s="23">
        <f t="shared" si="90"/>
        <v>126.73980105527153</v>
      </c>
      <c r="AC114" s="23">
        <f t="shared" si="52"/>
        <v>3.5587888324609844E-2</v>
      </c>
      <c r="AD114" s="23">
        <f t="shared" si="53"/>
        <v>1.6664303407606078</v>
      </c>
      <c r="AE114" s="23">
        <f t="shared" si="54"/>
        <v>1.3435054542151221</v>
      </c>
      <c r="AF114" s="23">
        <f t="shared" si="55"/>
        <v>0.40172450254779984</v>
      </c>
      <c r="AJ114" s="31">
        <v>43994</v>
      </c>
      <c r="AK114" s="11">
        <v>113</v>
      </c>
      <c r="AL114" s="23">
        <v>418.07000729999999</v>
      </c>
      <c r="AP114" s="23">
        <f t="shared" si="79"/>
        <v>426.2442540283472</v>
      </c>
      <c r="AQ114" s="23">
        <f t="shared" si="80"/>
        <v>427.64134173937623</v>
      </c>
      <c r="AR114" s="23">
        <f t="shared" si="81"/>
        <v>428.11337476188874</v>
      </c>
      <c r="AS114" s="23">
        <f t="shared" si="82"/>
        <v>427.20935905612805</v>
      </c>
      <c r="AT114" s="23">
        <f t="shared" si="63"/>
        <v>1.9552339525952915</v>
      </c>
      <c r="AU114" s="23">
        <f t="shared" si="64"/>
        <v>2.2894094941635017</v>
      </c>
      <c r="AV114" s="23">
        <f t="shared" si="65"/>
        <v>2.4023171446216178</v>
      </c>
      <c r="AW114" s="23">
        <f t="shared" si="66"/>
        <v>2.1860816601392363</v>
      </c>
      <c r="BA114" s="23">
        <f t="shared" si="83"/>
        <v>6.4010090334241598E-2</v>
      </c>
      <c r="BB114" s="23">
        <f t="shared" si="84"/>
        <v>1.0124785626113031</v>
      </c>
      <c r="BC114" s="23">
        <f t="shared" si="85"/>
        <v>-0.54046543595425667</v>
      </c>
      <c r="BD114" s="23">
        <f t="shared" si="86"/>
        <v>-4.4665060105910284</v>
      </c>
      <c r="BE114" s="23">
        <f t="shared" si="91"/>
        <v>426.30826411868145</v>
      </c>
      <c r="BF114" s="23">
        <f t="shared" si="92"/>
        <v>428.65382030198754</v>
      </c>
      <c r="BG114" s="23">
        <f t="shared" si="93"/>
        <v>427.57290932593446</v>
      </c>
      <c r="BH114" s="23">
        <f t="shared" si="94"/>
        <v>422.742853045537</v>
      </c>
      <c r="BI114" s="23">
        <f t="shared" si="71"/>
        <v>1.9705448070494638</v>
      </c>
      <c r="BJ114" s="23">
        <f t="shared" si="72"/>
        <v>2.5315886854310468</v>
      </c>
      <c r="BK114" s="23">
        <f t="shared" si="73"/>
        <v>2.2730408448351938</v>
      </c>
      <c r="BL114" s="23">
        <f t="shared" si="74"/>
        <v>1.1177184834940483</v>
      </c>
    </row>
    <row r="115" spans="4:64" x14ac:dyDescent="0.2">
      <c r="D115" s="31">
        <v>43997</v>
      </c>
      <c r="E115" s="11">
        <v>114</v>
      </c>
      <c r="F115" s="23">
        <v>128.6340027</v>
      </c>
      <c r="J115" s="23">
        <f t="shared" si="59"/>
        <v>126.77136547403552</v>
      </c>
      <c r="K115" s="23">
        <f t="shared" si="60"/>
        <v>128.04299253263829</v>
      </c>
      <c r="L115" s="23">
        <f t="shared" si="61"/>
        <v>127.95373970282674</v>
      </c>
      <c r="M115" s="23">
        <f t="shared" si="62"/>
        <v>127.53388170241622</v>
      </c>
      <c r="N115" s="23">
        <f t="shared" si="44"/>
        <v>1.4480131122938902</v>
      </c>
      <c r="O115" s="23">
        <f t="shared" si="45"/>
        <v>0.45945096549631204</v>
      </c>
      <c r="P115" s="23">
        <f t="shared" si="46"/>
        <v>0.52883606425570606</v>
      </c>
      <c r="Q115" s="23">
        <f t="shared" si="47"/>
        <v>0.8552334332233078</v>
      </c>
      <c r="U115" s="23">
        <f t="shared" si="75"/>
        <v>0.53984448213792335</v>
      </c>
      <c r="V115" s="23">
        <f t="shared" si="76"/>
        <v>0.26913838407830781</v>
      </c>
      <c r="W115" s="23">
        <f t="shared" si="77"/>
        <v>-0.65135673784047665</v>
      </c>
      <c r="X115" s="23">
        <f t="shared" si="78"/>
        <v>-1.2903449390938528</v>
      </c>
      <c r="Y115" s="23">
        <f t="shared" si="87"/>
        <v>127.31120995617344</v>
      </c>
      <c r="Z115" s="23">
        <f t="shared" si="88"/>
        <v>128.3121309167166</v>
      </c>
      <c r="AA115" s="23">
        <f t="shared" si="89"/>
        <v>127.30238296498626</v>
      </c>
      <c r="AB115" s="23">
        <f t="shared" si="90"/>
        <v>126.24353676332237</v>
      </c>
      <c r="AC115" s="23">
        <f t="shared" si="52"/>
        <v>1.0283383211759094</v>
      </c>
      <c r="AD115" s="23">
        <f t="shared" si="53"/>
        <v>0.25022293991275979</v>
      </c>
      <c r="AE115" s="23">
        <f t="shared" si="54"/>
        <v>1.0352004190675252</v>
      </c>
      <c r="AF115" s="23">
        <f t="shared" si="55"/>
        <v>1.8583468495905155</v>
      </c>
      <c r="AJ115" s="31">
        <v>43997</v>
      </c>
      <c r="AK115" s="11">
        <v>114</v>
      </c>
      <c r="AL115" s="23">
        <v>425.5</v>
      </c>
      <c r="AP115" s="23">
        <f t="shared" si="79"/>
        <v>424.60940468267779</v>
      </c>
      <c r="AQ115" s="23">
        <f t="shared" si="80"/>
        <v>423.81280796362574</v>
      </c>
      <c r="AR115" s="23">
        <f t="shared" si="81"/>
        <v>422.08735428475552</v>
      </c>
      <c r="AS115" s="23">
        <f t="shared" si="82"/>
        <v>419.8978776512256</v>
      </c>
      <c r="AT115" s="23">
        <f t="shared" si="63"/>
        <v>0.20930559749053082</v>
      </c>
      <c r="AU115" s="23">
        <f t="shared" si="64"/>
        <v>0.39651986753801549</v>
      </c>
      <c r="AV115" s="23">
        <f t="shared" si="65"/>
        <v>0.80203189547461351</v>
      </c>
      <c r="AW115" s="23">
        <f t="shared" si="66"/>
        <v>1.3165974967742422</v>
      </c>
      <c r="BA115" s="23">
        <f t="shared" si="83"/>
        <v>-0.2757617968664885</v>
      </c>
      <c r="BB115" s="23">
        <f t="shared" si="84"/>
        <v>-0.92392637273341283</v>
      </c>
      <c r="BC115" s="23">
        <f t="shared" si="85"/>
        <v>-3.831798460661632</v>
      </c>
      <c r="BD115" s="23">
        <f t="shared" si="86"/>
        <v>-6.7424863260401677</v>
      </c>
      <c r="BE115" s="23">
        <f t="shared" si="91"/>
        <v>424.33364288581129</v>
      </c>
      <c r="BF115" s="23">
        <f t="shared" si="92"/>
        <v>422.88888159089231</v>
      </c>
      <c r="BG115" s="23">
        <f t="shared" si="93"/>
        <v>418.2555558240939</v>
      </c>
      <c r="BH115" s="23">
        <f t="shared" si="94"/>
        <v>413.15539132518541</v>
      </c>
      <c r="BI115" s="23">
        <f t="shared" si="71"/>
        <v>0.27411448042037911</v>
      </c>
      <c r="BJ115" s="23">
        <f t="shared" si="72"/>
        <v>0.61365885055409863</v>
      </c>
      <c r="BK115" s="23">
        <f t="shared" si="73"/>
        <v>1.7025720742435011</v>
      </c>
      <c r="BL115" s="23">
        <f t="shared" si="74"/>
        <v>2.901200628628577</v>
      </c>
    </row>
    <row r="116" spans="4:64" x14ac:dyDescent="0.2">
      <c r="D116" s="31">
        <v>43998</v>
      </c>
      <c r="E116" s="11">
        <v>115</v>
      </c>
      <c r="F116" s="23">
        <v>130.76350400000001</v>
      </c>
      <c r="J116" s="23">
        <f t="shared" si="59"/>
        <v>127.14389291922842</v>
      </c>
      <c r="K116" s="23">
        <f t="shared" si="60"/>
        <v>128.27939659958298</v>
      </c>
      <c r="L116" s="23">
        <f t="shared" si="61"/>
        <v>128.3618975011307</v>
      </c>
      <c r="M116" s="23">
        <f t="shared" si="62"/>
        <v>128.41397850048324</v>
      </c>
      <c r="N116" s="23">
        <f t="shared" si="44"/>
        <v>2.7680591067455569</v>
      </c>
      <c r="O116" s="23">
        <f t="shared" si="45"/>
        <v>1.8996947347151472</v>
      </c>
      <c r="P116" s="23">
        <f t="shared" si="46"/>
        <v>1.836603047031619</v>
      </c>
      <c r="Q116" s="23">
        <f t="shared" si="47"/>
        <v>1.7967746562655378</v>
      </c>
      <c r="U116" s="23">
        <f t="shared" si="75"/>
        <v>0.50638107474891891</v>
      </c>
      <c r="V116" s="23">
        <f t="shared" si="76"/>
        <v>0.25604465722485925</v>
      </c>
      <c r="W116" s="23">
        <f t="shared" si="77"/>
        <v>-1.564801615381417E-2</v>
      </c>
      <c r="X116" s="23">
        <f t="shared" si="78"/>
        <v>0.44600845063484162</v>
      </c>
      <c r="Y116" s="23">
        <f t="shared" si="87"/>
        <v>127.65027399397734</v>
      </c>
      <c r="Z116" s="23">
        <f t="shared" si="88"/>
        <v>128.53544125680784</v>
      </c>
      <c r="AA116" s="23">
        <f t="shared" si="89"/>
        <v>128.34624948497688</v>
      </c>
      <c r="AB116" s="23">
        <f t="shared" si="90"/>
        <v>128.85998695111809</v>
      </c>
      <c r="AC116" s="23">
        <f t="shared" si="52"/>
        <v>2.3808095613762958</v>
      </c>
      <c r="AD116" s="23">
        <f t="shared" si="53"/>
        <v>1.7038873042069662</v>
      </c>
      <c r="AE116" s="23">
        <f t="shared" si="54"/>
        <v>1.8485697010865749</v>
      </c>
      <c r="AF116" s="23">
        <f t="shared" si="55"/>
        <v>1.4556944335798183</v>
      </c>
      <c r="AJ116" s="31">
        <v>43998</v>
      </c>
      <c r="AK116" s="11">
        <v>115</v>
      </c>
      <c r="AL116" s="23">
        <v>436.13000490000002</v>
      </c>
      <c r="AP116" s="23">
        <f t="shared" si="79"/>
        <v>424.78752374614226</v>
      </c>
      <c r="AQ116" s="23">
        <f t="shared" si="80"/>
        <v>424.48768477817543</v>
      </c>
      <c r="AR116" s="23">
        <f t="shared" si="81"/>
        <v>424.13494171390221</v>
      </c>
      <c r="AS116" s="23">
        <f t="shared" si="82"/>
        <v>424.37957553024512</v>
      </c>
      <c r="AT116" s="23">
        <f t="shared" si="63"/>
        <v>2.6007110325872835</v>
      </c>
      <c r="AU116" s="23">
        <f t="shared" si="64"/>
        <v>2.6694609384864596</v>
      </c>
      <c r="AV116" s="23">
        <f t="shared" si="65"/>
        <v>2.7503411944445668</v>
      </c>
      <c r="AW116" s="23">
        <f t="shared" si="66"/>
        <v>2.6942492462652612</v>
      </c>
      <c r="BA116" s="23">
        <f t="shared" si="83"/>
        <v>-0.1849856248002979</v>
      </c>
      <c r="BB116" s="23">
        <f t="shared" si="84"/>
        <v>-0.2844050978201712</v>
      </c>
      <c r="BC116" s="23">
        <f t="shared" si="85"/>
        <v>-0.30416692677664026</v>
      </c>
      <c r="BD116" s="23">
        <f t="shared" si="86"/>
        <v>2.236861038007584</v>
      </c>
      <c r="BE116" s="23">
        <f t="shared" si="91"/>
        <v>424.60253812134198</v>
      </c>
      <c r="BF116" s="23">
        <f t="shared" si="92"/>
        <v>424.20327968035525</v>
      </c>
      <c r="BG116" s="23">
        <f t="shared" si="93"/>
        <v>423.83077478712556</v>
      </c>
      <c r="BH116" s="23">
        <f t="shared" si="94"/>
        <v>426.61643656825271</v>
      </c>
      <c r="BI116" s="23">
        <f t="shared" si="71"/>
        <v>2.6431262809586245</v>
      </c>
      <c r="BJ116" s="23">
        <f t="shared" si="72"/>
        <v>2.7346720211051374</v>
      </c>
      <c r="BK116" s="23">
        <f t="shared" si="73"/>
        <v>2.820083455550034</v>
      </c>
      <c r="BL116" s="23">
        <f t="shared" si="74"/>
        <v>2.1813606550479525</v>
      </c>
    </row>
    <row r="117" spans="4:64" x14ac:dyDescent="0.2">
      <c r="D117" s="31">
        <v>43999</v>
      </c>
      <c r="E117" s="11">
        <v>116</v>
      </c>
      <c r="F117" s="23">
        <v>132.04899599999999</v>
      </c>
      <c r="J117" s="23">
        <f t="shared" si="59"/>
        <v>127.86781513538274</v>
      </c>
      <c r="K117" s="23">
        <f t="shared" si="60"/>
        <v>129.2730395597498</v>
      </c>
      <c r="L117" s="23">
        <f t="shared" si="61"/>
        <v>129.80286140045229</v>
      </c>
      <c r="M117" s="23">
        <f t="shared" si="62"/>
        <v>130.29359890009667</v>
      </c>
      <c r="N117" s="23">
        <f t="shared" si="44"/>
        <v>3.1663859561773928</v>
      </c>
      <c r="O117" s="23">
        <f t="shared" si="45"/>
        <v>2.1022169984921231</v>
      </c>
      <c r="P117" s="23">
        <f t="shared" si="46"/>
        <v>1.7009857458876114</v>
      </c>
      <c r="Q117" s="23">
        <f t="shared" si="47"/>
        <v>1.3293528561953776</v>
      </c>
      <c r="U117" s="23">
        <f t="shared" si="75"/>
        <v>0.54988930302999939</v>
      </c>
      <c r="V117" s="23">
        <f t="shared" si="76"/>
        <v>0.55108397840164502</v>
      </c>
      <c r="W117" s="23">
        <f t="shared" si="77"/>
        <v>0.85831913313142705</v>
      </c>
      <c r="X117" s="23">
        <f t="shared" si="78"/>
        <v>1.5928980098177121</v>
      </c>
      <c r="Y117" s="23">
        <f t="shared" si="87"/>
        <v>128.41770443841273</v>
      </c>
      <c r="Z117" s="23">
        <f t="shared" si="88"/>
        <v>129.82412353815144</v>
      </c>
      <c r="AA117" s="23">
        <f t="shared" si="89"/>
        <v>130.66118053358372</v>
      </c>
      <c r="AB117" s="23">
        <f t="shared" si="90"/>
        <v>131.88649690991437</v>
      </c>
      <c r="AC117" s="23">
        <f t="shared" si="52"/>
        <v>2.7499577214409578</v>
      </c>
      <c r="AD117" s="23">
        <f t="shared" si="53"/>
        <v>1.6848840424720446</v>
      </c>
      <c r="AE117" s="23">
        <f t="shared" si="54"/>
        <v>1.050985246730896</v>
      </c>
      <c r="AF117" s="23">
        <f t="shared" si="55"/>
        <v>0.12305969375610974</v>
      </c>
      <c r="AJ117" s="31">
        <v>43999</v>
      </c>
      <c r="AK117" s="11">
        <v>116</v>
      </c>
      <c r="AL117" s="23">
        <v>447.76998900000001</v>
      </c>
      <c r="AP117" s="23">
        <f t="shared" si="79"/>
        <v>427.05601997691383</v>
      </c>
      <c r="AQ117" s="23">
        <f t="shared" si="80"/>
        <v>429.14461282690525</v>
      </c>
      <c r="AR117" s="23">
        <f t="shared" si="81"/>
        <v>431.3319796255609</v>
      </c>
      <c r="AS117" s="23">
        <f t="shared" si="82"/>
        <v>433.77991902604901</v>
      </c>
      <c r="AT117" s="23">
        <f t="shared" si="63"/>
        <v>4.6260288835673125</v>
      </c>
      <c r="AU117" s="23">
        <f t="shared" si="64"/>
        <v>4.1595856423273521</v>
      </c>
      <c r="AV117" s="23">
        <f t="shared" si="65"/>
        <v>3.671083319172403</v>
      </c>
      <c r="AW117" s="23">
        <f t="shared" si="66"/>
        <v>3.1243875913155481</v>
      </c>
      <c r="BA117" s="23">
        <f t="shared" si="83"/>
        <v>0.30571074631407669</v>
      </c>
      <c r="BB117" s="23">
        <f t="shared" si="84"/>
        <v>1.6921281607998213</v>
      </c>
      <c r="BC117" s="23">
        <f t="shared" si="85"/>
        <v>4.1965559762845617</v>
      </c>
      <c r="BD117" s="23">
        <f t="shared" si="86"/>
        <v>7.9676470042446335</v>
      </c>
      <c r="BE117" s="23">
        <f t="shared" si="91"/>
        <v>427.36173072322788</v>
      </c>
      <c r="BF117" s="23">
        <f t="shared" si="92"/>
        <v>430.83674098770507</v>
      </c>
      <c r="BG117" s="23">
        <f t="shared" si="93"/>
        <v>435.52853560184548</v>
      </c>
      <c r="BH117" s="23">
        <f t="shared" si="94"/>
        <v>441.74756603029363</v>
      </c>
      <c r="BI117" s="23">
        <f t="shared" si="71"/>
        <v>4.5577548246030686</v>
      </c>
      <c r="BJ117" s="23">
        <f t="shared" si="72"/>
        <v>3.7816844425218812</v>
      </c>
      <c r="BK117" s="23">
        <f t="shared" si="73"/>
        <v>2.7338708932890392</v>
      </c>
      <c r="BL117" s="23">
        <f t="shared" si="74"/>
        <v>1.3449813783090281</v>
      </c>
    </row>
    <row r="118" spans="4:64" x14ac:dyDescent="0.2">
      <c r="D118" s="31">
        <v>44000</v>
      </c>
      <c r="E118" s="11">
        <v>117</v>
      </c>
      <c r="F118" s="23">
        <v>132.69900509999999</v>
      </c>
      <c r="J118" s="23">
        <f t="shared" si="59"/>
        <v>128.70405130830619</v>
      </c>
      <c r="K118" s="23">
        <f t="shared" si="60"/>
        <v>130.38342213584988</v>
      </c>
      <c r="L118" s="23">
        <f t="shared" si="61"/>
        <v>131.15054216018092</v>
      </c>
      <c r="M118" s="23">
        <f t="shared" si="62"/>
        <v>131.69791658001932</v>
      </c>
      <c r="N118" s="23">
        <f t="shared" si="44"/>
        <v>3.0105378624981141</v>
      </c>
      <c r="O118" s="23">
        <f t="shared" si="45"/>
        <v>1.7449889412547752</v>
      </c>
      <c r="P118" s="23">
        <f t="shared" si="46"/>
        <v>1.1668986807038804</v>
      </c>
      <c r="Q118" s="23">
        <f t="shared" si="47"/>
        <v>0.75440544503424423</v>
      </c>
      <c r="U118" s="23">
        <f t="shared" si="75"/>
        <v>0.60715867700868942</v>
      </c>
      <c r="V118" s="23">
        <f t="shared" si="76"/>
        <v>0.77480341748101866</v>
      </c>
      <c r="W118" s="23">
        <f t="shared" si="77"/>
        <v>1.1519361090897502</v>
      </c>
      <c r="X118" s="23">
        <f t="shared" si="78"/>
        <v>1.442033745901667</v>
      </c>
      <c r="Y118" s="23">
        <f t="shared" si="87"/>
        <v>129.31120998531489</v>
      </c>
      <c r="Z118" s="23">
        <f t="shared" si="88"/>
        <v>131.15822555333091</v>
      </c>
      <c r="AA118" s="23">
        <f t="shared" si="89"/>
        <v>132.30247826927067</v>
      </c>
      <c r="AB118" s="23">
        <f t="shared" si="90"/>
        <v>133.13995032592098</v>
      </c>
      <c r="AC118" s="23">
        <f t="shared" si="52"/>
        <v>2.5529920982693977</v>
      </c>
      <c r="AD118" s="23">
        <f t="shared" si="53"/>
        <v>1.161108589704932</v>
      </c>
      <c r="AE118" s="23">
        <f t="shared" si="54"/>
        <v>0.29881673222079691</v>
      </c>
      <c r="AF118" s="23">
        <f t="shared" si="55"/>
        <v>0.33228977533681925</v>
      </c>
      <c r="AJ118" s="31">
        <v>44000</v>
      </c>
      <c r="AK118" s="11">
        <v>117</v>
      </c>
      <c r="AL118" s="23">
        <v>449.86999509999998</v>
      </c>
      <c r="AP118" s="23">
        <f t="shared" si="79"/>
        <v>431.1988137815311</v>
      </c>
      <c r="AQ118" s="23">
        <f t="shared" si="80"/>
        <v>436.59476329614313</v>
      </c>
      <c r="AR118" s="23">
        <f t="shared" si="81"/>
        <v>441.19478525022436</v>
      </c>
      <c r="AS118" s="23">
        <f t="shared" si="82"/>
        <v>444.9719750052098</v>
      </c>
      <c r="AT118" s="23">
        <f t="shared" si="63"/>
        <v>4.1503504394238462</v>
      </c>
      <c r="AU118" s="23">
        <f t="shared" si="64"/>
        <v>2.9509040274859744</v>
      </c>
      <c r="AV118" s="23">
        <f t="shared" si="65"/>
        <v>1.9283815200538648</v>
      </c>
      <c r="AW118" s="23">
        <f t="shared" si="66"/>
        <v>1.0887634534731352</v>
      </c>
      <c r="BA118" s="23">
        <f t="shared" si="83"/>
        <v>1.0731273579747154</v>
      </c>
      <c r="BB118" s="23">
        <f t="shared" si="84"/>
        <v>3.9953370841750466</v>
      </c>
      <c r="BC118" s="23">
        <f t="shared" si="85"/>
        <v>7.5963057653118957</v>
      </c>
      <c r="BD118" s="23">
        <f t="shared" si="86"/>
        <v>10.547174184177553</v>
      </c>
      <c r="BE118" s="23">
        <f t="shared" si="91"/>
        <v>432.27194113950583</v>
      </c>
      <c r="BF118" s="23">
        <f t="shared" si="92"/>
        <v>440.59010038031818</v>
      </c>
      <c r="BG118" s="23">
        <f t="shared" si="93"/>
        <v>448.79109101553627</v>
      </c>
      <c r="BH118" s="23">
        <f t="shared" si="94"/>
        <v>455.51914918938735</v>
      </c>
      <c r="BI118" s="23">
        <f t="shared" si="71"/>
        <v>3.91180877857443</v>
      </c>
      <c r="BJ118" s="23">
        <f t="shared" si="72"/>
        <v>2.0627947675459022</v>
      </c>
      <c r="BK118" s="23">
        <f t="shared" si="73"/>
        <v>0.23982574881969845</v>
      </c>
      <c r="BL118" s="23">
        <f t="shared" si="74"/>
        <v>1.255730355640108</v>
      </c>
    </row>
    <row r="119" spans="4:64" x14ac:dyDescent="0.2">
      <c r="D119" s="31">
        <v>44001</v>
      </c>
      <c r="E119" s="11">
        <v>118</v>
      </c>
      <c r="F119" s="23">
        <v>133.75050350000001</v>
      </c>
      <c r="J119" s="23">
        <f t="shared" si="59"/>
        <v>129.50304206664495</v>
      </c>
      <c r="K119" s="23">
        <f t="shared" si="60"/>
        <v>131.30965532150992</v>
      </c>
      <c r="L119" s="23">
        <f t="shared" si="61"/>
        <v>132.07961992407238</v>
      </c>
      <c r="M119" s="23">
        <f t="shared" si="62"/>
        <v>132.49878739600385</v>
      </c>
      <c r="N119" s="23">
        <f t="shared" si="44"/>
        <v>3.175660144976618</v>
      </c>
      <c r="O119" s="23">
        <f t="shared" si="45"/>
        <v>1.8249263476530282</v>
      </c>
      <c r="P119" s="23">
        <f t="shared" si="46"/>
        <v>1.2492540455577668</v>
      </c>
      <c r="Q119" s="23">
        <f t="shared" si="47"/>
        <v>0.9358589846326516</v>
      </c>
      <c r="U119" s="23">
        <f t="shared" si="75"/>
        <v>0.64552509327470364</v>
      </c>
      <c r="V119" s="23">
        <f t="shared" si="76"/>
        <v>0.83537532475262655</v>
      </c>
      <c r="W119" s="23">
        <f t="shared" si="77"/>
        <v>1.0182211019707739</v>
      </c>
      <c r="X119" s="23">
        <f t="shared" si="78"/>
        <v>0.92910340196795271</v>
      </c>
      <c r="Y119" s="23">
        <f t="shared" si="87"/>
        <v>130.14856715991965</v>
      </c>
      <c r="Z119" s="23">
        <f t="shared" si="88"/>
        <v>132.14503064626254</v>
      </c>
      <c r="AA119" s="23">
        <f t="shared" si="89"/>
        <v>133.09784102604314</v>
      </c>
      <c r="AB119" s="23">
        <f t="shared" si="90"/>
        <v>133.4278907979718</v>
      </c>
      <c r="AC119" s="23">
        <f t="shared" si="52"/>
        <v>2.6930263780878825</v>
      </c>
      <c r="AD119" s="23">
        <f t="shared" si="53"/>
        <v>1.2003490168076019</v>
      </c>
      <c r="AE119" s="23">
        <f t="shared" si="54"/>
        <v>0.48797010618869635</v>
      </c>
      <c r="AF119" s="23">
        <f t="shared" si="55"/>
        <v>0.24120485051348553</v>
      </c>
      <c r="AJ119" s="31">
        <v>44001</v>
      </c>
      <c r="AK119" s="11">
        <v>118</v>
      </c>
      <c r="AL119" s="23">
        <v>453.72000120000001</v>
      </c>
      <c r="AP119" s="23">
        <f t="shared" si="79"/>
        <v>434.93305004522489</v>
      </c>
      <c r="AQ119" s="23">
        <f t="shared" si="80"/>
        <v>441.90485601768586</v>
      </c>
      <c r="AR119" s="23">
        <f t="shared" si="81"/>
        <v>446.39991116008969</v>
      </c>
      <c r="AS119" s="23">
        <f t="shared" si="82"/>
        <v>448.89039108104197</v>
      </c>
      <c r="AT119" s="23">
        <f t="shared" si="63"/>
        <v>4.1406486610877504</v>
      </c>
      <c r="AU119" s="23">
        <f t="shared" si="64"/>
        <v>2.6040609078430359</v>
      </c>
      <c r="AV119" s="23">
        <f t="shared" si="65"/>
        <v>1.613349647480854</v>
      </c>
      <c r="AW119" s="23">
        <f t="shared" si="66"/>
        <v>1.0644472595840335</v>
      </c>
      <c r="BA119" s="23">
        <f t="shared" si="83"/>
        <v>1.6053491391185299</v>
      </c>
      <c r="BB119" s="23">
        <f t="shared" si="84"/>
        <v>4.5212393391221202</v>
      </c>
      <c r="BC119" s="23">
        <f t="shared" si="85"/>
        <v>6.1615978520439567</v>
      </c>
      <c r="BD119" s="23">
        <f t="shared" si="86"/>
        <v>5.2441676975012452</v>
      </c>
      <c r="BE119" s="23">
        <f t="shared" si="91"/>
        <v>436.5383991843434</v>
      </c>
      <c r="BF119" s="23">
        <f t="shared" si="92"/>
        <v>446.42609535680799</v>
      </c>
      <c r="BG119" s="23">
        <f t="shared" si="93"/>
        <v>452.56150901213363</v>
      </c>
      <c r="BH119" s="23">
        <f t="shared" si="94"/>
        <v>454.13455877854324</v>
      </c>
      <c r="BI119" s="23">
        <f t="shared" si="71"/>
        <v>3.7868293154841437</v>
      </c>
      <c r="BJ119" s="23">
        <f t="shared" si="72"/>
        <v>1.6075786440758788</v>
      </c>
      <c r="BK119" s="23">
        <f t="shared" si="73"/>
        <v>0.25533196350224868</v>
      </c>
      <c r="BL119" s="23">
        <f t="shared" si="74"/>
        <v>9.1368592402098464E-2</v>
      </c>
    </row>
    <row r="120" spans="4:64" x14ac:dyDescent="0.2">
      <c r="D120" s="31">
        <v>44004</v>
      </c>
      <c r="E120" s="11">
        <v>119</v>
      </c>
      <c r="F120" s="23">
        <v>135.6909943</v>
      </c>
      <c r="J120" s="23">
        <f t="shared" si="59"/>
        <v>130.35253435331597</v>
      </c>
      <c r="K120" s="23">
        <f t="shared" si="60"/>
        <v>132.28599459290598</v>
      </c>
      <c r="L120" s="23">
        <f t="shared" si="61"/>
        <v>133.08215006962894</v>
      </c>
      <c r="M120" s="23">
        <f t="shared" si="62"/>
        <v>133.50016027920077</v>
      </c>
      <c r="N120" s="23">
        <f t="shared" si="44"/>
        <v>3.9342772703700541</v>
      </c>
      <c r="O120" s="23">
        <f t="shared" si="45"/>
        <v>2.5093778143934058</v>
      </c>
      <c r="P120" s="23">
        <f t="shared" si="46"/>
        <v>1.9226362396631522</v>
      </c>
      <c r="Q120" s="23">
        <f t="shared" si="47"/>
        <v>1.6145758472043488</v>
      </c>
      <c r="U120" s="23">
        <f t="shared" si="75"/>
        <v>0.68631853195396741</v>
      </c>
      <c r="V120" s="23">
        <f t="shared" si="76"/>
        <v>0.8917609034099987</v>
      </c>
      <c r="W120" s="23">
        <f t="shared" si="77"/>
        <v>1.0088065281222471</v>
      </c>
      <c r="X120" s="23">
        <f t="shared" si="78"/>
        <v>0.9869189869511279</v>
      </c>
      <c r="Y120" s="23">
        <f t="shared" si="87"/>
        <v>131.03885288526993</v>
      </c>
      <c r="Z120" s="23">
        <f t="shared" si="88"/>
        <v>133.17775549631597</v>
      </c>
      <c r="AA120" s="23">
        <f t="shared" si="89"/>
        <v>134.09095659775119</v>
      </c>
      <c r="AB120" s="23">
        <f t="shared" si="90"/>
        <v>134.48707926615191</v>
      </c>
      <c r="AC120" s="23">
        <f t="shared" si="52"/>
        <v>3.4284820733530932</v>
      </c>
      <c r="AD120" s="23">
        <f t="shared" si="53"/>
        <v>1.8521780436861552</v>
      </c>
      <c r="AE120" s="23">
        <f t="shared" si="54"/>
        <v>1.1791775205886397</v>
      </c>
      <c r="AF120" s="23">
        <f t="shared" si="55"/>
        <v>0.88724755836511027</v>
      </c>
      <c r="AJ120" s="31">
        <v>44004</v>
      </c>
      <c r="AK120" s="11">
        <v>119</v>
      </c>
      <c r="AL120" s="23">
        <v>468.0400085</v>
      </c>
      <c r="AP120" s="23">
        <f t="shared" si="79"/>
        <v>438.69044027617991</v>
      </c>
      <c r="AQ120" s="23">
        <f t="shared" si="80"/>
        <v>446.63091409061155</v>
      </c>
      <c r="AR120" s="23">
        <f t="shared" si="81"/>
        <v>450.79196518403586</v>
      </c>
      <c r="AS120" s="23">
        <f t="shared" si="82"/>
        <v>452.75407917620839</v>
      </c>
      <c r="AT120" s="23">
        <f t="shared" si="63"/>
        <v>6.2707391869941151</v>
      </c>
      <c r="AU120" s="23">
        <f t="shared" si="64"/>
        <v>4.57420178202318</v>
      </c>
      <c r="AV120" s="23">
        <f t="shared" si="65"/>
        <v>3.6851643027786456</v>
      </c>
      <c r="AW120" s="23">
        <f t="shared" si="66"/>
        <v>3.265945014568473</v>
      </c>
      <c r="BA120" s="23">
        <f t="shared" si="83"/>
        <v>2.0357573574858292</v>
      </c>
      <c r="BB120" s="23">
        <f t="shared" si="84"/>
        <v>4.6031668326435504</v>
      </c>
      <c r="BC120" s="23">
        <f t="shared" si="85"/>
        <v>5.0998715551852865</v>
      </c>
      <c r="BD120" s="23">
        <f t="shared" si="86"/>
        <v>4.1397840156333885</v>
      </c>
      <c r="BE120" s="23">
        <f t="shared" si="91"/>
        <v>440.72619763366572</v>
      </c>
      <c r="BF120" s="23">
        <f t="shared" si="92"/>
        <v>451.23408092325508</v>
      </c>
      <c r="BG120" s="23">
        <f t="shared" si="93"/>
        <v>455.89183673922116</v>
      </c>
      <c r="BH120" s="23">
        <f t="shared" si="94"/>
        <v>456.89386319184177</v>
      </c>
      <c r="BI120" s="23">
        <f t="shared" si="71"/>
        <v>5.8357854820725823</v>
      </c>
      <c r="BJ120" s="23">
        <f t="shared" si="72"/>
        <v>3.5907032030457113</v>
      </c>
      <c r="BK120" s="23">
        <f t="shared" si="73"/>
        <v>2.595541308468897</v>
      </c>
      <c r="BL120" s="23">
        <f t="shared" si="74"/>
        <v>2.3814513942686215</v>
      </c>
    </row>
    <row r="121" spans="4:64" x14ac:dyDescent="0.2">
      <c r="D121" s="31">
        <v>44005</v>
      </c>
      <c r="E121" s="11">
        <v>120</v>
      </c>
      <c r="F121" s="23">
        <v>138.22050479999999</v>
      </c>
      <c r="J121" s="23">
        <f t="shared" si="59"/>
        <v>131.42022634265277</v>
      </c>
      <c r="K121" s="23">
        <f t="shared" si="60"/>
        <v>133.64799447574359</v>
      </c>
      <c r="L121" s="23">
        <f t="shared" si="61"/>
        <v>134.64745660785158</v>
      </c>
      <c r="M121" s="23">
        <f t="shared" si="62"/>
        <v>135.25282749584017</v>
      </c>
      <c r="N121" s="23">
        <f t="shared" si="44"/>
        <v>4.9198767340540188</v>
      </c>
      <c r="O121" s="23">
        <f t="shared" si="45"/>
        <v>3.3081273512006444</v>
      </c>
      <c r="P121" s="23">
        <f t="shared" si="46"/>
        <v>2.5850348306269577</v>
      </c>
      <c r="Q121" s="23">
        <f t="shared" si="47"/>
        <v>2.1470600968025266</v>
      </c>
      <c r="U121" s="23">
        <f t="shared" si="75"/>
        <v>0.76259322343053271</v>
      </c>
      <c r="V121" s="23">
        <f t="shared" si="76"/>
        <v>1.0798564951810425</v>
      </c>
      <c r="W121" s="23">
        <f t="shared" si="77"/>
        <v>1.3427065341824846</v>
      </c>
      <c r="X121" s="23">
        <f t="shared" si="78"/>
        <v>1.5995175707017417</v>
      </c>
      <c r="Y121" s="23">
        <f t="shared" si="87"/>
        <v>132.18281956608331</v>
      </c>
      <c r="Z121" s="23">
        <f t="shared" si="88"/>
        <v>134.72785097092464</v>
      </c>
      <c r="AA121" s="23">
        <f t="shared" si="89"/>
        <v>135.99016314203408</v>
      </c>
      <c r="AB121" s="23">
        <f t="shared" si="90"/>
        <v>136.85234506654191</v>
      </c>
      <c r="AC121" s="23">
        <f t="shared" si="52"/>
        <v>4.3681545242892765</v>
      </c>
      <c r="AD121" s="23">
        <f t="shared" si="53"/>
        <v>2.5268709835267158</v>
      </c>
      <c r="AE121" s="23">
        <f t="shared" si="54"/>
        <v>1.6136112808972383</v>
      </c>
      <c r="AF121" s="23">
        <f t="shared" si="55"/>
        <v>0.98983847254627577</v>
      </c>
      <c r="AJ121" s="31">
        <v>44005</v>
      </c>
      <c r="AK121" s="11">
        <v>120</v>
      </c>
      <c r="AL121" s="23">
        <v>466.26000979999998</v>
      </c>
      <c r="AP121" s="23">
        <f t="shared" si="79"/>
        <v>444.56035392094395</v>
      </c>
      <c r="AQ121" s="23">
        <f t="shared" si="80"/>
        <v>455.19455185436698</v>
      </c>
      <c r="AR121" s="23">
        <f t="shared" si="81"/>
        <v>461.14079117361433</v>
      </c>
      <c r="AS121" s="23">
        <f t="shared" si="82"/>
        <v>464.98282263524169</v>
      </c>
      <c r="AT121" s="23">
        <f t="shared" si="63"/>
        <v>4.6539817747535306</v>
      </c>
      <c r="AU121" s="23">
        <f t="shared" si="64"/>
        <v>2.3732376170067586</v>
      </c>
      <c r="AV121" s="23">
        <f t="shared" si="65"/>
        <v>1.0979321663424471</v>
      </c>
      <c r="AW121" s="23">
        <f t="shared" si="66"/>
        <v>0.27392166128639933</v>
      </c>
      <c r="BA121" s="23">
        <f t="shared" si="83"/>
        <v>2.8025886149414712</v>
      </c>
      <c r="BB121" s="23">
        <f t="shared" si="84"/>
        <v>6.1873552050883003</v>
      </c>
      <c r="BC121" s="23">
        <f t="shared" si="85"/>
        <v>8.2492442158211983</v>
      </c>
      <c r="BD121" s="23">
        <f t="shared" si="86"/>
        <v>10.610951570353315</v>
      </c>
      <c r="BE121" s="23">
        <f t="shared" si="91"/>
        <v>447.36294253588545</v>
      </c>
      <c r="BF121" s="23">
        <f t="shared" si="92"/>
        <v>461.38190705945527</v>
      </c>
      <c r="BG121" s="23">
        <f t="shared" si="93"/>
        <v>469.39003538943552</v>
      </c>
      <c r="BH121" s="23">
        <f t="shared" si="94"/>
        <v>475.59377420559503</v>
      </c>
      <c r="BI121" s="23">
        <f t="shared" si="71"/>
        <v>4.0529032872067097</v>
      </c>
      <c r="BJ121" s="23">
        <f t="shared" si="72"/>
        <v>1.0462194136351397</v>
      </c>
      <c r="BK121" s="23">
        <f t="shared" si="73"/>
        <v>0.67130474920595418</v>
      </c>
      <c r="BL121" s="23">
        <f t="shared" si="74"/>
        <v>2.0018367883616528</v>
      </c>
    </row>
    <row r="122" spans="4:64" x14ac:dyDescent="0.2">
      <c r="D122" s="31">
        <v>44006</v>
      </c>
      <c r="E122" s="11">
        <v>121</v>
      </c>
      <c r="F122" s="23">
        <v>136.72000120000001</v>
      </c>
      <c r="J122" s="23">
        <f t="shared" si="59"/>
        <v>132.78028203412222</v>
      </c>
      <c r="K122" s="23">
        <f t="shared" si="60"/>
        <v>135.47699860544614</v>
      </c>
      <c r="L122" s="23">
        <f t="shared" si="61"/>
        <v>136.79128552314063</v>
      </c>
      <c r="M122" s="23">
        <f t="shared" si="62"/>
        <v>137.62696933916803</v>
      </c>
      <c r="N122" s="23">
        <f t="shared" si="44"/>
        <v>2.8815967900077735</v>
      </c>
      <c r="O122" s="23">
        <f t="shared" si="45"/>
        <v>0.90915929172320065</v>
      </c>
      <c r="P122" s="23">
        <f t="shared" si="46"/>
        <v>5.2138913483725763E-2</v>
      </c>
      <c r="Q122" s="23">
        <f t="shared" si="47"/>
        <v>0.66337633938523899</v>
      </c>
      <c r="U122" s="23">
        <f t="shared" si="75"/>
        <v>0.88208571703831717</v>
      </c>
      <c r="V122" s="23">
        <f t="shared" si="76"/>
        <v>1.3795155489896471</v>
      </c>
      <c r="W122" s="23">
        <f t="shared" si="77"/>
        <v>1.8233799628464231</v>
      </c>
      <c r="X122" s="23">
        <f t="shared" si="78"/>
        <v>2.2192169888026383</v>
      </c>
      <c r="Y122" s="23">
        <f t="shared" si="87"/>
        <v>133.66236775116053</v>
      </c>
      <c r="Z122" s="23">
        <f t="shared" si="88"/>
        <v>136.85651415443579</v>
      </c>
      <c r="AA122" s="23">
        <f t="shared" si="89"/>
        <v>138.61466548598705</v>
      </c>
      <c r="AB122" s="23">
        <f t="shared" si="90"/>
        <v>139.84618632797066</v>
      </c>
      <c r="AC122" s="23">
        <f t="shared" si="52"/>
        <v>2.2364199985389419</v>
      </c>
      <c r="AD122" s="23">
        <f t="shared" si="53"/>
        <v>9.9848561466932467E-2</v>
      </c>
      <c r="AE122" s="23">
        <f t="shared" si="54"/>
        <v>1.3857989097114152</v>
      </c>
      <c r="AF122" s="23">
        <f t="shared" si="55"/>
        <v>2.2865601964101234</v>
      </c>
      <c r="AJ122" s="31">
        <v>44006</v>
      </c>
      <c r="AK122" s="11">
        <v>121</v>
      </c>
      <c r="AL122" s="23">
        <v>457.85000609999997</v>
      </c>
      <c r="AP122" s="23">
        <f t="shared" si="79"/>
        <v>448.90028509675517</v>
      </c>
      <c r="AQ122" s="23">
        <f t="shared" si="80"/>
        <v>459.62073503262019</v>
      </c>
      <c r="AR122" s="23">
        <f t="shared" si="81"/>
        <v>464.21232234944569</v>
      </c>
      <c r="AS122" s="23">
        <f t="shared" si="82"/>
        <v>466.00457236704835</v>
      </c>
      <c r="AT122" s="23">
        <f t="shared" si="63"/>
        <v>1.9547277239284511</v>
      </c>
      <c r="AU122" s="23">
        <f t="shared" si="64"/>
        <v>0.38674869695938524</v>
      </c>
      <c r="AV122" s="23">
        <f t="shared" si="65"/>
        <v>1.3896071125214979</v>
      </c>
      <c r="AW122" s="23">
        <f t="shared" si="66"/>
        <v>1.7810562757243527</v>
      </c>
      <c r="BA122" s="23">
        <f t="shared" si="83"/>
        <v>3.1100571271154203</v>
      </c>
      <c r="BB122" s="23">
        <f t="shared" si="84"/>
        <v>5.4828863943542645</v>
      </c>
      <c r="BC122" s="23">
        <f t="shared" si="85"/>
        <v>5.1426163918272909</v>
      </c>
      <c r="BD122" s="23">
        <f t="shared" si="86"/>
        <v>2.9395900995159945</v>
      </c>
      <c r="BE122" s="23">
        <f t="shared" si="91"/>
        <v>452.01034222387057</v>
      </c>
      <c r="BF122" s="23">
        <f t="shared" si="92"/>
        <v>465.10362142697443</v>
      </c>
      <c r="BG122" s="23">
        <f t="shared" si="93"/>
        <v>469.35493874127297</v>
      </c>
      <c r="BH122" s="23">
        <f t="shared" si="94"/>
        <v>468.94416246656436</v>
      </c>
      <c r="BI122" s="23">
        <f t="shared" si="71"/>
        <v>1.2754534887685365</v>
      </c>
      <c r="BJ122" s="23">
        <f t="shared" si="72"/>
        <v>1.5842776521422994</v>
      </c>
      <c r="BK122" s="23">
        <f t="shared" si="73"/>
        <v>2.512816968000692</v>
      </c>
      <c r="BL122" s="23">
        <f t="shared" si="74"/>
        <v>2.4230984424495765</v>
      </c>
    </row>
    <row r="123" spans="4:64" x14ac:dyDescent="0.2">
      <c r="D123" s="31">
        <v>44007</v>
      </c>
      <c r="E123" s="11">
        <v>122</v>
      </c>
      <c r="F123" s="23">
        <v>137.72900390000001</v>
      </c>
      <c r="J123" s="23">
        <f t="shared" si="59"/>
        <v>133.5682258672978</v>
      </c>
      <c r="K123" s="23">
        <f t="shared" si="60"/>
        <v>135.9741996432677</v>
      </c>
      <c r="L123" s="23">
        <f t="shared" si="61"/>
        <v>136.74851492925626</v>
      </c>
      <c r="M123" s="23">
        <f t="shared" si="62"/>
        <v>136.9013948278336</v>
      </c>
      <c r="N123" s="23">
        <f t="shared" si="44"/>
        <v>3.0209889819018803</v>
      </c>
      <c r="O123" s="23">
        <f t="shared" si="45"/>
        <v>1.2740992870364567</v>
      </c>
      <c r="P123" s="23">
        <f t="shared" si="46"/>
        <v>0.71189723513548886</v>
      </c>
      <c r="Q123" s="23">
        <f t="shared" si="47"/>
        <v>0.60089672380648829</v>
      </c>
      <c r="U123" s="23">
        <f t="shared" si="75"/>
        <v>0.86325734026576884</v>
      </c>
      <c r="V123" s="23">
        <f t="shared" si="76"/>
        <v>1.0265897445224099</v>
      </c>
      <c r="W123" s="23">
        <f t="shared" si="77"/>
        <v>0.70368962880794717</v>
      </c>
      <c r="X123" s="23">
        <f t="shared" si="78"/>
        <v>-0.13661621130701568</v>
      </c>
      <c r="Y123" s="23">
        <f t="shared" si="87"/>
        <v>134.43148320756356</v>
      </c>
      <c r="Z123" s="23">
        <f t="shared" si="88"/>
        <v>137.00078938779009</v>
      </c>
      <c r="AA123" s="23">
        <f t="shared" si="89"/>
        <v>137.45220455806421</v>
      </c>
      <c r="AB123" s="23">
        <f t="shared" si="90"/>
        <v>136.76477861652657</v>
      </c>
      <c r="AC123" s="23">
        <f t="shared" si="52"/>
        <v>2.3942093524691859</v>
      </c>
      <c r="AD123" s="23">
        <f t="shared" si="53"/>
        <v>0.52872996361655711</v>
      </c>
      <c r="AE123" s="23">
        <f t="shared" si="54"/>
        <v>0.20097389373176119</v>
      </c>
      <c r="AF123" s="23">
        <f t="shared" si="55"/>
        <v>0.70008876574285539</v>
      </c>
      <c r="AJ123" s="31">
        <v>44007</v>
      </c>
      <c r="AK123" s="11">
        <v>122</v>
      </c>
      <c r="AL123" s="23">
        <v>465.9100037</v>
      </c>
      <c r="AP123" s="23">
        <f t="shared" si="79"/>
        <v>450.69022929740413</v>
      </c>
      <c r="AQ123" s="23">
        <f t="shared" si="80"/>
        <v>458.9124434595721</v>
      </c>
      <c r="AR123" s="23">
        <f t="shared" si="81"/>
        <v>460.39493259977826</v>
      </c>
      <c r="AS123" s="23">
        <f t="shared" si="82"/>
        <v>459.4809193534096</v>
      </c>
      <c r="AT123" s="23">
        <f t="shared" si="63"/>
        <v>3.2666768864649454</v>
      </c>
      <c r="AU123" s="23">
        <f t="shared" si="64"/>
        <v>1.501912426188994</v>
      </c>
      <c r="AV123" s="23">
        <f t="shared" si="65"/>
        <v>1.1837202585100335</v>
      </c>
      <c r="AW123" s="23">
        <f t="shared" si="66"/>
        <v>1.3798983270447431</v>
      </c>
      <c r="BA123" s="23">
        <f t="shared" si="83"/>
        <v>2.8460345418221284</v>
      </c>
      <c r="BB123" s="23">
        <f t="shared" si="84"/>
        <v>3.0064152073933239</v>
      </c>
      <c r="BC123" s="23">
        <f t="shared" si="85"/>
        <v>-0.23338729306953976</v>
      </c>
      <c r="BD123" s="23">
        <f t="shared" si="86"/>
        <v>-4.6310043910078011</v>
      </c>
      <c r="BE123" s="23">
        <f t="shared" si="91"/>
        <v>453.53626383922625</v>
      </c>
      <c r="BF123" s="23">
        <f t="shared" si="92"/>
        <v>461.91885866696543</v>
      </c>
      <c r="BG123" s="23">
        <f t="shared" si="93"/>
        <v>460.16154530670872</v>
      </c>
      <c r="BH123" s="23">
        <f t="shared" si="94"/>
        <v>454.84991496240178</v>
      </c>
      <c r="BI123" s="23">
        <f t="shared" si="71"/>
        <v>2.6558218888859098</v>
      </c>
      <c r="BJ123" s="23">
        <f t="shared" si="72"/>
        <v>0.85663432880579948</v>
      </c>
      <c r="BK123" s="23">
        <f t="shared" si="73"/>
        <v>1.233813042785131</v>
      </c>
      <c r="BL123" s="23">
        <f t="shared" si="74"/>
        <v>2.3738680538655759</v>
      </c>
    </row>
    <row r="124" spans="4:64" x14ac:dyDescent="0.2">
      <c r="D124" s="31">
        <v>44008</v>
      </c>
      <c r="E124" s="11">
        <v>123</v>
      </c>
      <c r="F124" s="23">
        <v>134.64349369999999</v>
      </c>
      <c r="J124" s="23">
        <f t="shared" si="59"/>
        <v>134.40038147383825</v>
      </c>
      <c r="K124" s="23">
        <f t="shared" si="60"/>
        <v>136.67612134596061</v>
      </c>
      <c r="L124" s="23">
        <f t="shared" si="61"/>
        <v>137.3368083117025</v>
      </c>
      <c r="M124" s="23">
        <f t="shared" si="62"/>
        <v>137.56348208556673</v>
      </c>
      <c r="N124" s="23">
        <f t="shared" si="44"/>
        <v>0.18055995093489005</v>
      </c>
      <c r="O124" s="23">
        <f t="shared" si="45"/>
        <v>1.5096367378059325</v>
      </c>
      <c r="P124" s="23">
        <f t="shared" si="46"/>
        <v>2.0003303076073586</v>
      </c>
      <c r="Q124" s="23">
        <f t="shared" si="47"/>
        <v>2.1686813861743546</v>
      </c>
      <c r="U124" s="23">
        <f t="shared" si="75"/>
        <v>0.85703699352070584</v>
      </c>
      <c r="V124" s="23">
        <f t="shared" si="76"/>
        <v>0.89672252779061146</v>
      </c>
      <c r="W124" s="23">
        <f t="shared" si="77"/>
        <v>0.63445188099092187</v>
      </c>
      <c r="X124" s="23">
        <f t="shared" si="78"/>
        <v>0.50234656392510413</v>
      </c>
      <c r="Y124" s="23">
        <f t="shared" si="87"/>
        <v>135.25741846735895</v>
      </c>
      <c r="Z124" s="23">
        <f t="shared" si="88"/>
        <v>137.57284387375122</v>
      </c>
      <c r="AA124" s="23">
        <f t="shared" si="89"/>
        <v>137.97126019269342</v>
      </c>
      <c r="AB124" s="23">
        <f t="shared" si="90"/>
        <v>138.06582864949183</v>
      </c>
      <c r="AC124" s="23">
        <f t="shared" si="52"/>
        <v>0.45596318877972808</v>
      </c>
      <c r="AD124" s="23">
        <f t="shared" si="53"/>
        <v>2.1756344055347632</v>
      </c>
      <c r="AE124" s="23">
        <f t="shared" si="54"/>
        <v>2.4715390259465826</v>
      </c>
      <c r="AF124" s="23">
        <f t="shared" si="55"/>
        <v>2.5417752135258511</v>
      </c>
      <c r="AJ124" s="31">
        <v>44008</v>
      </c>
      <c r="AK124" s="11">
        <v>123</v>
      </c>
      <c r="AL124" s="23">
        <v>443.39999390000003</v>
      </c>
      <c r="AP124" s="23">
        <f t="shared" si="79"/>
        <v>453.73418417792334</v>
      </c>
      <c r="AQ124" s="23">
        <f t="shared" si="80"/>
        <v>461.71146755574324</v>
      </c>
      <c r="AR124" s="23">
        <f t="shared" si="81"/>
        <v>463.70397525991132</v>
      </c>
      <c r="AS124" s="23">
        <f t="shared" si="82"/>
        <v>464.62418683068194</v>
      </c>
      <c r="AT124" s="23">
        <f t="shared" si="63"/>
        <v>2.3306699188304414</v>
      </c>
      <c r="AU124" s="23">
        <f t="shared" si="64"/>
        <v>4.1297866277988717</v>
      </c>
      <c r="AV124" s="23">
        <f t="shared" si="65"/>
        <v>4.5791568875146282</v>
      </c>
      <c r="AW124" s="23">
        <f t="shared" si="66"/>
        <v>4.7866922017749509</v>
      </c>
      <c r="BA124" s="23">
        <f t="shared" si="83"/>
        <v>2.8856186095615444</v>
      </c>
      <c r="BB124" s="23">
        <f t="shared" si="84"/>
        <v>2.9234587629044495</v>
      </c>
      <c r="BC124" s="23">
        <f t="shared" si="85"/>
        <v>1.8920706788520196</v>
      </c>
      <c r="BD124" s="23">
        <f t="shared" si="86"/>
        <v>3.1884131036163055</v>
      </c>
      <c r="BE124" s="23">
        <f t="shared" si="91"/>
        <v>456.6198027874849</v>
      </c>
      <c r="BF124" s="23">
        <f t="shared" si="92"/>
        <v>464.63492631864767</v>
      </c>
      <c r="BG124" s="23">
        <f t="shared" si="93"/>
        <v>465.59604593876333</v>
      </c>
      <c r="BH124" s="23">
        <f t="shared" si="94"/>
        <v>467.81259993429825</v>
      </c>
      <c r="BI124" s="23">
        <f t="shared" si="71"/>
        <v>2.9814634797821706</v>
      </c>
      <c r="BJ124" s="23">
        <f t="shared" si="72"/>
        <v>4.789114278480743</v>
      </c>
      <c r="BK124" s="23">
        <f t="shared" si="73"/>
        <v>5.0058755850522569</v>
      </c>
      <c r="BL124" s="23">
        <f t="shared" si="74"/>
        <v>5.5057750045445415</v>
      </c>
    </row>
    <row r="125" spans="4:64" x14ac:dyDescent="0.2">
      <c r="D125" s="31">
        <v>44011</v>
      </c>
      <c r="E125" s="11">
        <v>124</v>
      </c>
      <c r="F125" s="23">
        <v>134.0189972</v>
      </c>
      <c r="J125" s="23">
        <f t="shared" si="59"/>
        <v>134.44900391907061</v>
      </c>
      <c r="K125" s="23">
        <f t="shared" si="60"/>
        <v>135.86307028757636</v>
      </c>
      <c r="L125" s="23">
        <f t="shared" si="61"/>
        <v>135.72081954468098</v>
      </c>
      <c r="M125" s="23">
        <f t="shared" si="62"/>
        <v>135.22749137711335</v>
      </c>
      <c r="N125" s="23">
        <f t="shared" si="44"/>
        <v>0.32085504895167538</v>
      </c>
      <c r="O125" s="23">
        <f t="shared" si="45"/>
        <v>1.3759788732222822</v>
      </c>
      <c r="P125" s="23">
        <f t="shared" si="46"/>
        <v>1.2698366502036302</v>
      </c>
      <c r="Q125" s="23">
        <f t="shared" si="47"/>
        <v>0.90173348731291025</v>
      </c>
      <c r="U125" s="23">
        <f t="shared" si="75"/>
        <v>0.69535408386303554</v>
      </c>
      <c r="V125" s="23">
        <f t="shared" si="76"/>
        <v>0.21281309332066822</v>
      </c>
      <c r="W125" s="23">
        <f t="shared" si="77"/>
        <v>-0.71581250781654304</v>
      </c>
      <c r="X125" s="23">
        <f t="shared" si="78"/>
        <v>-1.7683232539776834</v>
      </c>
      <c r="Y125" s="23">
        <f t="shared" si="87"/>
        <v>135.14435800293364</v>
      </c>
      <c r="Z125" s="23">
        <f t="shared" si="88"/>
        <v>136.07588338089704</v>
      </c>
      <c r="AA125" s="23">
        <f t="shared" si="89"/>
        <v>135.00500703686444</v>
      </c>
      <c r="AB125" s="23">
        <f t="shared" si="90"/>
        <v>133.45916812313567</v>
      </c>
      <c r="AC125" s="23">
        <f t="shared" si="52"/>
        <v>0.83970244998493537</v>
      </c>
      <c r="AD125" s="23">
        <f t="shared" si="53"/>
        <v>1.5347721023665728</v>
      </c>
      <c r="AE125" s="23">
        <f t="shared" si="54"/>
        <v>0.73572393277424109</v>
      </c>
      <c r="AF125" s="23">
        <f t="shared" si="55"/>
        <v>0.41772367243494968</v>
      </c>
      <c r="AJ125" s="31">
        <v>44011</v>
      </c>
      <c r="AK125" s="11">
        <v>124</v>
      </c>
      <c r="AL125" s="23">
        <v>447.23999020000002</v>
      </c>
      <c r="AP125" s="23">
        <f t="shared" si="79"/>
        <v>451.6673461223387</v>
      </c>
      <c r="AQ125" s="23">
        <f t="shared" si="80"/>
        <v>454.38687809344594</v>
      </c>
      <c r="AR125" s="23">
        <f t="shared" si="81"/>
        <v>451.52158644396457</v>
      </c>
      <c r="AS125" s="23">
        <f t="shared" si="82"/>
        <v>447.64483248613641</v>
      </c>
      <c r="AT125" s="23">
        <f t="shared" si="63"/>
        <v>0.98992845437609911</v>
      </c>
      <c r="AU125" s="23">
        <f t="shared" si="64"/>
        <v>1.5979984013169135</v>
      </c>
      <c r="AV125" s="23">
        <f t="shared" si="65"/>
        <v>0.95733752298175923</v>
      </c>
      <c r="AW125" s="23">
        <f t="shared" si="66"/>
        <v>9.0520144666702482E-2</v>
      </c>
      <c r="BA125" s="23">
        <f t="shared" si="83"/>
        <v>1.8951272765323075</v>
      </c>
      <c r="BB125" s="23">
        <f t="shared" si="84"/>
        <v>-1.1757605271762492</v>
      </c>
      <c r="BC125" s="23">
        <f t="shared" si="85"/>
        <v>-6.5526050180272426</v>
      </c>
      <c r="BD125" s="23">
        <f t="shared" si="86"/>
        <v>-12.945800854913161</v>
      </c>
      <c r="BE125" s="23">
        <f t="shared" si="91"/>
        <v>453.56247339887102</v>
      </c>
      <c r="BF125" s="23">
        <f t="shared" si="92"/>
        <v>453.21111756626971</v>
      </c>
      <c r="BG125" s="23">
        <f t="shared" si="93"/>
        <v>444.96898142593733</v>
      </c>
      <c r="BH125" s="23">
        <f t="shared" si="94"/>
        <v>434.69903163122325</v>
      </c>
      <c r="BI125" s="23">
        <f t="shared" si="71"/>
        <v>1.4136667868281778</v>
      </c>
      <c r="BJ125" s="23">
        <f t="shared" si="72"/>
        <v>1.3351058709216661</v>
      </c>
      <c r="BK125" s="23">
        <f t="shared" si="73"/>
        <v>0.50778303010138404</v>
      </c>
      <c r="BL125" s="23">
        <f t="shared" si="74"/>
        <v>2.8040780886272305</v>
      </c>
    </row>
    <row r="126" spans="4:64" x14ac:dyDescent="0.2">
      <c r="D126" s="31">
        <v>44012</v>
      </c>
      <c r="E126" s="11">
        <v>125</v>
      </c>
      <c r="F126" s="23">
        <v>137.9409943</v>
      </c>
      <c r="J126" s="23">
        <f t="shared" si="59"/>
        <v>134.3630025752565</v>
      </c>
      <c r="K126" s="23">
        <f t="shared" si="60"/>
        <v>135.12544105254582</v>
      </c>
      <c r="L126" s="23">
        <f t="shared" si="61"/>
        <v>134.6997261378724</v>
      </c>
      <c r="M126" s="23">
        <f t="shared" si="62"/>
        <v>134.26069603542268</v>
      </c>
      <c r="N126" s="23">
        <f t="shared" si="44"/>
        <v>2.5938567014834821</v>
      </c>
      <c r="O126" s="23">
        <f t="shared" si="45"/>
        <v>2.0411287172041037</v>
      </c>
      <c r="P126" s="23">
        <f t="shared" si="46"/>
        <v>2.349749745226823</v>
      </c>
      <c r="Q126" s="23">
        <f t="shared" si="47"/>
        <v>2.6680235873704423</v>
      </c>
      <c r="U126" s="23">
        <f t="shared" si="75"/>
        <v>0.53908299832760764</v>
      </c>
      <c r="V126" s="23">
        <f t="shared" si="76"/>
        <v>-0.16736383801981472</v>
      </c>
      <c r="W126" s="23">
        <f t="shared" si="77"/>
        <v>-0.89898104721176209</v>
      </c>
      <c r="X126" s="23">
        <f t="shared" si="78"/>
        <v>-1.1271009241480725</v>
      </c>
      <c r="Y126" s="23">
        <f t="shared" si="87"/>
        <v>134.90208557358412</v>
      </c>
      <c r="Z126" s="23">
        <f t="shared" si="88"/>
        <v>134.95807721452601</v>
      </c>
      <c r="AA126" s="23">
        <f t="shared" si="89"/>
        <v>133.80074509066066</v>
      </c>
      <c r="AB126" s="23">
        <f t="shared" si="90"/>
        <v>133.13359511127462</v>
      </c>
      <c r="AC126" s="23">
        <f t="shared" si="52"/>
        <v>2.2030497473483002</v>
      </c>
      <c r="AD126" s="23">
        <f t="shared" si="53"/>
        <v>2.1624587386883767</v>
      </c>
      <c r="AE126" s="23">
        <f t="shared" si="54"/>
        <v>3.0014639450364937</v>
      </c>
      <c r="AF126" s="23">
        <f t="shared" si="55"/>
        <v>3.4851127564515347</v>
      </c>
      <c r="AJ126" s="31">
        <v>44012</v>
      </c>
      <c r="AK126" s="11">
        <v>125</v>
      </c>
      <c r="AL126" s="23">
        <v>455.0400085</v>
      </c>
      <c r="AP126" s="23">
        <f t="shared" si="79"/>
        <v>450.78187493787101</v>
      </c>
      <c r="AQ126" s="23">
        <f t="shared" si="80"/>
        <v>451.52812293606758</v>
      </c>
      <c r="AR126" s="23">
        <f t="shared" si="81"/>
        <v>448.95262869758585</v>
      </c>
      <c r="AS126" s="23">
        <f t="shared" si="82"/>
        <v>447.32095865722732</v>
      </c>
      <c r="AT126" s="23">
        <f t="shared" si="63"/>
        <v>0.93577124705266201</v>
      </c>
      <c r="AU126" s="23">
        <f t="shared" si="64"/>
        <v>0.77177511830422352</v>
      </c>
      <c r="AV126" s="23">
        <f t="shared" si="65"/>
        <v>1.3377680398874527</v>
      </c>
      <c r="AW126" s="23">
        <f t="shared" si="66"/>
        <v>1.6963453099910615</v>
      </c>
      <c r="BA126" s="23">
        <f t="shared" si="83"/>
        <v>1.3390075843323082</v>
      </c>
      <c r="BB126" s="23">
        <f t="shared" si="84"/>
        <v>-1.8489583792570969</v>
      </c>
      <c r="BC126" s="23">
        <f t="shared" si="85"/>
        <v>-4.1624166550381263</v>
      </c>
      <c r="BD126" s="23">
        <f t="shared" si="86"/>
        <v>-2.8482592341099005</v>
      </c>
      <c r="BE126" s="23">
        <f t="shared" si="91"/>
        <v>452.12088252220332</v>
      </c>
      <c r="BF126" s="23">
        <f t="shared" si="92"/>
        <v>449.67916455681046</v>
      </c>
      <c r="BG126" s="23">
        <f t="shared" si="93"/>
        <v>444.79021204254775</v>
      </c>
      <c r="BH126" s="23">
        <f t="shared" si="94"/>
        <v>444.47269942311743</v>
      </c>
      <c r="BI126" s="23">
        <f t="shared" si="71"/>
        <v>0.64150974052135068</v>
      </c>
      <c r="BJ126" s="23">
        <f t="shared" si="72"/>
        <v>1.1781038684622687</v>
      </c>
      <c r="BK126" s="23">
        <f t="shared" si="73"/>
        <v>2.2525044536720662</v>
      </c>
      <c r="BL126" s="23">
        <f t="shared" si="74"/>
        <v>2.322281311420678</v>
      </c>
    </row>
    <row r="127" spans="4:64" x14ac:dyDescent="0.2">
      <c r="D127" s="31">
        <v>44013</v>
      </c>
      <c r="E127" s="11">
        <v>126</v>
      </c>
      <c r="F127" s="23">
        <v>143.9349976</v>
      </c>
      <c r="J127" s="23">
        <f t="shared" si="59"/>
        <v>135.07860092020522</v>
      </c>
      <c r="K127" s="23">
        <f t="shared" si="60"/>
        <v>136.2516623515275</v>
      </c>
      <c r="L127" s="23">
        <f t="shared" si="61"/>
        <v>136.64448703514898</v>
      </c>
      <c r="M127" s="23">
        <f t="shared" si="62"/>
        <v>137.20493464708454</v>
      </c>
      <c r="N127" s="23">
        <f t="shared" si="44"/>
        <v>6.1530529943850043</v>
      </c>
      <c r="O127" s="23">
        <f t="shared" si="45"/>
        <v>5.3380591076429784</v>
      </c>
      <c r="P127" s="23">
        <f t="shared" si="46"/>
        <v>5.0651409917076471</v>
      </c>
      <c r="Q127" s="23">
        <f t="shared" si="47"/>
        <v>4.6757654949344021</v>
      </c>
      <c r="U127" s="23">
        <f t="shared" si="75"/>
        <v>0.57438606765182953</v>
      </c>
      <c r="V127" s="23">
        <f t="shared" si="76"/>
        <v>0.3500702167807816</v>
      </c>
      <c r="W127" s="23">
        <f t="shared" si="77"/>
        <v>0.80726411948124355</v>
      </c>
      <c r="X127" s="23">
        <f t="shared" si="78"/>
        <v>2.1299707044998732</v>
      </c>
      <c r="Y127" s="23">
        <f t="shared" si="87"/>
        <v>135.65298698785705</v>
      </c>
      <c r="Z127" s="23">
        <f t="shared" si="88"/>
        <v>136.60173256830828</v>
      </c>
      <c r="AA127" s="23">
        <f t="shared" si="89"/>
        <v>137.45175115463022</v>
      </c>
      <c r="AB127" s="23">
        <f t="shared" si="90"/>
        <v>139.33490535158441</v>
      </c>
      <c r="AC127" s="23">
        <f t="shared" si="52"/>
        <v>5.753993643129748</v>
      </c>
      <c r="AD127" s="23">
        <f t="shared" si="53"/>
        <v>5.0948450022357337</v>
      </c>
      <c r="AE127" s="23">
        <f t="shared" si="54"/>
        <v>4.5042877364592986</v>
      </c>
      <c r="AF127" s="23">
        <f t="shared" si="55"/>
        <v>3.1959511759602739</v>
      </c>
      <c r="AJ127" s="31">
        <v>44013</v>
      </c>
      <c r="AK127" s="11">
        <v>126</v>
      </c>
      <c r="AL127" s="23">
        <v>485.64001459999997</v>
      </c>
      <c r="AP127" s="23">
        <f t="shared" si="79"/>
        <v>451.63350165029686</v>
      </c>
      <c r="AQ127" s="23">
        <f t="shared" si="80"/>
        <v>452.93287716164059</v>
      </c>
      <c r="AR127" s="23">
        <f t="shared" si="81"/>
        <v>452.60505657903434</v>
      </c>
      <c r="AS127" s="23">
        <f t="shared" si="82"/>
        <v>453.49619853144549</v>
      </c>
      <c r="AT127" s="23">
        <f t="shared" si="63"/>
        <v>7.002411648000785</v>
      </c>
      <c r="AU127" s="23">
        <f t="shared" si="64"/>
        <v>6.7348522475642367</v>
      </c>
      <c r="AV127" s="23">
        <f t="shared" si="65"/>
        <v>6.8023550423815582</v>
      </c>
      <c r="AW127" s="23">
        <f t="shared" si="66"/>
        <v>6.6188565814598119</v>
      </c>
      <c r="BA127" s="23">
        <f t="shared" si="83"/>
        <v>1.2415314099510175</v>
      </c>
      <c r="BB127" s="23">
        <f t="shared" si="84"/>
        <v>-0.54747333732505221</v>
      </c>
      <c r="BC127" s="23">
        <f t="shared" si="85"/>
        <v>0.52649006685384259</v>
      </c>
      <c r="BD127" s="23">
        <f t="shared" si="86"/>
        <v>4.3705400525525517</v>
      </c>
      <c r="BE127" s="23">
        <f t="shared" si="91"/>
        <v>452.87503306024786</v>
      </c>
      <c r="BF127" s="23">
        <f t="shared" si="92"/>
        <v>452.38540382431552</v>
      </c>
      <c r="BG127" s="23">
        <f t="shared" si="93"/>
        <v>453.13154664588819</v>
      </c>
      <c r="BH127" s="23">
        <f t="shared" si="94"/>
        <v>457.86673858399803</v>
      </c>
      <c r="BI127" s="23">
        <f t="shared" si="71"/>
        <v>6.7467631485719242</v>
      </c>
      <c r="BJ127" s="23">
        <f t="shared" si="72"/>
        <v>6.8475845844529095</v>
      </c>
      <c r="BK127" s="23">
        <f t="shared" si="73"/>
        <v>6.693943451279968</v>
      </c>
      <c r="BL127" s="23">
        <f t="shared" si="74"/>
        <v>5.718901898740274</v>
      </c>
    </row>
    <row r="128" spans="4:64" x14ac:dyDescent="0.2">
      <c r="D128" s="31">
        <v>44014</v>
      </c>
      <c r="E128" s="11">
        <v>127</v>
      </c>
      <c r="F128" s="23">
        <v>144.51499939999999</v>
      </c>
      <c r="J128" s="23">
        <f t="shared" si="59"/>
        <v>136.84988025616417</v>
      </c>
      <c r="K128" s="23">
        <f t="shared" si="60"/>
        <v>139.3249964509165</v>
      </c>
      <c r="L128" s="23">
        <f t="shared" si="61"/>
        <v>141.01879337405961</v>
      </c>
      <c r="M128" s="23">
        <f t="shared" si="62"/>
        <v>142.58898500941692</v>
      </c>
      <c r="N128" s="23">
        <f t="shared" si="44"/>
        <v>5.3040301530360203</v>
      </c>
      <c r="O128" s="23">
        <f t="shared" si="45"/>
        <v>3.5913247556526597</v>
      </c>
      <c r="P128" s="23">
        <f t="shared" si="46"/>
        <v>2.4192686160301653</v>
      </c>
      <c r="Q128" s="23">
        <f t="shared" si="47"/>
        <v>1.3327435896478144</v>
      </c>
      <c r="U128" s="23">
        <f t="shared" si="75"/>
        <v>0.81376472131325395</v>
      </c>
      <c r="V128" s="23">
        <f t="shared" si="76"/>
        <v>1.4393757698240695</v>
      </c>
      <c r="W128" s="23">
        <f t="shared" si="77"/>
        <v>2.9474894511388743</v>
      </c>
      <c r="X128" s="23">
        <f t="shared" si="78"/>
        <v>4.733234430765874</v>
      </c>
      <c r="Y128" s="23">
        <f t="shared" si="87"/>
        <v>137.66364497747742</v>
      </c>
      <c r="Z128" s="23">
        <f t="shared" si="88"/>
        <v>140.76437222074057</v>
      </c>
      <c r="AA128" s="23">
        <f t="shared" si="89"/>
        <v>143.96628282519848</v>
      </c>
      <c r="AB128" s="23">
        <f t="shared" si="90"/>
        <v>147.32221944018278</v>
      </c>
      <c r="AC128" s="23">
        <f t="shared" si="52"/>
        <v>4.7409296273522843</v>
      </c>
      <c r="AD128" s="23">
        <f t="shared" si="53"/>
        <v>2.5953203437922343</v>
      </c>
      <c r="AE128" s="23">
        <f t="shared" si="54"/>
        <v>0.37969524068760246</v>
      </c>
      <c r="AF128" s="23">
        <f t="shared" si="55"/>
        <v>1.9425111938815014</v>
      </c>
      <c r="AJ128" s="31">
        <v>44014</v>
      </c>
      <c r="AK128" s="11">
        <v>127</v>
      </c>
      <c r="AL128" s="23">
        <v>476.89001459999997</v>
      </c>
      <c r="AP128" s="23">
        <f t="shared" si="79"/>
        <v>458.43480424023755</v>
      </c>
      <c r="AQ128" s="23">
        <f t="shared" si="80"/>
        <v>466.01573213698435</v>
      </c>
      <c r="AR128" s="23">
        <f t="shared" si="81"/>
        <v>472.42603139161372</v>
      </c>
      <c r="AS128" s="23">
        <f t="shared" si="82"/>
        <v>479.21125138628906</v>
      </c>
      <c r="AT128" s="23">
        <f t="shared" si="63"/>
        <v>3.8699091603421505</v>
      </c>
      <c r="AU128" s="23">
        <f t="shared" si="64"/>
        <v>2.2802495607161362</v>
      </c>
      <c r="AV128" s="23">
        <f t="shared" si="65"/>
        <v>0.93606137090760833</v>
      </c>
      <c r="AW128" s="23">
        <f t="shared" si="66"/>
        <v>0.48674468225887896</v>
      </c>
      <c r="BA128" s="23">
        <f t="shared" si="83"/>
        <v>2.3534856459489522</v>
      </c>
      <c r="BB128" s="23">
        <f t="shared" si="84"/>
        <v>4.9046579877424747</v>
      </c>
      <c r="BC128" s="23">
        <f t="shared" si="85"/>
        <v>12.103180914289165</v>
      </c>
      <c r="BD128" s="23">
        <f t="shared" si="86"/>
        <v>21.446150294385376</v>
      </c>
      <c r="BE128" s="23">
        <f t="shared" si="91"/>
        <v>460.78828988618653</v>
      </c>
      <c r="BF128" s="23">
        <f t="shared" si="92"/>
        <v>470.92039012472685</v>
      </c>
      <c r="BG128" s="23">
        <f t="shared" si="93"/>
        <v>484.52921230590289</v>
      </c>
      <c r="BH128" s="23">
        <f t="shared" si="94"/>
        <v>500.65740168067441</v>
      </c>
      <c r="BI128" s="23">
        <f t="shared" si="71"/>
        <v>3.3764021516196037</v>
      </c>
      <c r="BJ128" s="23">
        <f t="shared" si="72"/>
        <v>1.251782233326955</v>
      </c>
      <c r="BK128" s="23">
        <f t="shared" si="73"/>
        <v>1.601878309888797</v>
      </c>
      <c r="BL128" s="23">
        <f t="shared" si="74"/>
        <v>4.983829888031889</v>
      </c>
    </row>
    <row r="129" spans="4:64" x14ac:dyDescent="0.2">
      <c r="D129" s="31">
        <v>44018</v>
      </c>
      <c r="E129" s="11">
        <v>128</v>
      </c>
      <c r="F129" s="23">
        <v>152.85200499999999</v>
      </c>
      <c r="J129" s="23">
        <f t="shared" si="59"/>
        <v>138.38290408493134</v>
      </c>
      <c r="K129" s="23">
        <f t="shared" si="60"/>
        <v>141.40099763054991</v>
      </c>
      <c r="L129" s="23">
        <f t="shared" si="61"/>
        <v>143.11651698962385</v>
      </c>
      <c r="M129" s="23">
        <f t="shared" si="62"/>
        <v>144.12979652188338</v>
      </c>
      <c r="N129" s="23">
        <f t="shared" si="44"/>
        <v>9.4660851292520842</v>
      </c>
      <c r="O129" s="23">
        <f t="shared" si="45"/>
        <v>7.4915650399548781</v>
      </c>
      <c r="P129" s="23">
        <f t="shared" si="46"/>
        <v>6.3692249312504234</v>
      </c>
      <c r="Q129" s="23">
        <f t="shared" si="47"/>
        <v>5.7063094972922421</v>
      </c>
      <c r="U129" s="23">
        <f t="shared" si="75"/>
        <v>0.9576165428040373</v>
      </c>
      <c r="V129" s="23">
        <f t="shared" si="76"/>
        <v>1.6940259337478052</v>
      </c>
      <c r="W129" s="23">
        <f t="shared" si="77"/>
        <v>2.4376299497940903</v>
      </c>
      <c r="X129" s="23">
        <f t="shared" si="78"/>
        <v>2.1792960961263441</v>
      </c>
      <c r="Y129" s="23">
        <f t="shared" si="87"/>
        <v>139.34052062773537</v>
      </c>
      <c r="Z129" s="23">
        <f t="shared" si="88"/>
        <v>143.09502356429772</v>
      </c>
      <c r="AA129" s="23">
        <f t="shared" si="89"/>
        <v>145.55414693941793</v>
      </c>
      <c r="AB129" s="23">
        <f t="shared" si="90"/>
        <v>146.30909261800971</v>
      </c>
      <c r="AC129" s="23">
        <f t="shared" si="52"/>
        <v>8.83958595915351</v>
      </c>
      <c r="AD129" s="23">
        <f t="shared" si="53"/>
        <v>6.3832865232629903</v>
      </c>
      <c r="AE129" s="23">
        <f t="shared" si="54"/>
        <v>4.7744601456697016</v>
      </c>
      <c r="AF129" s="23">
        <f t="shared" si="55"/>
        <v>4.280553848142377</v>
      </c>
      <c r="AJ129" s="31">
        <v>44018</v>
      </c>
      <c r="AK129" s="11">
        <v>128</v>
      </c>
      <c r="AL129" s="23">
        <v>493.80999759999997</v>
      </c>
      <c r="AP129" s="23">
        <f t="shared" si="79"/>
        <v>462.12584631219011</v>
      </c>
      <c r="AQ129" s="23">
        <f t="shared" si="80"/>
        <v>470.36544512219058</v>
      </c>
      <c r="AR129" s="23">
        <f t="shared" si="81"/>
        <v>475.10442131664547</v>
      </c>
      <c r="AS129" s="23">
        <f t="shared" si="82"/>
        <v>477.35426195725779</v>
      </c>
      <c r="AT129" s="23">
        <f t="shared" si="63"/>
        <v>6.416263632125756</v>
      </c>
      <c r="AU129" s="23">
        <f t="shared" si="64"/>
        <v>4.747686881949309</v>
      </c>
      <c r="AV129" s="23">
        <f t="shared" si="65"/>
        <v>3.7880108491660285</v>
      </c>
      <c r="AW129" s="23">
        <f t="shared" si="66"/>
        <v>3.3324022848301653</v>
      </c>
      <c r="BA129" s="23">
        <f t="shared" si="83"/>
        <v>2.6209969311496724</v>
      </c>
      <c r="BB129" s="23">
        <f t="shared" si="84"/>
        <v>4.6826799867279743</v>
      </c>
      <c r="BC129" s="23">
        <f t="shared" si="85"/>
        <v>6.4483063207347175</v>
      </c>
      <c r="BD129" s="23">
        <f t="shared" si="86"/>
        <v>2.803638515652056</v>
      </c>
      <c r="BE129" s="23">
        <f t="shared" si="91"/>
        <v>464.74684324333975</v>
      </c>
      <c r="BF129" s="23">
        <f t="shared" si="92"/>
        <v>475.04812510891855</v>
      </c>
      <c r="BG129" s="23">
        <f t="shared" si="93"/>
        <v>481.5527276373802</v>
      </c>
      <c r="BH129" s="23">
        <f t="shared" si="94"/>
        <v>480.15790047290983</v>
      </c>
      <c r="BI129" s="23">
        <f t="shared" si="71"/>
        <v>5.8854933067196011</v>
      </c>
      <c r="BJ129" s="23">
        <f t="shared" si="72"/>
        <v>3.7994112274492799</v>
      </c>
      <c r="BK129" s="23">
        <f t="shared" si="73"/>
        <v>2.4821834353682948</v>
      </c>
      <c r="BL129" s="23">
        <f t="shared" si="74"/>
        <v>2.7646457531118536</v>
      </c>
    </row>
    <row r="130" spans="4:64" x14ac:dyDescent="0.2">
      <c r="D130" s="31">
        <v>44019</v>
      </c>
      <c r="E130" s="11">
        <v>129</v>
      </c>
      <c r="F130" s="23">
        <v>150.0059967</v>
      </c>
      <c r="J130" s="23">
        <f t="shared" si="59"/>
        <v>141.27672426794507</v>
      </c>
      <c r="K130" s="23">
        <f t="shared" si="60"/>
        <v>145.98140057832995</v>
      </c>
      <c r="L130" s="23">
        <f t="shared" si="61"/>
        <v>148.95780979584953</v>
      </c>
      <c r="M130" s="23">
        <f t="shared" si="62"/>
        <v>151.10756330437667</v>
      </c>
      <c r="N130" s="23">
        <f t="shared" ref="N130:N193" si="95">ABS(F130-J130)/F130*100</f>
        <v>5.819282311435038</v>
      </c>
      <c r="O130" s="23">
        <f t="shared" ref="O130:O193" si="96">ABS(F130-K130)/F130*100</f>
        <v>2.6829568218655382</v>
      </c>
      <c r="P130" s="23">
        <f t="shared" ref="P130:P193" si="97">ABS(F130-L130)/F130*100</f>
        <v>0.6987633342730688</v>
      </c>
      <c r="Q130" s="23">
        <f t="shared" ref="Q130:Q193" si="98">ABS(F130-M130)/F130*100</f>
        <v>0.7343483784716397</v>
      </c>
      <c r="U130" s="23">
        <f t="shared" si="75"/>
        <v>1.3448572708459761</v>
      </c>
      <c r="V130" s="23">
        <f t="shared" si="76"/>
        <v>2.8485767393607011</v>
      </c>
      <c r="W130" s="23">
        <f t="shared" si="77"/>
        <v>4.4798276636530447</v>
      </c>
      <c r="X130" s="23">
        <f t="shared" si="78"/>
        <v>6.0180726452199016</v>
      </c>
      <c r="Y130" s="23">
        <f t="shared" ref="Y130:Y161" si="99">J130+U130</f>
        <v>142.62158153879105</v>
      </c>
      <c r="Z130" s="23">
        <f t="shared" ref="Z130:Z161" si="100">K130+V130</f>
        <v>148.82997731769066</v>
      </c>
      <c r="AA130" s="23">
        <f t="shared" ref="AA130:AA161" si="101">L130+W130</f>
        <v>153.43763745950258</v>
      </c>
      <c r="AB130" s="23">
        <f t="shared" ref="AB130:AB193" si="102">M130+X130</f>
        <v>157.12563594959656</v>
      </c>
      <c r="AC130" s="23">
        <f t="shared" ref="AC130:AC193" si="103">ABS(F130-Y130)/F130*100</f>
        <v>4.922746639240823</v>
      </c>
      <c r="AD130" s="23">
        <f t="shared" ref="AD130:AD193" si="104">ABS(F130-Z130)/F130*100</f>
        <v>0.78398157952397018</v>
      </c>
      <c r="AE130" s="23">
        <f t="shared" ref="AE130:AE193" si="105">ABS(F130-AA130)/F130*100</f>
        <v>2.2876690499017798</v>
      </c>
      <c r="AF130" s="23">
        <f t="shared" ref="AF130:AF193" si="106">ABS(F130-AB130)/F130*100</f>
        <v>4.7462364213580539</v>
      </c>
      <c r="AJ130" s="31">
        <v>44019</v>
      </c>
      <c r="AK130" s="11">
        <v>129</v>
      </c>
      <c r="AL130" s="23">
        <v>493.1600037</v>
      </c>
      <c r="AP130" s="23">
        <f t="shared" si="79"/>
        <v>468.46267656975215</v>
      </c>
      <c r="AQ130" s="23">
        <f t="shared" si="80"/>
        <v>479.74326611331435</v>
      </c>
      <c r="AR130" s="23">
        <f t="shared" si="81"/>
        <v>486.32776708665818</v>
      </c>
      <c r="AS130" s="23">
        <f t="shared" si="82"/>
        <v>490.51885047145157</v>
      </c>
      <c r="AT130" s="23">
        <f t="shared" si="63"/>
        <v>5.0079744798752541</v>
      </c>
      <c r="AU130" s="23">
        <f t="shared" si="64"/>
        <v>2.7205648239972335</v>
      </c>
      <c r="AV130" s="23">
        <f t="shared" si="65"/>
        <v>1.3853995786523714</v>
      </c>
      <c r="AW130" s="23">
        <f t="shared" si="66"/>
        <v>0.53555706235964418</v>
      </c>
      <c r="BA130" s="23">
        <f t="shared" si="83"/>
        <v>3.3641635964321464</v>
      </c>
      <c r="BB130" s="23">
        <f t="shared" si="84"/>
        <v>6.5607363884862924</v>
      </c>
      <c r="BC130" s="23">
        <f t="shared" si="85"/>
        <v>9.313329990301515</v>
      </c>
      <c r="BD130" s="23">
        <f t="shared" si="86"/>
        <v>11.092398514485437</v>
      </c>
      <c r="BE130" s="23">
        <f>AP130+BA130</f>
        <v>471.8268401661843</v>
      </c>
      <c r="BF130" s="23">
        <f>AQ130+BB130</f>
        <v>486.30400250180065</v>
      </c>
      <c r="BG130" s="23">
        <f>AR130+BC130</f>
        <v>495.64109707695968</v>
      </c>
      <c r="BH130" s="23">
        <f t="shared" ref="BH130:BH193" si="107">AS130+BD130</f>
        <v>501.61124898593698</v>
      </c>
      <c r="BI130" s="23">
        <f t="shared" si="71"/>
        <v>4.3258097521617218</v>
      </c>
      <c r="BJ130" s="23">
        <f t="shared" si="72"/>
        <v>1.3902184173009307</v>
      </c>
      <c r="BK130" s="23">
        <f t="shared" si="73"/>
        <v>0.50310109464371333</v>
      </c>
      <c r="BL130" s="23">
        <f t="shared" si="74"/>
        <v>1.7136923559352664</v>
      </c>
    </row>
    <row r="131" spans="4:64" x14ac:dyDescent="0.2">
      <c r="D131" s="31">
        <v>44020</v>
      </c>
      <c r="E131" s="11">
        <v>130</v>
      </c>
      <c r="F131" s="23">
        <v>154.05549619999999</v>
      </c>
      <c r="J131" s="23">
        <f t="shared" ref="J131:J194" si="108">0.2*F130+(1-0.2)*J130</f>
        <v>143.02257875435606</v>
      </c>
      <c r="K131" s="23">
        <f t="shared" ref="K131:K194" si="109">0.4*F130+(1-0.4)*K130</f>
        <v>147.59123902699798</v>
      </c>
      <c r="L131" s="23">
        <f t="shared" ref="L131:L194" si="110">0.6*F130+(1-0.6)*L130</f>
        <v>149.58672193833982</v>
      </c>
      <c r="M131" s="23">
        <f t="shared" ref="M131:M194" si="111">0.8*F130+(1-0.8)*M130</f>
        <v>150.22631002087533</v>
      </c>
      <c r="N131" s="23">
        <f t="shared" si="95"/>
        <v>7.1616512995554729</v>
      </c>
      <c r="O131" s="23">
        <f t="shared" si="96"/>
        <v>4.1960574808768243</v>
      </c>
      <c r="P131" s="23">
        <f t="shared" si="97"/>
        <v>2.9007561378132598</v>
      </c>
      <c r="Q131" s="23">
        <f t="shared" si="98"/>
        <v>2.485588812847991</v>
      </c>
      <c r="U131" s="23">
        <f t="shared" si="75"/>
        <v>1.4250567139589791</v>
      </c>
      <c r="V131" s="23">
        <f t="shared" si="76"/>
        <v>2.3530814230836321</v>
      </c>
      <c r="W131" s="23">
        <f t="shared" si="77"/>
        <v>2.1692783509553939</v>
      </c>
      <c r="X131" s="23">
        <f t="shared" si="78"/>
        <v>0.49861190224291041</v>
      </c>
      <c r="Y131" s="23">
        <f t="shared" si="99"/>
        <v>144.44763546831504</v>
      </c>
      <c r="Z131" s="23">
        <f t="shared" si="100"/>
        <v>149.94432045008162</v>
      </c>
      <c r="AA131" s="23">
        <f t="shared" si="101"/>
        <v>151.7560002892952</v>
      </c>
      <c r="AB131" s="23">
        <f t="shared" si="102"/>
        <v>150.72492192311825</v>
      </c>
      <c r="AC131" s="23">
        <f t="shared" si="103"/>
        <v>6.2366231446956659</v>
      </c>
      <c r="AD131" s="23">
        <f t="shared" si="104"/>
        <v>2.668632961060414</v>
      </c>
      <c r="AE131" s="23">
        <f t="shared" si="105"/>
        <v>1.4926412672219818</v>
      </c>
      <c r="AF131" s="23">
        <f t="shared" si="106"/>
        <v>2.1619314851044882</v>
      </c>
      <c r="AJ131" s="31">
        <v>44020</v>
      </c>
      <c r="AK131" s="11">
        <v>130</v>
      </c>
      <c r="AL131" s="23">
        <v>502.77999879999999</v>
      </c>
      <c r="AP131" s="23">
        <f t="shared" si="79"/>
        <v>473.40214199580174</v>
      </c>
      <c r="AQ131" s="23">
        <f t="shared" si="80"/>
        <v>485.10996114798866</v>
      </c>
      <c r="AR131" s="23">
        <f t="shared" si="81"/>
        <v>490.42710905466333</v>
      </c>
      <c r="AS131" s="23">
        <f t="shared" si="82"/>
        <v>492.63177305429031</v>
      </c>
      <c r="AT131" s="23">
        <f t="shared" ref="AT131:AT194" si="112">ABS(AL131-AP131)/AL131*100</f>
        <v>5.8430838287750611</v>
      </c>
      <c r="AU131" s="23">
        <f t="shared" ref="AU131:AU194" si="113">ABS(AL131-AQ131)/AL131*100</f>
        <v>3.5144671017512499</v>
      </c>
      <c r="AV131" s="23">
        <f t="shared" ref="AV131:AV194" si="114">ABS(AL131-AR131)/AL131*100</f>
        <v>2.4569174936989664</v>
      </c>
      <c r="AW131" s="23">
        <f t="shared" ref="AW131:AW194" si="115">ABS(AL131-AS131)/AL131*100</f>
        <v>2.0184227236426975</v>
      </c>
      <c r="BA131" s="23">
        <f t="shared" si="83"/>
        <v>3.679223962355636</v>
      </c>
      <c r="BB131" s="23">
        <f t="shared" si="84"/>
        <v>6.0831198469614982</v>
      </c>
      <c r="BC131" s="23">
        <f t="shared" si="85"/>
        <v>6.1849371769236949</v>
      </c>
      <c r="BD131" s="23">
        <f t="shared" si="86"/>
        <v>3.9088177691680746</v>
      </c>
      <c r="BE131" s="23">
        <f t="shared" ref="BE131:BE194" si="116">AP131+BA131</f>
        <v>477.08136595815739</v>
      </c>
      <c r="BF131" s="23">
        <f t="shared" ref="BF131:BF194" si="117">AQ131+BB131</f>
        <v>491.19308099495015</v>
      </c>
      <c r="BG131" s="23">
        <f t="shared" ref="BG131:BG194" si="118">AR131+BC131</f>
        <v>496.61204623158704</v>
      </c>
      <c r="BH131" s="23">
        <f t="shared" si="107"/>
        <v>496.54059082345839</v>
      </c>
      <c r="BI131" s="23">
        <f t="shared" ref="BI131:BI194" si="119">ABS(AL131-BE131)/AL131*100</f>
        <v>5.1113077097693402</v>
      </c>
      <c r="BJ131" s="23">
        <f t="shared" ref="BJ131:BJ194" si="120">ABS(AL131-BF131)/AL131*100</f>
        <v>2.3045701564709571</v>
      </c>
      <c r="BK131" s="23">
        <f t="shared" ref="BK131:BK194" si="121">ABS(AL131-BG131)/AL131*100</f>
        <v>1.2267696772214844</v>
      </c>
      <c r="BL131" s="23">
        <f t="shared" ref="BL131:BL194" si="122">ABS(AL131-BH131)/AL131*100</f>
        <v>1.2409817398133141</v>
      </c>
    </row>
    <row r="132" spans="4:64" x14ac:dyDescent="0.2">
      <c r="D132" s="31">
        <v>44021</v>
      </c>
      <c r="E132" s="11">
        <v>131</v>
      </c>
      <c r="F132" s="23">
        <v>159.1315002</v>
      </c>
      <c r="J132" s="23">
        <f t="shared" si="108"/>
        <v>145.22916224348486</v>
      </c>
      <c r="K132" s="23">
        <f t="shared" si="109"/>
        <v>150.1769418961988</v>
      </c>
      <c r="L132" s="23">
        <f t="shared" si="110"/>
        <v>152.26798649533595</v>
      </c>
      <c r="M132" s="23">
        <f t="shared" si="111"/>
        <v>153.28965896417506</v>
      </c>
      <c r="N132" s="23">
        <f t="shared" si="95"/>
        <v>8.7363833930066477</v>
      </c>
      <c r="O132" s="23">
        <f t="shared" si="96"/>
        <v>5.6271437726326461</v>
      </c>
      <c r="P132" s="23">
        <f t="shared" si="97"/>
        <v>4.3131081502014634</v>
      </c>
      <c r="Q132" s="23">
        <f t="shared" si="98"/>
        <v>3.6710778371867216</v>
      </c>
      <c r="U132" s="23">
        <f t="shared" ref="U132:U195" si="123">0.2*(J132-J131) + (1-0.2)*U131</f>
        <v>1.5813620689929442</v>
      </c>
      <c r="V132" s="23">
        <f t="shared" ref="V132:V195" si="124">0.4*(K132-K131) + (1-0.4)*V131</f>
        <v>2.4461300015305056</v>
      </c>
      <c r="W132" s="23">
        <f t="shared" ref="W132:W195" si="125">0.6*(L132-L131) + (1-0.6)*W131</f>
        <v>2.4764700745798334</v>
      </c>
      <c r="X132" s="23">
        <f t="shared" ref="X132:X195" si="126">0.8*(M132-M131) + (1-0.8)*X131</f>
        <v>2.5504015350883655</v>
      </c>
      <c r="Y132" s="23">
        <f t="shared" si="99"/>
        <v>146.81052431247781</v>
      </c>
      <c r="Z132" s="23">
        <f t="shared" si="100"/>
        <v>152.62307189772929</v>
      </c>
      <c r="AA132" s="23">
        <f t="shared" si="101"/>
        <v>154.74445656991577</v>
      </c>
      <c r="AB132" s="23">
        <f t="shared" si="102"/>
        <v>155.84006049926342</v>
      </c>
      <c r="AC132" s="23">
        <f t="shared" si="103"/>
        <v>7.742637926517955</v>
      </c>
      <c r="AD132" s="23">
        <f t="shared" si="104"/>
        <v>4.0899685443113256</v>
      </c>
      <c r="AE132" s="23">
        <f t="shared" si="105"/>
        <v>2.7568668834080627</v>
      </c>
      <c r="AF132" s="23">
        <f t="shared" si="106"/>
        <v>2.0683772204747863</v>
      </c>
      <c r="AJ132" s="31">
        <v>44021</v>
      </c>
      <c r="AK132" s="11">
        <v>131</v>
      </c>
      <c r="AL132" s="23">
        <v>507.76000979999998</v>
      </c>
      <c r="AP132" s="23">
        <f t="shared" ref="AP132:AP195" si="127">0.2*AL131+(1-0.2)*AP131</f>
        <v>479.27771335664141</v>
      </c>
      <c r="AQ132" s="23">
        <f t="shared" ref="AQ132:AQ195" si="128">0.4*AL131+(1-0.4)*AQ131</f>
        <v>492.17797620879321</v>
      </c>
      <c r="AR132" s="23">
        <f t="shared" ref="AR132:AR195" si="129">0.6*AL131+(1-0.6)*AR131</f>
        <v>497.83884290186535</v>
      </c>
      <c r="AS132" s="23">
        <f t="shared" ref="AS132:AS195" si="130">0.8*AL131+(1-0.8)*AS131</f>
        <v>500.75035365085807</v>
      </c>
      <c r="AT132" s="23">
        <f t="shared" si="112"/>
        <v>5.6094012710015049</v>
      </c>
      <c r="AU132" s="23">
        <f t="shared" si="113"/>
        <v>3.0687792048342533</v>
      </c>
      <c r="AV132" s="23">
        <f t="shared" si="114"/>
        <v>1.9539086786378563</v>
      </c>
      <c r="AW132" s="23">
        <f t="shared" si="115"/>
        <v>1.3805057534765126</v>
      </c>
      <c r="BA132" s="23">
        <f t="shared" ref="BA132:BA195" si="131">0.2*(AP132-AP131) + (1-0.2)*BA131</f>
        <v>4.1184934420524435</v>
      </c>
      <c r="BB132" s="23">
        <f t="shared" ref="BB132:BB195" si="132">0.4*(AQ132-AQ131) + (1-0.4)*BB131</f>
        <v>6.4770779324987213</v>
      </c>
      <c r="BC132" s="23">
        <f t="shared" ref="BC132:BC195" si="133">0.6*(AR132-AR131) + (1-0.6)*BC131</f>
        <v>6.9210151790906869</v>
      </c>
      <c r="BD132" s="23">
        <f t="shared" ref="BD132:BD195" si="134">0.8*(AS132-AS131) + (1-0.8)*BD131</f>
        <v>7.2766280310878297</v>
      </c>
      <c r="BE132" s="23">
        <f t="shared" si="116"/>
        <v>483.39620679869387</v>
      </c>
      <c r="BF132" s="23">
        <f t="shared" si="117"/>
        <v>498.65505414129194</v>
      </c>
      <c r="BG132" s="23">
        <f t="shared" si="118"/>
        <v>504.75985808095601</v>
      </c>
      <c r="BH132" s="23">
        <f t="shared" si="107"/>
        <v>508.02698168194593</v>
      </c>
      <c r="BI132" s="23">
        <f t="shared" si="119"/>
        <v>4.7982910294378431</v>
      </c>
      <c r="BJ132" s="23">
        <f t="shared" si="120"/>
        <v>1.7931612342402388</v>
      </c>
      <c r="BK132" s="23">
        <f t="shared" si="121"/>
        <v>0.59086018220018754</v>
      </c>
      <c r="BL132" s="23">
        <f t="shared" si="122"/>
        <v>5.2578359223505164E-2</v>
      </c>
    </row>
    <row r="133" spans="4:64" x14ac:dyDescent="0.2">
      <c r="D133" s="31">
        <v>44022</v>
      </c>
      <c r="E133" s="11">
        <v>132</v>
      </c>
      <c r="F133" s="23">
        <v>160</v>
      </c>
      <c r="J133" s="23">
        <f t="shared" si="108"/>
        <v>148.00962983478789</v>
      </c>
      <c r="K133" s="23">
        <f t="shared" si="109"/>
        <v>153.75876521771929</v>
      </c>
      <c r="L133" s="23">
        <f t="shared" si="110"/>
        <v>156.38609471813439</v>
      </c>
      <c r="M133" s="23">
        <f t="shared" si="111"/>
        <v>157.96313195283503</v>
      </c>
      <c r="N133" s="23">
        <f t="shared" si="95"/>
        <v>7.4939813532575696</v>
      </c>
      <c r="O133" s="23">
        <f t="shared" si="96"/>
        <v>3.9007717389254459</v>
      </c>
      <c r="P133" s="23">
        <f t="shared" si="97"/>
        <v>2.2586908011660078</v>
      </c>
      <c r="Q133" s="23">
        <f t="shared" si="98"/>
        <v>1.2730425294781078</v>
      </c>
      <c r="U133" s="23">
        <f t="shared" si="123"/>
        <v>1.8211831734549597</v>
      </c>
      <c r="V133" s="23">
        <f t="shared" si="124"/>
        <v>2.9004073295264989</v>
      </c>
      <c r="W133" s="23">
        <f t="shared" si="125"/>
        <v>3.4614529635109976</v>
      </c>
      <c r="X133" s="23">
        <f t="shared" si="126"/>
        <v>4.2488586979456464</v>
      </c>
      <c r="Y133" s="23">
        <f t="shared" si="99"/>
        <v>149.83081300824284</v>
      </c>
      <c r="Z133" s="23">
        <f t="shared" si="100"/>
        <v>156.65917254724579</v>
      </c>
      <c r="AA133" s="23">
        <f t="shared" si="101"/>
        <v>159.84754768164538</v>
      </c>
      <c r="AB133" s="23">
        <f t="shared" si="102"/>
        <v>162.21199065078068</v>
      </c>
      <c r="AC133" s="23">
        <f t="shared" si="103"/>
        <v>6.3557418698482238</v>
      </c>
      <c r="AD133" s="23">
        <f t="shared" si="104"/>
        <v>2.0880171579713824</v>
      </c>
      <c r="AE133" s="23">
        <f t="shared" si="105"/>
        <v>9.5282698971637103E-2</v>
      </c>
      <c r="AF133" s="23">
        <f t="shared" si="106"/>
        <v>1.3824941567379234</v>
      </c>
      <c r="AJ133" s="31">
        <v>44022</v>
      </c>
      <c r="AK133" s="11">
        <v>132</v>
      </c>
      <c r="AL133" s="23">
        <v>548.72998050000001</v>
      </c>
      <c r="AP133" s="23">
        <f t="shared" si="127"/>
        <v>484.97417264531316</v>
      </c>
      <c r="AQ133" s="23">
        <f t="shared" si="128"/>
        <v>498.41078964527594</v>
      </c>
      <c r="AR133" s="23">
        <f t="shared" si="129"/>
        <v>503.79154304074609</v>
      </c>
      <c r="AS133" s="23">
        <f t="shared" si="130"/>
        <v>506.35807857017159</v>
      </c>
      <c r="AT133" s="23">
        <f t="shared" si="112"/>
        <v>11.618794328786789</v>
      </c>
      <c r="AU133" s="23">
        <f t="shared" si="113"/>
        <v>9.1701187547422638</v>
      </c>
      <c r="AV133" s="23">
        <f t="shared" si="114"/>
        <v>8.1895356653023104</v>
      </c>
      <c r="AW133" s="23">
        <f t="shared" si="115"/>
        <v>7.7218128105957256</v>
      </c>
      <c r="BA133" s="23">
        <f t="shared" si="131"/>
        <v>4.4340866113763049</v>
      </c>
      <c r="BB133" s="23">
        <f t="shared" si="132"/>
        <v>6.3793721340923248</v>
      </c>
      <c r="BC133" s="23">
        <f t="shared" si="133"/>
        <v>6.340026154964721</v>
      </c>
      <c r="BD133" s="23">
        <f t="shared" si="134"/>
        <v>5.9415055416683753</v>
      </c>
      <c r="BE133" s="23">
        <f t="shared" si="116"/>
        <v>489.40825925668946</v>
      </c>
      <c r="BF133" s="23">
        <f t="shared" si="117"/>
        <v>504.79016177936825</v>
      </c>
      <c r="BG133" s="23">
        <f t="shared" si="118"/>
        <v>510.13156919571082</v>
      </c>
      <c r="BH133" s="23">
        <f t="shared" si="107"/>
        <v>512.29958411183998</v>
      </c>
      <c r="BI133" s="23">
        <f t="shared" si="119"/>
        <v>10.810730842382057</v>
      </c>
      <c r="BJ133" s="23">
        <f t="shared" si="120"/>
        <v>8.0075483903019151</v>
      </c>
      <c r="BK133" s="23">
        <f t="shared" si="121"/>
        <v>7.034135672543079</v>
      </c>
      <c r="BL133" s="23">
        <f t="shared" si="122"/>
        <v>6.6390388137649845</v>
      </c>
    </row>
    <row r="134" spans="4:64" x14ac:dyDescent="0.2">
      <c r="D134" s="31">
        <v>44025</v>
      </c>
      <c r="E134" s="11">
        <v>133</v>
      </c>
      <c r="F134" s="23">
        <v>155.1999969</v>
      </c>
      <c r="J134" s="23">
        <f t="shared" si="108"/>
        <v>150.40770386783032</v>
      </c>
      <c r="K134" s="23">
        <f t="shared" si="109"/>
        <v>156.25525913063157</v>
      </c>
      <c r="L134" s="23">
        <f t="shared" si="110"/>
        <v>158.55443788725375</v>
      </c>
      <c r="M134" s="23">
        <f t="shared" si="111"/>
        <v>159.59262639056701</v>
      </c>
      <c r="N134" s="23">
        <f t="shared" si="95"/>
        <v>3.0878177370438342</v>
      </c>
      <c r="O134" s="23">
        <f t="shared" si="96"/>
        <v>0.67993701785413485</v>
      </c>
      <c r="P134" s="23">
        <f t="shared" si="97"/>
        <v>2.1613666586701799</v>
      </c>
      <c r="Q134" s="23">
        <f t="shared" si="98"/>
        <v>2.8303025633417414</v>
      </c>
      <c r="U134" s="23">
        <f t="shared" si="123"/>
        <v>1.9365613453724548</v>
      </c>
      <c r="V134" s="23">
        <f t="shared" si="124"/>
        <v>2.7388419628808132</v>
      </c>
      <c r="W134" s="23">
        <f t="shared" si="125"/>
        <v>2.6855870868760197</v>
      </c>
      <c r="X134" s="23">
        <f t="shared" si="126"/>
        <v>2.1533672897747116</v>
      </c>
      <c r="Y134" s="23">
        <f t="shared" si="99"/>
        <v>152.34426521320279</v>
      </c>
      <c r="Z134" s="23">
        <f t="shared" si="100"/>
        <v>158.9941010935124</v>
      </c>
      <c r="AA134" s="23">
        <f t="shared" si="101"/>
        <v>161.24002497412977</v>
      </c>
      <c r="AB134" s="23">
        <f t="shared" si="102"/>
        <v>161.74599368034171</v>
      </c>
      <c r="AC134" s="23">
        <f t="shared" si="103"/>
        <v>1.8400333401019633</v>
      </c>
      <c r="AD134" s="23">
        <f t="shared" si="104"/>
        <v>2.4446548126911698</v>
      </c>
      <c r="AE134" s="23">
        <f t="shared" si="105"/>
        <v>3.8917707440558362</v>
      </c>
      <c r="AF134" s="23">
        <f t="shared" si="106"/>
        <v>4.2177815148794702</v>
      </c>
      <c r="AJ134" s="31">
        <v>44025</v>
      </c>
      <c r="AK134" s="11">
        <v>133</v>
      </c>
      <c r="AL134" s="23">
        <v>525.5</v>
      </c>
      <c r="AP134" s="23">
        <f t="shared" si="127"/>
        <v>497.72533421625059</v>
      </c>
      <c r="AQ134" s="23">
        <f t="shared" si="128"/>
        <v>518.53846598716564</v>
      </c>
      <c r="AR134" s="23">
        <f t="shared" si="129"/>
        <v>530.7546055162984</v>
      </c>
      <c r="AS134" s="23">
        <f t="shared" si="130"/>
        <v>540.25560011403434</v>
      </c>
      <c r="AT134" s="23">
        <f t="shared" si="112"/>
        <v>5.2853788361083565</v>
      </c>
      <c r="AU134" s="23">
        <f t="shared" si="113"/>
        <v>1.3247448169047313</v>
      </c>
      <c r="AV134" s="23">
        <f t="shared" si="114"/>
        <v>0.99992493174089392</v>
      </c>
      <c r="AW134" s="23">
        <f t="shared" si="115"/>
        <v>2.8079162919189984</v>
      </c>
      <c r="BA134" s="23">
        <f t="shared" si="131"/>
        <v>6.0975016032885296</v>
      </c>
      <c r="BB134" s="23">
        <f t="shared" si="132"/>
        <v>11.878693817211273</v>
      </c>
      <c r="BC134" s="23">
        <f t="shared" si="133"/>
        <v>18.713847947317273</v>
      </c>
      <c r="BD134" s="23">
        <f t="shared" si="134"/>
        <v>28.306318343423879</v>
      </c>
      <c r="BE134" s="23">
        <f t="shared" si="116"/>
        <v>503.82283581953914</v>
      </c>
      <c r="BF134" s="23">
        <f t="shared" si="117"/>
        <v>530.41715980437687</v>
      </c>
      <c r="BG134" s="23">
        <f t="shared" si="118"/>
        <v>549.46845346361567</v>
      </c>
      <c r="BH134" s="23">
        <f t="shared" si="107"/>
        <v>568.56191845745821</v>
      </c>
      <c r="BI134" s="23">
        <f t="shared" si="119"/>
        <v>4.1250550295834181</v>
      </c>
      <c r="BJ134" s="23">
        <f t="shared" si="120"/>
        <v>0.9357107144389849</v>
      </c>
      <c r="BK134" s="23">
        <f t="shared" si="121"/>
        <v>4.5610758256166841</v>
      </c>
      <c r="BL134" s="23">
        <f t="shared" si="122"/>
        <v>8.1944659291071744</v>
      </c>
    </row>
    <row r="135" spans="4:64" x14ac:dyDescent="0.2">
      <c r="D135" s="31">
        <v>44026</v>
      </c>
      <c r="E135" s="11">
        <v>134</v>
      </c>
      <c r="F135" s="23">
        <v>154.1999969</v>
      </c>
      <c r="J135" s="23">
        <f t="shared" si="108"/>
        <v>151.36616247426426</v>
      </c>
      <c r="K135" s="23">
        <f t="shared" si="109"/>
        <v>155.83315423837894</v>
      </c>
      <c r="L135" s="23">
        <f t="shared" si="110"/>
        <v>156.5417732949015</v>
      </c>
      <c r="M135" s="23">
        <f t="shared" si="111"/>
        <v>156.0785227981134</v>
      </c>
      <c r="N135" s="23">
        <f t="shared" si="95"/>
        <v>1.8377655529873391</v>
      </c>
      <c r="O135" s="23">
        <f t="shared" si="96"/>
        <v>1.0591163237428938</v>
      </c>
      <c r="P135" s="23">
        <f t="shared" si="97"/>
        <v>1.5186617652269883</v>
      </c>
      <c r="Q135" s="23">
        <f t="shared" si="98"/>
        <v>1.2182399065362075</v>
      </c>
      <c r="U135" s="23">
        <f t="shared" si="123"/>
        <v>1.7409407975847513</v>
      </c>
      <c r="V135" s="23">
        <f t="shared" si="124"/>
        <v>1.4744632208274344</v>
      </c>
      <c r="W135" s="23">
        <f t="shared" si="125"/>
        <v>-0.13336392066094316</v>
      </c>
      <c r="X135" s="23">
        <f t="shared" si="126"/>
        <v>-2.3806094160079447</v>
      </c>
      <c r="Y135" s="23">
        <f t="shared" si="99"/>
        <v>153.10710327184901</v>
      </c>
      <c r="Z135" s="23">
        <f t="shared" si="100"/>
        <v>157.30761745920637</v>
      </c>
      <c r="AA135" s="23">
        <f t="shared" si="101"/>
        <v>156.40840937424056</v>
      </c>
      <c r="AB135" s="23">
        <f t="shared" si="102"/>
        <v>153.69791338210544</v>
      </c>
      <c r="AC135" s="23">
        <f t="shared" si="103"/>
        <v>0.70875074586398323</v>
      </c>
      <c r="AD135" s="23">
        <f t="shared" si="104"/>
        <v>2.0153181722965181</v>
      </c>
      <c r="AE135" s="23">
        <f t="shared" si="105"/>
        <v>1.4321741366004921</v>
      </c>
      <c r="AF135" s="23">
        <f t="shared" si="106"/>
        <v>0.32560540077064148</v>
      </c>
      <c r="AJ135" s="31">
        <v>44026</v>
      </c>
      <c r="AK135" s="11">
        <v>134</v>
      </c>
      <c r="AL135" s="23">
        <v>524.88000490000002</v>
      </c>
      <c r="AP135" s="23">
        <f t="shared" si="127"/>
        <v>503.28026737300053</v>
      </c>
      <c r="AQ135" s="23">
        <f t="shared" si="128"/>
        <v>521.32307959229934</v>
      </c>
      <c r="AR135" s="23">
        <f t="shared" si="129"/>
        <v>527.60184220651945</v>
      </c>
      <c r="AS135" s="23">
        <f t="shared" si="130"/>
        <v>528.45112002280689</v>
      </c>
      <c r="AT135" s="23">
        <f t="shared" si="112"/>
        <v>4.1151762927442181</v>
      </c>
      <c r="AU135" s="23">
        <f t="shared" si="113"/>
        <v>0.67766447083049863</v>
      </c>
      <c r="AV135" s="23">
        <f t="shared" si="114"/>
        <v>0.51856372525335515</v>
      </c>
      <c r="AW135" s="23">
        <f t="shared" si="115"/>
        <v>0.68036791065935931</v>
      </c>
      <c r="BA135" s="23">
        <f t="shared" si="131"/>
        <v>5.9889879139808118</v>
      </c>
      <c r="BB135" s="23">
        <f t="shared" si="132"/>
        <v>8.2410617323802438</v>
      </c>
      <c r="BC135" s="23">
        <f t="shared" si="133"/>
        <v>5.5938811930595413</v>
      </c>
      <c r="BD135" s="23">
        <f t="shared" si="134"/>
        <v>-3.7823204042971836</v>
      </c>
      <c r="BE135" s="23">
        <f t="shared" si="116"/>
        <v>509.26925528698132</v>
      </c>
      <c r="BF135" s="23">
        <f t="shared" si="117"/>
        <v>529.56414132467955</v>
      </c>
      <c r="BG135" s="23">
        <f t="shared" si="118"/>
        <v>533.19572339957904</v>
      </c>
      <c r="BH135" s="23">
        <f t="shared" si="107"/>
        <v>524.66879961850975</v>
      </c>
      <c r="BI135" s="23">
        <f t="shared" si="119"/>
        <v>2.9741558960686363</v>
      </c>
      <c r="BJ135" s="23">
        <f t="shared" si="120"/>
        <v>0.8924204353282531</v>
      </c>
      <c r="BK135" s="23">
        <f t="shared" si="121"/>
        <v>1.5843084937410272</v>
      </c>
      <c r="BL135" s="23">
        <f t="shared" si="122"/>
        <v>4.0238774485323398E-2</v>
      </c>
    </row>
    <row r="136" spans="4:64" x14ac:dyDescent="0.2">
      <c r="D136" s="31">
        <v>44027</v>
      </c>
      <c r="E136" s="11">
        <v>135</v>
      </c>
      <c r="F136" s="23">
        <v>150.4434967</v>
      </c>
      <c r="J136" s="23">
        <f t="shared" si="108"/>
        <v>151.93292935941142</v>
      </c>
      <c r="K136" s="23">
        <f t="shared" si="109"/>
        <v>155.17989130302738</v>
      </c>
      <c r="L136" s="23">
        <f t="shared" si="110"/>
        <v>155.1367074579606</v>
      </c>
      <c r="M136" s="23">
        <f t="shared" si="111"/>
        <v>154.57570207962269</v>
      </c>
      <c r="N136" s="23">
        <f t="shared" si="95"/>
        <v>0.99002794542957495</v>
      </c>
      <c r="O136" s="23">
        <f t="shared" si="96"/>
        <v>3.148288032996363</v>
      </c>
      <c r="P136" s="23">
        <f t="shared" si="97"/>
        <v>3.119583671549027</v>
      </c>
      <c r="Q136" s="23">
        <f t="shared" si="98"/>
        <v>2.746682621890089</v>
      </c>
      <c r="U136" s="23">
        <f t="shared" si="123"/>
        <v>1.5061060150972332</v>
      </c>
      <c r="V136" s="23">
        <f t="shared" si="124"/>
        <v>0.62337275835583539</v>
      </c>
      <c r="W136" s="23">
        <f t="shared" si="125"/>
        <v>-0.89638507042892113</v>
      </c>
      <c r="X136" s="23">
        <f t="shared" si="126"/>
        <v>-1.6783784579941572</v>
      </c>
      <c r="Y136" s="23">
        <f t="shared" si="99"/>
        <v>153.43903537450865</v>
      </c>
      <c r="Z136" s="23">
        <f t="shared" si="100"/>
        <v>155.8032640613832</v>
      </c>
      <c r="AA136" s="23">
        <f t="shared" si="101"/>
        <v>154.24032238753168</v>
      </c>
      <c r="AB136" s="23">
        <f t="shared" si="102"/>
        <v>152.89732362162852</v>
      </c>
      <c r="AC136" s="23">
        <f t="shared" si="103"/>
        <v>1.9911386934073114</v>
      </c>
      <c r="AD136" s="23">
        <f t="shared" si="104"/>
        <v>3.5626447662747029</v>
      </c>
      <c r="AE136" s="23">
        <f t="shared" si="105"/>
        <v>2.5237552774401046</v>
      </c>
      <c r="AF136" s="23">
        <f t="shared" si="106"/>
        <v>1.631062143232223</v>
      </c>
      <c r="AJ136" s="31">
        <v>44027</v>
      </c>
      <c r="AK136" s="11">
        <v>135</v>
      </c>
      <c r="AL136" s="23">
        <v>523.26000980000003</v>
      </c>
      <c r="AP136" s="23">
        <f t="shared" si="127"/>
        <v>507.60021487840049</v>
      </c>
      <c r="AQ136" s="23">
        <f t="shared" si="128"/>
        <v>522.74584971537956</v>
      </c>
      <c r="AR136" s="23">
        <f t="shared" si="129"/>
        <v>525.96873982260786</v>
      </c>
      <c r="AS136" s="23">
        <f t="shared" si="130"/>
        <v>525.59422792456144</v>
      </c>
      <c r="AT136" s="23">
        <f t="shared" si="112"/>
        <v>2.9927368092939139</v>
      </c>
      <c r="AU136" s="23">
        <f t="shared" si="113"/>
        <v>9.8260917133146261E-2</v>
      </c>
      <c r="AV136" s="23">
        <f t="shared" si="114"/>
        <v>0.51766425331130361</v>
      </c>
      <c r="AW136" s="23">
        <f t="shared" si="115"/>
        <v>0.44609144227428837</v>
      </c>
      <c r="BA136" s="23">
        <f t="shared" si="131"/>
        <v>5.6551798322646434</v>
      </c>
      <c r="BB136" s="23">
        <f t="shared" si="132"/>
        <v>5.5137450886602366</v>
      </c>
      <c r="BC136" s="23">
        <f t="shared" si="133"/>
        <v>1.2576910468768616</v>
      </c>
      <c r="BD136" s="23">
        <f t="shared" si="134"/>
        <v>-3.0419777594557988</v>
      </c>
      <c r="BE136" s="23">
        <f t="shared" si="116"/>
        <v>513.25539471066509</v>
      </c>
      <c r="BF136" s="23">
        <f t="shared" si="117"/>
        <v>528.25959480403981</v>
      </c>
      <c r="BG136" s="23">
        <f t="shared" si="118"/>
        <v>527.22643086948472</v>
      </c>
      <c r="BH136" s="23">
        <f t="shared" si="107"/>
        <v>522.55225016510565</v>
      </c>
      <c r="BI136" s="23">
        <f t="shared" si="119"/>
        <v>1.9119777743303761</v>
      </c>
      <c r="BJ136" s="23">
        <f t="shared" si="120"/>
        <v>0.95546858357295616</v>
      </c>
      <c r="BK136" s="23">
        <f t="shared" si="121"/>
        <v>0.75802105935837194</v>
      </c>
      <c r="BL136" s="23">
        <f t="shared" si="122"/>
        <v>0.13525964561383286</v>
      </c>
    </row>
    <row r="137" spans="4:64" x14ac:dyDescent="0.2">
      <c r="D137" s="31">
        <v>44028</v>
      </c>
      <c r="E137" s="11">
        <v>136</v>
      </c>
      <c r="F137" s="23">
        <v>149.99499510000001</v>
      </c>
      <c r="J137" s="23">
        <f t="shared" si="108"/>
        <v>151.63504282752913</v>
      </c>
      <c r="K137" s="23">
        <f t="shared" si="109"/>
        <v>153.28533346181644</v>
      </c>
      <c r="L137" s="23">
        <f t="shared" si="110"/>
        <v>152.32078100318424</v>
      </c>
      <c r="M137" s="23">
        <f t="shared" si="111"/>
        <v>151.26993777592455</v>
      </c>
      <c r="N137" s="23">
        <f t="shared" si="95"/>
        <v>1.0934016341250057</v>
      </c>
      <c r="O137" s="23">
        <f t="shared" si="96"/>
        <v>2.1936321006062847</v>
      </c>
      <c r="P137" s="23">
        <f t="shared" si="97"/>
        <v>1.5505756719640214</v>
      </c>
      <c r="Q137" s="23">
        <f t="shared" si="98"/>
        <v>0.84999014472085888</v>
      </c>
      <c r="U137" s="23">
        <f t="shared" si="123"/>
        <v>1.1453075057013298</v>
      </c>
      <c r="V137" s="23">
        <f t="shared" si="124"/>
        <v>-0.38379948147087473</v>
      </c>
      <c r="W137" s="23">
        <f t="shared" si="125"/>
        <v>-2.0481099010373844</v>
      </c>
      <c r="X137" s="23">
        <f t="shared" si="126"/>
        <v>-2.9802871345573436</v>
      </c>
      <c r="Y137" s="23">
        <f t="shared" si="99"/>
        <v>152.78035033323047</v>
      </c>
      <c r="Z137" s="23">
        <f t="shared" si="100"/>
        <v>152.90153398034556</v>
      </c>
      <c r="AA137" s="23">
        <f t="shared" si="101"/>
        <v>150.27267110214686</v>
      </c>
      <c r="AB137" s="23">
        <f t="shared" si="102"/>
        <v>148.28965064136719</v>
      </c>
      <c r="AC137" s="23">
        <f t="shared" si="103"/>
        <v>1.8569654483294566</v>
      </c>
      <c r="AD137" s="23">
        <f t="shared" si="104"/>
        <v>1.9377572421051739</v>
      </c>
      <c r="AE137" s="23">
        <f t="shared" si="105"/>
        <v>0.18512351159565296</v>
      </c>
      <c r="AF137" s="23">
        <f t="shared" si="106"/>
        <v>1.1369342407030902</v>
      </c>
      <c r="AJ137" s="31">
        <v>44028</v>
      </c>
      <c r="AK137" s="11">
        <v>136</v>
      </c>
      <c r="AL137" s="23">
        <v>527.39001459999997</v>
      </c>
      <c r="AP137" s="23">
        <f t="shared" si="127"/>
        <v>510.7321738627204</v>
      </c>
      <c r="AQ137" s="23">
        <f t="shared" si="128"/>
        <v>522.95151374922773</v>
      </c>
      <c r="AR137" s="23">
        <f t="shared" si="129"/>
        <v>524.34350180904312</v>
      </c>
      <c r="AS137" s="23">
        <f t="shared" si="130"/>
        <v>523.72685342491229</v>
      </c>
      <c r="AT137" s="23">
        <f t="shared" si="112"/>
        <v>3.1585430660672911</v>
      </c>
      <c r="AU137" s="23">
        <f t="shared" si="113"/>
        <v>0.84159743792999819</v>
      </c>
      <c r="AV137" s="23">
        <f t="shared" si="114"/>
        <v>0.57765841343573543</v>
      </c>
      <c r="AW137" s="23">
        <f t="shared" si="115"/>
        <v>0.69458296017720622</v>
      </c>
      <c r="BA137" s="23">
        <f t="shared" si="131"/>
        <v>5.1505356626756971</v>
      </c>
      <c r="BB137" s="23">
        <f t="shared" si="132"/>
        <v>3.390512666735408</v>
      </c>
      <c r="BC137" s="23">
        <f t="shared" si="133"/>
        <v>-0.47206638938809919</v>
      </c>
      <c r="BD137" s="23">
        <f t="shared" si="134"/>
        <v>-2.102295151610476</v>
      </c>
      <c r="BE137" s="23">
        <f t="shared" si="116"/>
        <v>515.88270952539608</v>
      </c>
      <c r="BF137" s="23">
        <f t="shared" si="117"/>
        <v>526.34202641596312</v>
      </c>
      <c r="BG137" s="23">
        <f t="shared" si="118"/>
        <v>523.87143541965497</v>
      </c>
      <c r="BH137" s="23">
        <f t="shared" si="107"/>
        <v>521.62455827330177</v>
      </c>
      <c r="BI137" s="23">
        <f t="shared" si="119"/>
        <v>2.1819345751799322</v>
      </c>
      <c r="BJ137" s="23">
        <f t="shared" si="120"/>
        <v>0.19871217789963319</v>
      </c>
      <c r="BK137" s="23">
        <f t="shared" si="121"/>
        <v>0.66716833518618546</v>
      </c>
      <c r="BL137" s="23">
        <f t="shared" si="122"/>
        <v>1.0932054394452313</v>
      </c>
    </row>
    <row r="138" spans="4:64" x14ac:dyDescent="0.2">
      <c r="D138" s="31">
        <v>44029</v>
      </c>
      <c r="E138" s="11">
        <v>137</v>
      </c>
      <c r="F138" s="23">
        <v>148.09849550000001</v>
      </c>
      <c r="J138" s="23">
        <f t="shared" si="108"/>
        <v>151.30703328202333</v>
      </c>
      <c r="K138" s="23">
        <f t="shared" si="109"/>
        <v>151.96919811708986</v>
      </c>
      <c r="L138" s="23">
        <f t="shared" si="110"/>
        <v>150.92530946127368</v>
      </c>
      <c r="M138" s="23">
        <f t="shared" si="111"/>
        <v>150.24998363518492</v>
      </c>
      <c r="N138" s="23">
        <f t="shared" si="95"/>
        <v>2.1664891133369499</v>
      </c>
      <c r="O138" s="23">
        <f t="shared" si="96"/>
        <v>2.6136002287003968</v>
      </c>
      <c r="P138" s="23">
        <f t="shared" si="97"/>
        <v>1.9087391480446685</v>
      </c>
      <c r="Q138" s="23">
        <f t="shared" si="98"/>
        <v>1.4527413853335907</v>
      </c>
      <c r="U138" s="23">
        <f t="shared" si="123"/>
        <v>0.85064409545990238</v>
      </c>
      <c r="V138" s="23">
        <f t="shared" si="124"/>
        <v>-0.75673382677315493</v>
      </c>
      <c r="W138" s="23">
        <f t="shared" si="125"/>
        <v>-1.6565268855612854</v>
      </c>
      <c r="X138" s="23">
        <f t="shared" si="126"/>
        <v>-1.4120207395031712</v>
      </c>
      <c r="Y138" s="23">
        <f t="shared" si="99"/>
        <v>152.15767737748322</v>
      </c>
      <c r="Z138" s="23">
        <f t="shared" si="100"/>
        <v>151.21246429031672</v>
      </c>
      <c r="AA138" s="23">
        <f t="shared" si="101"/>
        <v>149.26878257571241</v>
      </c>
      <c r="AB138" s="23">
        <f t="shared" si="102"/>
        <v>148.83796289568176</v>
      </c>
      <c r="AC138" s="23">
        <f t="shared" si="103"/>
        <v>2.7408663834017215</v>
      </c>
      <c r="AD138" s="23">
        <f t="shared" si="104"/>
        <v>2.1026336424306917</v>
      </c>
      <c r="AE138" s="23">
        <f t="shared" si="105"/>
        <v>0.79020861877181914</v>
      </c>
      <c r="AF138" s="23">
        <f t="shared" si="106"/>
        <v>0.49930783779079158</v>
      </c>
      <c r="AJ138" s="31">
        <v>44029</v>
      </c>
      <c r="AK138" s="11">
        <v>137</v>
      </c>
      <c r="AL138" s="23">
        <v>492.98999020000002</v>
      </c>
      <c r="AP138" s="23">
        <f t="shared" si="127"/>
        <v>514.06374201017638</v>
      </c>
      <c r="AQ138" s="23">
        <f t="shared" si="128"/>
        <v>524.72691408953665</v>
      </c>
      <c r="AR138" s="23">
        <f t="shared" si="129"/>
        <v>526.17140948361725</v>
      </c>
      <c r="AS138" s="23">
        <f t="shared" si="130"/>
        <v>526.65738236498237</v>
      </c>
      <c r="AT138" s="23">
        <f t="shared" si="112"/>
        <v>4.2746814801710267</v>
      </c>
      <c r="AU138" s="23">
        <f t="shared" si="113"/>
        <v>6.4376406256567886</v>
      </c>
      <c r="AV138" s="23">
        <f t="shared" si="114"/>
        <v>6.7306476689630008</v>
      </c>
      <c r="AW138" s="23">
        <f t="shared" si="115"/>
        <v>6.8292242914149019</v>
      </c>
      <c r="BA138" s="23">
        <f t="shared" si="131"/>
        <v>4.7867421596317543</v>
      </c>
      <c r="BB138" s="23">
        <f t="shared" si="132"/>
        <v>2.7444677361648129</v>
      </c>
      <c r="BC138" s="23">
        <f t="shared" si="133"/>
        <v>0.90791804898924122</v>
      </c>
      <c r="BD138" s="23">
        <f t="shared" si="134"/>
        <v>1.9239641217339654</v>
      </c>
      <c r="BE138" s="23">
        <f t="shared" si="116"/>
        <v>518.85048416980817</v>
      </c>
      <c r="BF138" s="23">
        <f t="shared" si="117"/>
        <v>527.47138182570143</v>
      </c>
      <c r="BG138" s="23">
        <f t="shared" si="118"/>
        <v>527.0793275326065</v>
      </c>
      <c r="BH138" s="23">
        <f t="shared" si="107"/>
        <v>528.58134648671637</v>
      </c>
      <c r="BI138" s="23">
        <f t="shared" si="119"/>
        <v>5.2456428089578173</v>
      </c>
      <c r="BJ138" s="23">
        <f t="shared" si="120"/>
        <v>6.9943390963602985</v>
      </c>
      <c r="BK138" s="23">
        <f t="shared" si="121"/>
        <v>6.9148132842974857</v>
      </c>
      <c r="BL138" s="23">
        <f t="shared" si="122"/>
        <v>7.2194886294298533</v>
      </c>
    </row>
    <row r="139" spans="4:64" x14ac:dyDescent="0.2">
      <c r="D139" s="31">
        <v>44032</v>
      </c>
      <c r="E139" s="11">
        <v>138</v>
      </c>
      <c r="F139" s="23">
        <v>159.84199520000001</v>
      </c>
      <c r="J139" s="23">
        <f t="shared" si="108"/>
        <v>150.66532572561869</v>
      </c>
      <c r="K139" s="23">
        <f t="shared" si="109"/>
        <v>150.42091707025392</v>
      </c>
      <c r="L139" s="23">
        <f t="shared" si="110"/>
        <v>149.22922108450948</v>
      </c>
      <c r="M139" s="23">
        <f t="shared" si="111"/>
        <v>148.52879312703701</v>
      </c>
      <c r="N139" s="23">
        <f t="shared" si="95"/>
        <v>5.7410879180400309</v>
      </c>
      <c r="O139" s="23">
        <f t="shared" si="96"/>
        <v>5.8939943273093549</v>
      </c>
      <c r="P139" s="23">
        <f t="shared" si="97"/>
        <v>6.6395405676783854</v>
      </c>
      <c r="Q139" s="23">
        <f t="shared" si="98"/>
        <v>7.0777407769513427</v>
      </c>
      <c r="U139" s="23">
        <f t="shared" si="123"/>
        <v>0.55217376508699401</v>
      </c>
      <c r="V139" s="23">
        <f t="shared" si="124"/>
        <v>-1.0733527147982684</v>
      </c>
      <c r="W139" s="23">
        <f t="shared" si="125"/>
        <v>-1.6802637802830396</v>
      </c>
      <c r="X139" s="23">
        <f t="shared" si="126"/>
        <v>-1.6593565544189648</v>
      </c>
      <c r="Y139" s="23">
        <f t="shared" si="99"/>
        <v>151.21749949070568</v>
      </c>
      <c r="Z139" s="23">
        <f t="shared" si="100"/>
        <v>149.34756435545566</v>
      </c>
      <c r="AA139" s="23">
        <f t="shared" si="101"/>
        <v>147.54895730422643</v>
      </c>
      <c r="AB139" s="23">
        <f t="shared" si="102"/>
        <v>146.86943657261804</v>
      </c>
      <c r="AC139" s="23">
        <f t="shared" si="103"/>
        <v>5.3956381728738183</v>
      </c>
      <c r="AD139" s="23">
        <f t="shared" si="104"/>
        <v>6.5655029089278738</v>
      </c>
      <c r="AE139" s="23">
        <f t="shared" si="105"/>
        <v>7.6907435248115439</v>
      </c>
      <c r="AF139" s="23">
        <f t="shared" si="106"/>
        <v>8.1158638010932247</v>
      </c>
      <c r="AJ139" s="31">
        <v>44032</v>
      </c>
      <c r="AK139" s="11">
        <v>138</v>
      </c>
      <c r="AL139" s="23">
        <v>502.4100037</v>
      </c>
      <c r="AP139" s="23">
        <f t="shared" si="127"/>
        <v>509.84899164814112</v>
      </c>
      <c r="AQ139" s="23">
        <f t="shared" si="128"/>
        <v>512.03214453372198</v>
      </c>
      <c r="AR139" s="23">
        <f t="shared" si="129"/>
        <v>506.26255791344693</v>
      </c>
      <c r="AS139" s="23">
        <f t="shared" si="130"/>
        <v>499.72346863299651</v>
      </c>
      <c r="AT139" s="23">
        <f t="shared" si="112"/>
        <v>1.4806607936459604</v>
      </c>
      <c r="AU139" s="23">
        <f t="shared" si="113"/>
        <v>1.9151969034970813</v>
      </c>
      <c r="AV139" s="23">
        <f t="shared" si="114"/>
        <v>0.76681478972846373</v>
      </c>
      <c r="AW139" s="23">
        <f t="shared" si="115"/>
        <v>0.53472961271043462</v>
      </c>
      <c r="BA139" s="23">
        <f t="shared" si="131"/>
        <v>2.9864436552983511</v>
      </c>
      <c r="BB139" s="23">
        <f t="shared" si="132"/>
        <v>-3.4312271806269816</v>
      </c>
      <c r="BC139" s="23">
        <f t="shared" si="133"/>
        <v>-11.582143722506499</v>
      </c>
      <c r="BD139" s="23">
        <f t="shared" si="134"/>
        <v>-21.162338161241891</v>
      </c>
      <c r="BE139" s="23">
        <f t="shared" si="116"/>
        <v>512.83543530343945</v>
      </c>
      <c r="BF139" s="23">
        <f t="shared" si="117"/>
        <v>508.60091735309499</v>
      </c>
      <c r="BG139" s="23">
        <f t="shared" si="118"/>
        <v>494.68041419094044</v>
      </c>
      <c r="BH139" s="23">
        <f t="shared" si="107"/>
        <v>478.56113047175461</v>
      </c>
      <c r="BI139" s="23">
        <f t="shared" si="119"/>
        <v>2.0750843985313443</v>
      </c>
      <c r="BJ139" s="23">
        <f t="shared" si="120"/>
        <v>1.23224330875221</v>
      </c>
      <c r="BK139" s="23">
        <f t="shared" si="121"/>
        <v>1.5385023092961883</v>
      </c>
      <c r="BL139" s="23">
        <f t="shared" si="122"/>
        <v>4.7468945786529524</v>
      </c>
    </row>
    <row r="140" spans="4:64" x14ac:dyDescent="0.2">
      <c r="D140" s="31">
        <v>44033</v>
      </c>
      <c r="E140" s="11">
        <v>139</v>
      </c>
      <c r="F140" s="23">
        <v>156.91450499999999</v>
      </c>
      <c r="J140" s="23">
        <f t="shared" si="108"/>
        <v>152.50065962049496</v>
      </c>
      <c r="K140" s="23">
        <f t="shared" si="109"/>
        <v>154.18934832215237</v>
      </c>
      <c r="L140" s="23">
        <f t="shared" si="110"/>
        <v>155.59688555380382</v>
      </c>
      <c r="M140" s="23">
        <f t="shared" si="111"/>
        <v>157.57935478540742</v>
      </c>
      <c r="N140" s="23">
        <f t="shared" si="95"/>
        <v>2.8128982591539478</v>
      </c>
      <c r="O140" s="23">
        <f t="shared" si="96"/>
        <v>1.7367143195892707</v>
      </c>
      <c r="P140" s="23">
        <f t="shared" si="97"/>
        <v>0.83970531991046704</v>
      </c>
      <c r="Q140" s="23">
        <f t="shared" si="98"/>
        <v>0.42370192953635905</v>
      </c>
      <c r="U140" s="23">
        <f t="shared" si="123"/>
        <v>0.8088057910448494</v>
      </c>
      <c r="V140" s="23">
        <f t="shared" si="124"/>
        <v>0.86336087188041843</v>
      </c>
      <c r="W140" s="23">
        <f t="shared" si="125"/>
        <v>3.1484931694633875</v>
      </c>
      <c r="X140" s="23">
        <f t="shared" si="126"/>
        <v>6.9085780158125374</v>
      </c>
      <c r="Y140" s="23">
        <f t="shared" si="99"/>
        <v>153.3094654115398</v>
      </c>
      <c r="Z140" s="23">
        <f t="shared" si="100"/>
        <v>155.05270919403279</v>
      </c>
      <c r="AA140" s="23">
        <f t="shared" si="101"/>
        <v>158.74537872326721</v>
      </c>
      <c r="AB140" s="23">
        <f t="shared" si="102"/>
        <v>164.48793280121996</v>
      </c>
      <c r="AC140" s="23">
        <f t="shared" si="103"/>
        <v>2.2974546479690878</v>
      </c>
      <c r="AD140" s="23">
        <f t="shared" si="104"/>
        <v>1.186503316546297</v>
      </c>
      <c r="AE140" s="23">
        <f t="shared" si="105"/>
        <v>1.1667969913088769</v>
      </c>
      <c r="AF140" s="23">
        <f t="shared" si="106"/>
        <v>4.8264676367681645</v>
      </c>
      <c r="AJ140" s="31">
        <v>44033</v>
      </c>
      <c r="AK140" s="11">
        <v>139</v>
      </c>
      <c r="AL140" s="23">
        <v>490.10000609999997</v>
      </c>
      <c r="AP140" s="23">
        <f t="shared" si="127"/>
        <v>508.36119405851292</v>
      </c>
      <c r="AQ140" s="23">
        <f t="shared" si="128"/>
        <v>508.18328820023316</v>
      </c>
      <c r="AR140" s="23">
        <f t="shared" si="129"/>
        <v>503.95102538537878</v>
      </c>
      <c r="AS140" s="23">
        <f t="shared" si="130"/>
        <v>501.87269668659928</v>
      </c>
      <c r="AT140" s="23">
        <f t="shared" si="112"/>
        <v>3.7260125956388861</v>
      </c>
      <c r="AU140" s="23">
        <f t="shared" si="113"/>
        <v>3.6897126862192855</v>
      </c>
      <c r="AV140" s="23">
        <f t="shared" si="114"/>
        <v>2.8261618267665662</v>
      </c>
      <c r="AW140" s="23">
        <f t="shared" si="115"/>
        <v>2.4020996613081476</v>
      </c>
      <c r="BA140" s="23">
        <f t="shared" si="131"/>
        <v>2.0915954063130409</v>
      </c>
      <c r="BB140" s="23">
        <f t="shared" si="132"/>
        <v>-3.5982788417717133</v>
      </c>
      <c r="BC140" s="23">
        <f t="shared" si="133"/>
        <v>-6.0197770058434852</v>
      </c>
      <c r="BD140" s="23">
        <f t="shared" si="134"/>
        <v>-2.5130851893661612</v>
      </c>
      <c r="BE140" s="23">
        <f t="shared" si="116"/>
        <v>510.45278946482597</v>
      </c>
      <c r="BF140" s="23">
        <f t="shared" si="117"/>
        <v>504.58500935846143</v>
      </c>
      <c r="BG140" s="23">
        <f t="shared" si="118"/>
        <v>497.9312483795353</v>
      </c>
      <c r="BH140" s="23">
        <f t="shared" si="107"/>
        <v>499.35961149723312</v>
      </c>
      <c r="BI140" s="23">
        <f t="shared" si="119"/>
        <v>4.1527816999604807</v>
      </c>
      <c r="BJ140" s="23">
        <f t="shared" si="120"/>
        <v>2.9555199098499787</v>
      </c>
      <c r="BK140" s="23">
        <f t="shared" si="121"/>
        <v>1.5978865909129261</v>
      </c>
      <c r="BL140" s="23">
        <f t="shared" si="122"/>
        <v>1.8893297861628295</v>
      </c>
    </row>
    <row r="141" spans="4:64" x14ac:dyDescent="0.2">
      <c r="D141" s="31">
        <v>44034</v>
      </c>
      <c r="E141" s="11">
        <v>140</v>
      </c>
      <c r="F141" s="23">
        <v>154.99549870000001</v>
      </c>
      <c r="J141" s="23">
        <f t="shared" si="108"/>
        <v>153.38342869639598</v>
      </c>
      <c r="K141" s="23">
        <f t="shared" si="109"/>
        <v>155.27941099329141</v>
      </c>
      <c r="L141" s="23">
        <f t="shared" si="110"/>
        <v>156.38745722152152</v>
      </c>
      <c r="M141" s="23">
        <f t="shared" si="111"/>
        <v>157.04747495708148</v>
      </c>
      <c r="N141" s="23">
        <f t="shared" si="95"/>
        <v>1.0400753680752095</v>
      </c>
      <c r="O141" s="23">
        <f t="shared" si="96"/>
        <v>0.18317454098516589</v>
      </c>
      <c r="P141" s="23">
        <f t="shared" si="97"/>
        <v>0.89806383617352248</v>
      </c>
      <c r="Q141" s="23">
        <f t="shared" si="98"/>
        <v>1.323894096468663</v>
      </c>
      <c r="U141" s="23">
        <f t="shared" si="123"/>
        <v>0.82359844801608428</v>
      </c>
      <c r="V141" s="23">
        <f t="shared" si="124"/>
        <v>0.95404159158386603</v>
      </c>
      <c r="W141" s="23">
        <f t="shared" si="125"/>
        <v>1.7337402684159748</v>
      </c>
      <c r="X141" s="23">
        <f t="shared" si="126"/>
        <v>0.95621174050175406</v>
      </c>
      <c r="Y141" s="23">
        <f t="shared" si="99"/>
        <v>154.20702714441205</v>
      </c>
      <c r="Z141" s="23">
        <f t="shared" si="100"/>
        <v>156.23345258487527</v>
      </c>
      <c r="AA141" s="23">
        <f t="shared" si="101"/>
        <v>158.12119748993749</v>
      </c>
      <c r="AB141" s="23">
        <f t="shared" si="102"/>
        <v>158.00368669758322</v>
      </c>
      <c r="AC141" s="23">
        <f t="shared" si="103"/>
        <v>0.50870609933910349</v>
      </c>
      <c r="AD141" s="23">
        <f t="shared" si="104"/>
        <v>0.79870312057988369</v>
      </c>
      <c r="AE141" s="23">
        <f t="shared" si="105"/>
        <v>2.0166384289568233</v>
      </c>
      <c r="AF141" s="23">
        <f t="shared" si="106"/>
        <v>1.9408228128003091</v>
      </c>
      <c r="AJ141" s="31">
        <v>44034</v>
      </c>
      <c r="AK141" s="11">
        <v>140</v>
      </c>
      <c r="AL141" s="23">
        <v>489.82000729999999</v>
      </c>
      <c r="AP141" s="23">
        <f t="shared" si="127"/>
        <v>504.70895646681032</v>
      </c>
      <c r="AQ141" s="23">
        <f t="shared" si="128"/>
        <v>500.94997536013989</v>
      </c>
      <c r="AR141" s="23">
        <f t="shared" si="129"/>
        <v>495.64041381415149</v>
      </c>
      <c r="AS141" s="23">
        <f t="shared" si="130"/>
        <v>492.45454421731984</v>
      </c>
      <c r="AT141" s="23">
        <f t="shared" si="112"/>
        <v>3.0396776254366644</v>
      </c>
      <c r="AU141" s="23">
        <f t="shared" si="113"/>
        <v>2.2722567257901187</v>
      </c>
      <c r="AV141" s="23">
        <f t="shared" si="114"/>
        <v>1.1882745554300473</v>
      </c>
      <c r="AW141" s="23">
        <f t="shared" si="115"/>
        <v>0.53785816790988594</v>
      </c>
      <c r="BA141" s="23">
        <f t="shared" si="131"/>
        <v>0.94282880670991254</v>
      </c>
      <c r="BB141" s="23">
        <f t="shared" si="132"/>
        <v>-5.052292441100338</v>
      </c>
      <c r="BC141" s="23">
        <f t="shared" si="133"/>
        <v>-7.3942777450737731</v>
      </c>
      <c r="BD141" s="23">
        <f t="shared" si="134"/>
        <v>-8.037139013296791</v>
      </c>
      <c r="BE141" s="23">
        <f t="shared" si="116"/>
        <v>505.65178527352026</v>
      </c>
      <c r="BF141" s="23">
        <f t="shared" si="117"/>
        <v>495.89768291903954</v>
      </c>
      <c r="BG141" s="23">
        <f t="shared" si="118"/>
        <v>488.24613606907769</v>
      </c>
      <c r="BH141" s="23">
        <f t="shared" si="107"/>
        <v>484.41740520402305</v>
      </c>
      <c r="BI141" s="23">
        <f t="shared" si="119"/>
        <v>3.2321623734376757</v>
      </c>
      <c r="BJ141" s="23">
        <f t="shared" si="120"/>
        <v>1.2407977478382504</v>
      </c>
      <c r="BK141" s="23">
        <f t="shared" si="121"/>
        <v>0.32131624014254373</v>
      </c>
      <c r="BL141" s="23">
        <f t="shared" si="122"/>
        <v>1.10297701511976</v>
      </c>
    </row>
    <row r="142" spans="4:64" x14ac:dyDescent="0.2">
      <c r="D142" s="31">
        <v>44035</v>
      </c>
      <c r="E142" s="11">
        <v>141</v>
      </c>
      <c r="F142" s="23">
        <v>149.32749939999999</v>
      </c>
      <c r="J142" s="23">
        <f t="shared" si="108"/>
        <v>153.70584269711679</v>
      </c>
      <c r="K142" s="23">
        <f t="shared" si="109"/>
        <v>155.16584607597486</v>
      </c>
      <c r="L142" s="23">
        <f t="shared" si="110"/>
        <v>155.55228210860861</v>
      </c>
      <c r="M142" s="23">
        <f t="shared" si="111"/>
        <v>155.40589395141632</v>
      </c>
      <c r="N142" s="23">
        <f t="shared" si="95"/>
        <v>2.932040859660173</v>
      </c>
      <c r="O142" s="23">
        <f t="shared" si="96"/>
        <v>3.9097598897948607</v>
      </c>
      <c r="P142" s="23">
        <f t="shared" si="97"/>
        <v>4.1685441285897644</v>
      </c>
      <c r="Q142" s="23">
        <f t="shared" si="98"/>
        <v>4.070512515001858</v>
      </c>
      <c r="U142" s="23">
        <f t="shared" si="123"/>
        <v>0.72336155855702988</v>
      </c>
      <c r="V142" s="23">
        <f t="shared" si="124"/>
        <v>0.52699898802369893</v>
      </c>
      <c r="W142" s="23">
        <f t="shared" si="125"/>
        <v>0.19239103961864579</v>
      </c>
      <c r="X142" s="23">
        <f t="shared" si="126"/>
        <v>-1.1220224564317769</v>
      </c>
      <c r="Y142" s="23">
        <f t="shared" si="99"/>
        <v>154.42920425567382</v>
      </c>
      <c r="Z142" s="23">
        <f t="shared" si="100"/>
        <v>155.69284506399856</v>
      </c>
      <c r="AA142" s="23">
        <f t="shared" si="101"/>
        <v>155.74467314822726</v>
      </c>
      <c r="AB142" s="23">
        <f t="shared" si="102"/>
        <v>154.28387149498454</v>
      </c>
      <c r="AC142" s="23">
        <f t="shared" si="103"/>
        <v>3.4164536848018972</v>
      </c>
      <c r="AD142" s="23">
        <f t="shared" si="104"/>
        <v>4.2626747850025053</v>
      </c>
      <c r="AE142" s="23">
        <f t="shared" si="105"/>
        <v>4.297382447313165</v>
      </c>
      <c r="AF142" s="23">
        <f t="shared" si="106"/>
        <v>3.3191288375545818</v>
      </c>
      <c r="AJ142" s="31">
        <v>44035</v>
      </c>
      <c r="AK142" s="11">
        <v>141</v>
      </c>
      <c r="AL142" s="23">
        <v>477.57998659999998</v>
      </c>
      <c r="AP142" s="23">
        <f t="shared" si="127"/>
        <v>501.73116663344831</v>
      </c>
      <c r="AQ142" s="23">
        <f t="shared" si="128"/>
        <v>496.4979881360839</v>
      </c>
      <c r="AR142" s="23">
        <f t="shared" si="129"/>
        <v>492.14816990566061</v>
      </c>
      <c r="AS142" s="23">
        <f t="shared" si="130"/>
        <v>490.34691468346398</v>
      </c>
      <c r="AT142" s="23">
        <f t="shared" si="112"/>
        <v>5.0569916476999062</v>
      </c>
      <c r="AU142" s="23">
        <f t="shared" si="113"/>
        <v>3.9612215894483889</v>
      </c>
      <c r="AV142" s="23">
        <f t="shared" si="114"/>
        <v>3.0504174618737312</v>
      </c>
      <c r="AW142" s="23">
        <f t="shared" si="115"/>
        <v>2.6732544163658627</v>
      </c>
      <c r="BA142" s="23">
        <f t="shared" si="131"/>
        <v>0.15870507869552808</v>
      </c>
      <c r="BB142" s="23">
        <f t="shared" si="132"/>
        <v>-4.8121703542825962</v>
      </c>
      <c r="BC142" s="23">
        <f t="shared" si="133"/>
        <v>-5.053057443124036</v>
      </c>
      <c r="BD142" s="23">
        <f t="shared" si="134"/>
        <v>-3.2935314297440432</v>
      </c>
      <c r="BE142" s="23">
        <f t="shared" si="116"/>
        <v>501.88987171214382</v>
      </c>
      <c r="BF142" s="23">
        <f t="shared" si="117"/>
        <v>491.68581778180129</v>
      </c>
      <c r="BG142" s="23">
        <f t="shared" si="118"/>
        <v>487.09511246253658</v>
      </c>
      <c r="BH142" s="23">
        <f t="shared" si="107"/>
        <v>487.05338325371991</v>
      </c>
      <c r="BI142" s="23">
        <f t="shared" si="119"/>
        <v>5.0902227468138701</v>
      </c>
      <c r="BJ142" s="23">
        <f t="shared" si="120"/>
        <v>2.9536060089586065</v>
      </c>
      <c r="BK142" s="23">
        <f t="shared" si="121"/>
        <v>1.9923627726272466</v>
      </c>
      <c r="BL142" s="23">
        <f t="shared" si="122"/>
        <v>1.9836251349565934</v>
      </c>
    </row>
    <row r="143" spans="4:64" x14ac:dyDescent="0.2">
      <c r="D143" s="31">
        <v>44036</v>
      </c>
      <c r="E143" s="11">
        <v>142</v>
      </c>
      <c r="F143" s="23">
        <v>150.44549559999999</v>
      </c>
      <c r="J143" s="23">
        <f t="shared" si="108"/>
        <v>152.83017403769344</v>
      </c>
      <c r="K143" s="23">
        <f t="shared" si="109"/>
        <v>152.83050740558491</v>
      </c>
      <c r="L143" s="23">
        <f t="shared" si="110"/>
        <v>151.81741248344343</v>
      </c>
      <c r="M143" s="23">
        <f t="shared" si="111"/>
        <v>150.54317831028325</v>
      </c>
      <c r="N143" s="23">
        <f t="shared" si="95"/>
        <v>1.5850779899943064</v>
      </c>
      <c r="O143" s="23">
        <f t="shared" si="96"/>
        <v>1.5852995771479406</v>
      </c>
      <c r="P143" s="23">
        <f t="shared" si="97"/>
        <v>0.91190293067401551</v>
      </c>
      <c r="Q143" s="23">
        <f t="shared" si="98"/>
        <v>6.4928969720025181E-2</v>
      </c>
      <c r="U143" s="23">
        <f t="shared" si="123"/>
        <v>0.4035555149609531</v>
      </c>
      <c r="V143" s="23">
        <f t="shared" si="124"/>
        <v>-0.61793607534175865</v>
      </c>
      <c r="W143" s="23">
        <f t="shared" si="125"/>
        <v>-2.1639653592516463</v>
      </c>
      <c r="X143" s="23">
        <f t="shared" si="126"/>
        <v>-4.1145770041928067</v>
      </c>
      <c r="Y143" s="23">
        <f t="shared" si="99"/>
        <v>153.23372955265438</v>
      </c>
      <c r="Z143" s="23">
        <f t="shared" si="100"/>
        <v>152.21257133024315</v>
      </c>
      <c r="AA143" s="23">
        <f t="shared" si="101"/>
        <v>149.65344712419179</v>
      </c>
      <c r="AB143" s="23">
        <f t="shared" si="102"/>
        <v>146.42860130609046</v>
      </c>
      <c r="AC143" s="23">
        <f t="shared" si="103"/>
        <v>1.8533183340149098</v>
      </c>
      <c r="AD143" s="23">
        <f t="shared" si="104"/>
        <v>1.1745620719289678</v>
      </c>
      <c r="AE143" s="23">
        <f t="shared" si="105"/>
        <v>0.52646872054852079</v>
      </c>
      <c r="AF143" s="23">
        <f t="shared" si="106"/>
        <v>2.6699997084588891</v>
      </c>
      <c r="AJ143" s="31">
        <v>44036</v>
      </c>
      <c r="AK143" s="11">
        <v>142</v>
      </c>
      <c r="AL143" s="23">
        <v>480.4500122</v>
      </c>
      <c r="AP143" s="23">
        <f t="shared" si="127"/>
        <v>496.90093062675868</v>
      </c>
      <c r="AQ143" s="23">
        <f t="shared" si="128"/>
        <v>488.9307875216503</v>
      </c>
      <c r="AR143" s="23">
        <f t="shared" si="129"/>
        <v>483.40725992226425</v>
      </c>
      <c r="AS143" s="23">
        <f t="shared" si="130"/>
        <v>480.13337221669275</v>
      </c>
      <c r="AT143" s="23">
        <f t="shared" si="112"/>
        <v>3.4240645247211576</v>
      </c>
      <c r="AU143" s="23">
        <f t="shared" si="113"/>
        <v>1.765173297179552</v>
      </c>
      <c r="AV143" s="23">
        <f t="shared" si="114"/>
        <v>0.61551621337730533</v>
      </c>
      <c r="AW143" s="23">
        <f t="shared" si="115"/>
        <v>6.5904875692966963E-2</v>
      </c>
      <c r="BA143" s="23">
        <f t="shared" si="131"/>
        <v>-0.83908313838150383</v>
      </c>
      <c r="BB143" s="23">
        <f t="shared" si="132"/>
        <v>-5.9141824583429985</v>
      </c>
      <c r="BC143" s="23">
        <f t="shared" si="133"/>
        <v>-7.2657689672874328</v>
      </c>
      <c r="BD143" s="23">
        <f t="shared" si="134"/>
        <v>-8.8295402593657926</v>
      </c>
      <c r="BE143" s="23">
        <f t="shared" si="116"/>
        <v>496.06184748837717</v>
      </c>
      <c r="BF143" s="23">
        <f t="shared" si="117"/>
        <v>483.01660506330728</v>
      </c>
      <c r="BG143" s="23">
        <f t="shared" si="118"/>
        <v>476.1414909549768</v>
      </c>
      <c r="BH143" s="23">
        <f t="shared" si="107"/>
        <v>471.30383195732696</v>
      </c>
      <c r="BI143" s="23">
        <f t="shared" si="119"/>
        <v>3.2494192719217425</v>
      </c>
      <c r="BJ143" s="23">
        <f t="shared" si="120"/>
        <v>0.53420601480573304</v>
      </c>
      <c r="BK143" s="23">
        <f t="shared" si="121"/>
        <v>0.89676785006088533</v>
      </c>
      <c r="BL143" s="23">
        <f t="shared" si="122"/>
        <v>1.9036694787023338</v>
      </c>
    </row>
    <row r="144" spans="4:64" x14ac:dyDescent="0.2">
      <c r="D144" s="31">
        <v>44039</v>
      </c>
      <c r="E144" s="11">
        <v>143</v>
      </c>
      <c r="F144" s="23">
        <v>152.76049800000001</v>
      </c>
      <c r="J144" s="23">
        <f t="shared" si="108"/>
        <v>152.35323835015475</v>
      </c>
      <c r="K144" s="23">
        <f t="shared" si="109"/>
        <v>151.87650268335096</v>
      </c>
      <c r="L144" s="23">
        <f t="shared" si="110"/>
        <v>150.99426235337737</v>
      </c>
      <c r="M144" s="23">
        <f t="shared" si="111"/>
        <v>150.46503214205666</v>
      </c>
      <c r="N144" s="23">
        <f t="shared" si="95"/>
        <v>0.26660010616439483</v>
      </c>
      <c r="O144" s="23">
        <f t="shared" si="96"/>
        <v>0.57868056743900431</v>
      </c>
      <c r="P144" s="23">
        <f t="shared" si="97"/>
        <v>1.1562122863874447</v>
      </c>
      <c r="Q144" s="23">
        <f t="shared" si="98"/>
        <v>1.5026566998644868</v>
      </c>
      <c r="U144" s="23">
        <f t="shared" si="123"/>
        <v>0.22745727446102554</v>
      </c>
      <c r="V144" s="23">
        <f t="shared" si="124"/>
        <v>-0.75236353409863388</v>
      </c>
      <c r="W144" s="23">
        <f t="shared" si="125"/>
        <v>-1.3594762217402994</v>
      </c>
      <c r="X144" s="23">
        <f t="shared" si="126"/>
        <v>-0.88543233541983768</v>
      </c>
      <c r="Y144" s="23">
        <f t="shared" si="99"/>
        <v>152.58069562461577</v>
      </c>
      <c r="Z144" s="23">
        <f t="shared" si="100"/>
        <v>151.12413914925233</v>
      </c>
      <c r="AA144" s="23">
        <f t="shared" si="101"/>
        <v>149.63478613163707</v>
      </c>
      <c r="AB144" s="23">
        <f t="shared" si="102"/>
        <v>149.57959980663682</v>
      </c>
      <c r="AC144" s="23">
        <f t="shared" si="103"/>
        <v>0.11770214010708546</v>
      </c>
      <c r="AD144" s="23">
        <f t="shared" si="104"/>
        <v>1.0711924039077716</v>
      </c>
      <c r="AE144" s="23">
        <f t="shared" si="105"/>
        <v>2.0461519236229129</v>
      </c>
      <c r="AF144" s="23">
        <f t="shared" si="106"/>
        <v>2.0822779678049956</v>
      </c>
      <c r="AJ144" s="31">
        <v>44039</v>
      </c>
      <c r="AK144" s="11">
        <v>143</v>
      </c>
      <c r="AL144" s="23">
        <v>495.64999390000003</v>
      </c>
      <c r="AP144" s="23">
        <f t="shared" si="127"/>
        <v>493.610746941407</v>
      </c>
      <c r="AQ144" s="23">
        <f t="shared" si="128"/>
        <v>485.53847739299016</v>
      </c>
      <c r="AR144" s="23">
        <f t="shared" si="129"/>
        <v>481.63291128890569</v>
      </c>
      <c r="AS144" s="23">
        <f t="shared" si="130"/>
        <v>480.38668420333852</v>
      </c>
      <c r="AT144" s="23">
        <f t="shared" si="112"/>
        <v>0.41142882753761412</v>
      </c>
      <c r="AU144" s="23">
        <f t="shared" si="113"/>
        <v>2.0400517767483155</v>
      </c>
      <c r="AV144" s="23">
        <f t="shared" si="114"/>
        <v>2.8280203336232375</v>
      </c>
      <c r="AW144" s="23">
        <f t="shared" si="115"/>
        <v>3.0794532199148907</v>
      </c>
      <c r="BA144" s="23">
        <f t="shared" si="131"/>
        <v>-1.3293032477755389</v>
      </c>
      <c r="BB144" s="23">
        <f t="shared" si="132"/>
        <v>-4.9054335264698556</v>
      </c>
      <c r="BC144" s="23">
        <f t="shared" si="133"/>
        <v>-3.9709167669301073</v>
      </c>
      <c r="BD144" s="23">
        <f t="shared" si="134"/>
        <v>-1.5632584625565422</v>
      </c>
      <c r="BE144" s="23">
        <f t="shared" si="116"/>
        <v>492.28144369363145</v>
      </c>
      <c r="BF144" s="23">
        <f t="shared" si="117"/>
        <v>480.63304386652032</v>
      </c>
      <c r="BG144" s="23">
        <f t="shared" si="118"/>
        <v>477.6619945219756</v>
      </c>
      <c r="BH144" s="23">
        <f t="shared" si="107"/>
        <v>478.823425740782</v>
      </c>
      <c r="BI144" s="23">
        <f t="shared" si="119"/>
        <v>0.67962276764361351</v>
      </c>
      <c r="BJ144" s="23">
        <f t="shared" si="120"/>
        <v>3.029748858729826</v>
      </c>
      <c r="BK144" s="23">
        <f t="shared" si="121"/>
        <v>3.6291737313434926</v>
      </c>
      <c r="BL144" s="23">
        <f t="shared" si="122"/>
        <v>3.394848858328217</v>
      </c>
    </row>
    <row r="145" spans="4:64" x14ac:dyDescent="0.2">
      <c r="D145" s="31">
        <v>44040</v>
      </c>
      <c r="E145" s="11">
        <v>144</v>
      </c>
      <c r="F145" s="23">
        <v>150.0164948</v>
      </c>
      <c r="J145" s="23">
        <f t="shared" si="108"/>
        <v>152.43469028012382</v>
      </c>
      <c r="K145" s="23">
        <f t="shared" si="109"/>
        <v>152.23010081001058</v>
      </c>
      <c r="L145" s="23">
        <f t="shared" si="110"/>
        <v>152.05400374135095</v>
      </c>
      <c r="M145" s="23">
        <f t="shared" si="111"/>
        <v>152.30140482841134</v>
      </c>
      <c r="N145" s="23">
        <f t="shared" si="95"/>
        <v>1.6119530611268578</v>
      </c>
      <c r="O145" s="23">
        <f t="shared" si="96"/>
        <v>1.4755750779017531</v>
      </c>
      <c r="P145" s="23">
        <f t="shared" si="97"/>
        <v>1.358189940424438</v>
      </c>
      <c r="Q145" s="23">
        <f t="shared" si="98"/>
        <v>1.5231058634302472</v>
      </c>
      <c r="U145" s="23">
        <f t="shared" si="123"/>
        <v>0.19825620556263304</v>
      </c>
      <c r="V145" s="23">
        <f t="shared" si="124"/>
        <v>-0.30997886979533246</v>
      </c>
      <c r="W145" s="23">
        <f t="shared" si="125"/>
        <v>9.2054344088033146E-2</v>
      </c>
      <c r="X145" s="23">
        <f t="shared" si="126"/>
        <v>1.2920116819997756</v>
      </c>
      <c r="Y145" s="23">
        <f t="shared" si="99"/>
        <v>152.63294648568646</v>
      </c>
      <c r="Z145" s="23">
        <f t="shared" si="100"/>
        <v>151.92012194021524</v>
      </c>
      <c r="AA145" s="23">
        <f t="shared" si="101"/>
        <v>152.14605808543899</v>
      </c>
      <c r="AB145" s="23">
        <f t="shared" si="102"/>
        <v>153.59341651041112</v>
      </c>
      <c r="AC145" s="23">
        <f t="shared" si="103"/>
        <v>1.7441093322268828</v>
      </c>
      <c r="AD145" s="23">
        <f t="shared" si="104"/>
        <v>1.2689452201593736</v>
      </c>
      <c r="AE145" s="23">
        <f t="shared" si="105"/>
        <v>1.419552755367399</v>
      </c>
      <c r="AF145" s="23">
        <f t="shared" si="106"/>
        <v>2.3843522775144281</v>
      </c>
      <c r="AJ145" s="31">
        <v>44040</v>
      </c>
      <c r="AK145" s="11">
        <v>144</v>
      </c>
      <c r="AL145" s="23">
        <v>488.51000979999998</v>
      </c>
      <c r="AP145" s="23">
        <f t="shared" si="127"/>
        <v>494.01859633312563</v>
      </c>
      <c r="AQ145" s="23">
        <f t="shared" si="128"/>
        <v>489.58308399579414</v>
      </c>
      <c r="AR145" s="23">
        <f t="shared" si="129"/>
        <v>490.04316085556229</v>
      </c>
      <c r="AS145" s="23">
        <f t="shared" si="130"/>
        <v>492.5973319606677</v>
      </c>
      <c r="AT145" s="23">
        <f t="shared" si="112"/>
        <v>1.1276302271433316</v>
      </c>
      <c r="AU145" s="23">
        <f t="shared" si="113"/>
        <v>0.21966268331604683</v>
      </c>
      <c r="AV145" s="23">
        <f t="shared" si="114"/>
        <v>0.3138423010390306</v>
      </c>
      <c r="AW145" s="23">
        <f t="shared" si="115"/>
        <v>0.83669158843666447</v>
      </c>
      <c r="BA145" s="23">
        <f t="shared" si="131"/>
        <v>-0.98187271987670566</v>
      </c>
      <c r="BB145" s="23">
        <f t="shared" si="132"/>
        <v>-1.3254174747603209</v>
      </c>
      <c r="BC145" s="23">
        <f t="shared" si="133"/>
        <v>3.4577830332219186</v>
      </c>
      <c r="BD145" s="23">
        <f t="shared" si="134"/>
        <v>9.4558665133520403</v>
      </c>
      <c r="BE145" s="23">
        <f t="shared" si="116"/>
        <v>493.03672361324891</v>
      </c>
      <c r="BF145" s="23">
        <f t="shared" si="117"/>
        <v>488.2576665210338</v>
      </c>
      <c r="BG145" s="23">
        <f t="shared" si="118"/>
        <v>493.50094388878421</v>
      </c>
      <c r="BH145" s="23">
        <f t="shared" si="107"/>
        <v>502.05319847401972</v>
      </c>
      <c r="BI145" s="23">
        <f t="shared" si="119"/>
        <v>0.92663685951946129</v>
      </c>
      <c r="BJ145" s="23">
        <f t="shared" si="120"/>
        <v>5.1655702831860315E-2</v>
      </c>
      <c r="BK145" s="23">
        <f t="shared" si="121"/>
        <v>1.0216646514218937</v>
      </c>
      <c r="BL145" s="23">
        <f t="shared" si="122"/>
        <v>2.7723461960512208</v>
      </c>
    </row>
    <row r="146" spans="4:64" x14ac:dyDescent="0.2">
      <c r="D146" s="31">
        <v>44041</v>
      </c>
      <c r="E146" s="11">
        <v>145</v>
      </c>
      <c r="F146" s="23">
        <v>151.67649840000001</v>
      </c>
      <c r="J146" s="23">
        <f t="shared" si="108"/>
        <v>151.95105118409907</v>
      </c>
      <c r="K146" s="23">
        <f t="shared" si="109"/>
        <v>151.34465840600635</v>
      </c>
      <c r="L146" s="23">
        <f t="shared" si="110"/>
        <v>150.83149837654037</v>
      </c>
      <c r="M146" s="23">
        <f t="shared" si="111"/>
        <v>150.47347680568225</v>
      </c>
      <c r="N146" s="23">
        <f t="shared" si="95"/>
        <v>0.18101207965324281</v>
      </c>
      <c r="O146" s="23">
        <f t="shared" si="96"/>
        <v>0.21878141801410958</v>
      </c>
      <c r="P146" s="23">
        <f t="shared" si="97"/>
        <v>0.55710675837941626</v>
      </c>
      <c r="Q146" s="23">
        <f t="shared" si="98"/>
        <v>0.79314963557845475</v>
      </c>
      <c r="U146" s="23">
        <f t="shared" si="123"/>
        <v>6.1877145245157306E-2</v>
      </c>
      <c r="V146" s="23">
        <f t="shared" si="124"/>
        <v>-0.54016428347889445</v>
      </c>
      <c r="W146" s="23">
        <f t="shared" si="125"/>
        <v>-0.69668148125113893</v>
      </c>
      <c r="X146" s="23">
        <f t="shared" si="126"/>
        <v>-1.2039400817833112</v>
      </c>
      <c r="Y146" s="23">
        <f t="shared" si="99"/>
        <v>152.01292832934422</v>
      </c>
      <c r="Z146" s="23">
        <f t="shared" si="100"/>
        <v>150.80449412252744</v>
      </c>
      <c r="AA146" s="23">
        <f t="shared" si="101"/>
        <v>150.13481689528922</v>
      </c>
      <c r="AB146" s="23">
        <f t="shared" si="102"/>
        <v>149.26953672389894</v>
      </c>
      <c r="AC146" s="23">
        <f t="shared" si="103"/>
        <v>0.22180755284643747</v>
      </c>
      <c r="AD146" s="23">
        <f t="shared" si="104"/>
        <v>0.57491060689766671</v>
      </c>
      <c r="AE146" s="23">
        <f t="shared" si="105"/>
        <v>1.0164274102933764</v>
      </c>
      <c r="AF146" s="23">
        <f t="shared" si="106"/>
        <v>1.5869048280330529</v>
      </c>
      <c r="AJ146" s="31">
        <v>44041</v>
      </c>
      <c r="AK146" s="11">
        <v>145</v>
      </c>
      <c r="AL146" s="23">
        <v>484.48001099999999</v>
      </c>
      <c r="AP146" s="23">
        <f t="shared" si="127"/>
        <v>492.91687902650057</v>
      </c>
      <c r="AQ146" s="23">
        <f t="shared" si="128"/>
        <v>489.15385431747643</v>
      </c>
      <c r="AR146" s="23">
        <f t="shared" si="129"/>
        <v>489.12327022222496</v>
      </c>
      <c r="AS146" s="23">
        <f t="shared" si="130"/>
        <v>489.32747423213357</v>
      </c>
      <c r="AT146" s="23">
        <f t="shared" si="112"/>
        <v>1.7414274758387454</v>
      </c>
      <c r="AU146" s="23">
        <f t="shared" si="113"/>
        <v>0.96471334448438983</v>
      </c>
      <c r="AV146" s="23">
        <f t="shared" si="114"/>
        <v>0.95840057727891881</v>
      </c>
      <c r="AW146" s="23">
        <f t="shared" si="115"/>
        <v>1.0005496866894634</v>
      </c>
      <c r="BA146" s="23">
        <f t="shared" si="131"/>
        <v>-1.005841637226377</v>
      </c>
      <c r="BB146" s="23">
        <f t="shared" si="132"/>
        <v>-0.96694235618327684</v>
      </c>
      <c r="BC146" s="23">
        <f t="shared" si="133"/>
        <v>0.83117883328636866</v>
      </c>
      <c r="BD146" s="23">
        <f t="shared" si="134"/>
        <v>-0.72471288015690005</v>
      </c>
      <c r="BE146" s="23">
        <f t="shared" si="116"/>
        <v>491.91103738927421</v>
      </c>
      <c r="BF146" s="23">
        <f t="shared" si="117"/>
        <v>488.18691196129316</v>
      </c>
      <c r="BG146" s="23">
        <f t="shared" si="118"/>
        <v>489.9544490555113</v>
      </c>
      <c r="BH146" s="23">
        <f t="shared" si="107"/>
        <v>488.60276135197665</v>
      </c>
      <c r="BI146" s="23">
        <f t="shared" si="119"/>
        <v>1.5338148572809174</v>
      </c>
      <c r="BJ146" s="23">
        <f t="shared" si="120"/>
        <v>0.76512980455929946</v>
      </c>
      <c r="BK146" s="23">
        <f t="shared" si="121"/>
        <v>1.1299615941247396</v>
      </c>
      <c r="BL146" s="23">
        <f t="shared" si="122"/>
        <v>0.8509639734087322</v>
      </c>
    </row>
    <row r="147" spans="4:64" x14ac:dyDescent="0.2">
      <c r="D147" s="31">
        <v>44042</v>
      </c>
      <c r="E147" s="11">
        <v>146</v>
      </c>
      <c r="F147" s="23">
        <v>152.5939941</v>
      </c>
      <c r="J147" s="23">
        <f t="shared" si="108"/>
        <v>151.89614062727927</v>
      </c>
      <c r="K147" s="23">
        <f t="shared" si="109"/>
        <v>151.4773944036038</v>
      </c>
      <c r="L147" s="23">
        <f t="shared" si="110"/>
        <v>151.33849839061617</v>
      </c>
      <c r="M147" s="23">
        <f t="shared" si="111"/>
        <v>151.43589408113647</v>
      </c>
      <c r="N147" s="23">
        <f t="shared" si="95"/>
        <v>0.45732695892566422</v>
      </c>
      <c r="O147" s="23">
        <f t="shared" si="96"/>
        <v>0.73174550740474209</v>
      </c>
      <c r="P147" s="23">
        <f t="shared" si="97"/>
        <v>0.82276875757054235</v>
      </c>
      <c r="Q147" s="23">
        <f t="shared" si="98"/>
        <v>0.75894207088163224</v>
      </c>
      <c r="U147" s="23">
        <f t="shared" si="123"/>
        <v>3.8519604832164676E-2</v>
      </c>
      <c r="V147" s="23">
        <f t="shared" si="124"/>
        <v>-0.27100417104835656</v>
      </c>
      <c r="W147" s="23">
        <f t="shared" si="125"/>
        <v>2.5527415945024279E-2</v>
      </c>
      <c r="X147" s="23">
        <f t="shared" si="126"/>
        <v>0.52914580400670941</v>
      </c>
      <c r="Y147" s="23">
        <f t="shared" si="99"/>
        <v>151.93466023211144</v>
      </c>
      <c r="Z147" s="23">
        <f t="shared" si="100"/>
        <v>151.20639023255544</v>
      </c>
      <c r="AA147" s="23">
        <f t="shared" si="101"/>
        <v>151.36402580656119</v>
      </c>
      <c r="AB147" s="23">
        <f t="shared" si="102"/>
        <v>151.96503988514317</v>
      </c>
      <c r="AC147" s="23">
        <f t="shared" si="103"/>
        <v>0.43208376042406965</v>
      </c>
      <c r="AD147" s="23">
        <f t="shared" si="104"/>
        <v>0.90934369706269325</v>
      </c>
      <c r="AE147" s="23">
        <f t="shared" si="105"/>
        <v>0.80603977941148597</v>
      </c>
      <c r="AF147" s="23">
        <f t="shared" si="106"/>
        <v>0.41217494736041704</v>
      </c>
      <c r="AJ147" s="31">
        <v>44042</v>
      </c>
      <c r="AK147" s="11">
        <v>146</v>
      </c>
      <c r="AL147" s="23">
        <v>485.7999878</v>
      </c>
      <c r="AP147" s="23">
        <f t="shared" si="127"/>
        <v>491.22950542120049</v>
      </c>
      <c r="AQ147" s="23">
        <f t="shared" si="128"/>
        <v>487.28431699048582</v>
      </c>
      <c r="AR147" s="23">
        <f t="shared" si="129"/>
        <v>486.33731468888999</v>
      </c>
      <c r="AS147" s="23">
        <f t="shared" si="130"/>
        <v>485.44950364642671</v>
      </c>
      <c r="AT147" s="23">
        <f t="shared" si="112"/>
        <v>1.1176446598503782</v>
      </c>
      <c r="AU147" s="23">
        <f t="shared" si="113"/>
        <v>0.3055432745496301</v>
      </c>
      <c r="AV147" s="23">
        <f t="shared" si="114"/>
        <v>0.11060660814820894</v>
      </c>
      <c r="AW147" s="23">
        <f t="shared" si="115"/>
        <v>7.2145772411501649E-2</v>
      </c>
      <c r="BA147" s="23">
        <f t="shared" si="131"/>
        <v>-1.1421480308411178</v>
      </c>
      <c r="BB147" s="23">
        <f t="shared" si="132"/>
        <v>-1.3279803445062102</v>
      </c>
      <c r="BC147" s="23">
        <f t="shared" si="133"/>
        <v>-1.3391017866864345</v>
      </c>
      <c r="BD147" s="23">
        <f t="shared" si="134"/>
        <v>-3.2473190445968698</v>
      </c>
      <c r="BE147" s="23">
        <f t="shared" si="116"/>
        <v>490.08735739035939</v>
      </c>
      <c r="BF147" s="23">
        <f t="shared" si="117"/>
        <v>485.9563366459796</v>
      </c>
      <c r="BG147" s="23">
        <f t="shared" si="118"/>
        <v>484.99821290220353</v>
      </c>
      <c r="BH147" s="23">
        <f t="shared" si="107"/>
        <v>482.20218460182986</v>
      </c>
      <c r="BI147" s="23">
        <f t="shared" si="119"/>
        <v>0.8825380193555018</v>
      </c>
      <c r="BJ147" s="23">
        <f t="shared" si="120"/>
        <v>3.2183789606016873E-2</v>
      </c>
      <c r="BK147" s="23">
        <f t="shared" si="121"/>
        <v>0.16504218154211797</v>
      </c>
      <c r="BL147" s="23">
        <f t="shared" si="122"/>
        <v>0.74059351348755642</v>
      </c>
    </row>
    <row r="148" spans="4:64" x14ac:dyDescent="0.2">
      <c r="D148" s="31">
        <v>44043</v>
      </c>
      <c r="E148" s="11">
        <v>147</v>
      </c>
      <c r="F148" s="23">
        <v>158.2339935</v>
      </c>
      <c r="J148" s="23">
        <f t="shared" si="108"/>
        <v>152.03571132182341</v>
      </c>
      <c r="K148" s="23">
        <f t="shared" si="109"/>
        <v>151.92403428216227</v>
      </c>
      <c r="L148" s="23">
        <f t="shared" si="110"/>
        <v>152.09179581624647</v>
      </c>
      <c r="M148" s="23">
        <f t="shared" si="111"/>
        <v>152.36237409622728</v>
      </c>
      <c r="N148" s="23">
        <f t="shared" si="95"/>
        <v>3.9171621982583558</v>
      </c>
      <c r="O148" s="23">
        <f t="shared" si="96"/>
        <v>3.9877393461839978</v>
      </c>
      <c r="P148" s="23">
        <f t="shared" si="97"/>
        <v>3.8817181743905889</v>
      </c>
      <c r="Q148" s="23">
        <f t="shared" si="98"/>
        <v>3.7107193428526544</v>
      </c>
      <c r="U148" s="23">
        <f t="shared" si="123"/>
        <v>5.8729822774561249E-2</v>
      </c>
      <c r="V148" s="23">
        <f t="shared" si="124"/>
        <v>1.6053448794374703E-2</v>
      </c>
      <c r="W148" s="23">
        <f t="shared" si="125"/>
        <v>0.46218942175619437</v>
      </c>
      <c r="X148" s="23">
        <f t="shared" si="126"/>
        <v>0.84701317287399569</v>
      </c>
      <c r="Y148" s="23">
        <f t="shared" si="99"/>
        <v>152.09444114459797</v>
      </c>
      <c r="Z148" s="23">
        <f t="shared" si="100"/>
        <v>151.94008773095663</v>
      </c>
      <c r="AA148" s="23">
        <f t="shared" si="101"/>
        <v>152.55398523800267</v>
      </c>
      <c r="AB148" s="23">
        <f t="shared" si="102"/>
        <v>153.20938726910128</v>
      </c>
      <c r="AC148" s="23">
        <f t="shared" si="103"/>
        <v>3.8800463918026766</v>
      </c>
      <c r="AD148" s="23">
        <f t="shared" si="104"/>
        <v>3.9775939605817783</v>
      </c>
      <c r="AE148" s="23">
        <f t="shared" si="105"/>
        <v>3.589625804392865</v>
      </c>
      <c r="AF148" s="23">
        <f t="shared" si="106"/>
        <v>3.1754278077413955</v>
      </c>
      <c r="AJ148" s="31">
        <v>44043</v>
      </c>
      <c r="AK148" s="11">
        <v>147</v>
      </c>
      <c r="AL148" s="23">
        <v>488.88000490000002</v>
      </c>
      <c r="AP148" s="23">
        <f t="shared" si="127"/>
        <v>490.14360189696043</v>
      </c>
      <c r="AQ148" s="23">
        <f t="shared" si="128"/>
        <v>486.69058531429152</v>
      </c>
      <c r="AR148" s="23">
        <f t="shared" si="129"/>
        <v>486.01491855555605</v>
      </c>
      <c r="AS148" s="23">
        <f t="shared" si="130"/>
        <v>485.72989096928535</v>
      </c>
      <c r="AT148" s="23">
        <f t="shared" si="112"/>
        <v>0.25846771892805959</v>
      </c>
      <c r="AU148" s="23">
        <f t="shared" si="113"/>
        <v>0.44784396247834601</v>
      </c>
      <c r="AV148" s="23">
        <f t="shared" si="114"/>
        <v>0.58605103823585858</v>
      </c>
      <c r="AW148" s="23">
        <f t="shared" si="115"/>
        <v>0.64435319488245801</v>
      </c>
      <c r="BA148" s="23">
        <f t="shared" si="131"/>
        <v>-1.1308991295209048</v>
      </c>
      <c r="BB148" s="23">
        <f t="shared" si="132"/>
        <v>-1.0342808771814442</v>
      </c>
      <c r="BC148" s="23">
        <f t="shared" si="133"/>
        <v>-0.72907839467493718</v>
      </c>
      <c r="BD148" s="23">
        <f t="shared" si="134"/>
        <v>-0.42515395063245864</v>
      </c>
      <c r="BE148" s="23">
        <f t="shared" si="116"/>
        <v>489.01270276743952</v>
      </c>
      <c r="BF148" s="23">
        <f t="shared" si="117"/>
        <v>485.65630443711007</v>
      </c>
      <c r="BG148" s="23">
        <f t="shared" si="118"/>
        <v>485.28584016088109</v>
      </c>
      <c r="BH148" s="23">
        <f t="shared" si="107"/>
        <v>485.30473701865287</v>
      </c>
      <c r="BI148" s="23">
        <f t="shared" si="119"/>
        <v>2.7143238854010168E-2</v>
      </c>
      <c r="BJ148" s="23">
        <f t="shared" si="120"/>
        <v>0.65940525907770686</v>
      </c>
      <c r="BK148" s="23">
        <f t="shared" si="121"/>
        <v>0.73518341987705282</v>
      </c>
      <c r="BL148" s="23">
        <f t="shared" si="122"/>
        <v>0.7313180832745374</v>
      </c>
    </row>
    <row r="149" spans="4:64" x14ac:dyDescent="0.2">
      <c r="D149" s="31">
        <v>44046</v>
      </c>
      <c r="E149" s="11">
        <v>148</v>
      </c>
      <c r="F149" s="23">
        <v>155.59449770000001</v>
      </c>
      <c r="J149" s="23">
        <f t="shared" si="108"/>
        <v>153.27536775745872</v>
      </c>
      <c r="K149" s="23">
        <f t="shared" si="109"/>
        <v>154.44801796929735</v>
      </c>
      <c r="L149" s="23">
        <f t="shared" si="110"/>
        <v>155.7771144264986</v>
      </c>
      <c r="M149" s="23">
        <f t="shared" si="111"/>
        <v>157.05966961924545</v>
      </c>
      <c r="N149" s="23">
        <f t="shared" si="95"/>
        <v>1.4904961144659299</v>
      </c>
      <c r="O149" s="23">
        <f t="shared" si="96"/>
        <v>0.73683822220575323</v>
      </c>
      <c r="P149" s="23">
        <f t="shared" si="97"/>
        <v>0.11736708508208002</v>
      </c>
      <c r="Q149" s="23">
        <f t="shared" si="98"/>
        <v>0.9416604962923758</v>
      </c>
      <c r="U149" s="23">
        <f t="shared" si="123"/>
        <v>0.2949151453467112</v>
      </c>
      <c r="V149" s="23">
        <f t="shared" si="124"/>
        <v>1.0192255441306592</v>
      </c>
      <c r="W149" s="23">
        <f t="shared" si="125"/>
        <v>2.3960669348537524</v>
      </c>
      <c r="X149" s="23">
        <f t="shared" si="126"/>
        <v>3.9272390529893353</v>
      </c>
      <c r="Y149" s="23">
        <f t="shared" si="99"/>
        <v>153.57028290280545</v>
      </c>
      <c r="Z149" s="23">
        <f t="shared" si="100"/>
        <v>155.467243513428</v>
      </c>
      <c r="AA149" s="23">
        <f t="shared" si="101"/>
        <v>158.17318136135236</v>
      </c>
      <c r="AB149" s="23">
        <f t="shared" si="102"/>
        <v>160.98690867223479</v>
      </c>
      <c r="AC149" s="23">
        <f t="shared" si="103"/>
        <v>1.3009552568481089</v>
      </c>
      <c r="AD149" s="23">
        <f t="shared" si="104"/>
        <v>8.1785788349251459E-2</v>
      </c>
      <c r="AE149" s="23">
        <f t="shared" si="105"/>
        <v>1.6573103158983735</v>
      </c>
      <c r="AF149" s="23">
        <f t="shared" si="106"/>
        <v>3.4656823036453588</v>
      </c>
      <c r="AJ149" s="31">
        <v>44046</v>
      </c>
      <c r="AK149" s="11">
        <v>148</v>
      </c>
      <c r="AL149" s="23">
        <v>498.61999509999998</v>
      </c>
      <c r="AP149" s="23">
        <f t="shared" si="127"/>
        <v>489.89088249756838</v>
      </c>
      <c r="AQ149" s="23">
        <f t="shared" si="128"/>
        <v>487.56635314857488</v>
      </c>
      <c r="AR149" s="23">
        <f t="shared" si="129"/>
        <v>487.73397036222241</v>
      </c>
      <c r="AS149" s="23">
        <f t="shared" si="130"/>
        <v>488.24998211385707</v>
      </c>
      <c r="AT149" s="23">
        <f t="shared" si="112"/>
        <v>1.7506543436311541</v>
      </c>
      <c r="AU149" s="23">
        <f t="shared" si="113"/>
        <v>2.2168469094802865</v>
      </c>
      <c r="AV149" s="23">
        <f t="shared" si="114"/>
        <v>2.1832306856435517</v>
      </c>
      <c r="AW149" s="23">
        <f t="shared" si="115"/>
        <v>2.0797427074827133</v>
      </c>
      <c r="BA149" s="23">
        <f t="shared" si="131"/>
        <v>-0.95526318349513362</v>
      </c>
      <c r="BB149" s="23">
        <f t="shared" si="132"/>
        <v>-0.2702613925955259</v>
      </c>
      <c r="BC149" s="23">
        <f t="shared" si="133"/>
        <v>0.73979972612983924</v>
      </c>
      <c r="BD149" s="23">
        <f t="shared" si="134"/>
        <v>1.9310421255308865</v>
      </c>
      <c r="BE149" s="23">
        <f t="shared" si="116"/>
        <v>488.93561931407328</v>
      </c>
      <c r="BF149" s="23">
        <f t="shared" si="117"/>
        <v>487.29609175597938</v>
      </c>
      <c r="BG149" s="23">
        <f t="shared" si="118"/>
        <v>488.47377008835224</v>
      </c>
      <c r="BH149" s="23">
        <f t="shared" si="107"/>
        <v>490.18102423938797</v>
      </c>
      <c r="BI149" s="23">
        <f t="shared" si="119"/>
        <v>1.9422357468806419</v>
      </c>
      <c r="BJ149" s="23">
        <f t="shared" si="120"/>
        <v>2.2710487857089565</v>
      </c>
      <c r="BK149" s="23">
        <f t="shared" si="121"/>
        <v>2.0348612392916339</v>
      </c>
      <c r="BL149" s="23">
        <f t="shared" si="122"/>
        <v>1.6924653931937792</v>
      </c>
    </row>
    <row r="150" spans="4:64" x14ac:dyDescent="0.2">
      <c r="D150" s="31">
        <v>44047</v>
      </c>
      <c r="E150" s="11">
        <v>149</v>
      </c>
      <c r="F150" s="23">
        <v>156.94149780000001</v>
      </c>
      <c r="J150" s="23">
        <f t="shared" si="108"/>
        <v>153.73919374596699</v>
      </c>
      <c r="K150" s="23">
        <f t="shared" si="109"/>
        <v>154.90660986157843</v>
      </c>
      <c r="L150" s="23">
        <f t="shared" si="110"/>
        <v>155.66754439059946</v>
      </c>
      <c r="M150" s="23">
        <f t="shared" si="111"/>
        <v>155.88753208384909</v>
      </c>
      <c r="N150" s="23">
        <f t="shared" si="95"/>
        <v>2.0404444324304274</v>
      </c>
      <c r="O150" s="23">
        <f t="shared" si="96"/>
        <v>1.2965901096565016</v>
      </c>
      <c r="P150" s="23">
        <f t="shared" si="97"/>
        <v>0.81173776678493492</v>
      </c>
      <c r="Q150" s="23">
        <f t="shared" si="98"/>
        <v>0.6715659853673912</v>
      </c>
      <c r="U150" s="23">
        <f t="shared" si="123"/>
        <v>0.32869731397902135</v>
      </c>
      <c r="V150" s="23">
        <f t="shared" si="124"/>
        <v>0.79497208339082659</v>
      </c>
      <c r="W150" s="23">
        <f t="shared" si="125"/>
        <v>0.89268475240201739</v>
      </c>
      <c r="X150" s="23">
        <f t="shared" si="126"/>
        <v>-0.15226221771922077</v>
      </c>
      <c r="Y150" s="23">
        <f t="shared" si="99"/>
        <v>154.06789105994602</v>
      </c>
      <c r="Z150" s="23">
        <f t="shared" si="100"/>
        <v>155.70158194496926</v>
      </c>
      <c r="AA150" s="23">
        <f t="shared" si="101"/>
        <v>156.56022914300146</v>
      </c>
      <c r="AB150" s="23">
        <f t="shared" si="102"/>
        <v>155.73526986612987</v>
      </c>
      <c r="AC150" s="23">
        <f t="shared" si="103"/>
        <v>1.8310050434946126</v>
      </c>
      <c r="AD150" s="23">
        <f t="shared" si="104"/>
        <v>0.79004971432784721</v>
      </c>
      <c r="AE150" s="23">
        <f t="shared" si="105"/>
        <v>0.24293680278521151</v>
      </c>
      <c r="AF150" s="23">
        <f t="shared" si="106"/>
        <v>0.76858444119560243</v>
      </c>
      <c r="AJ150" s="31">
        <v>44047</v>
      </c>
      <c r="AK150" s="11">
        <v>149</v>
      </c>
      <c r="AL150" s="23">
        <v>509.64001459999997</v>
      </c>
      <c r="AP150" s="23">
        <f t="shared" si="127"/>
        <v>491.63670501805473</v>
      </c>
      <c r="AQ150" s="23">
        <f t="shared" si="128"/>
        <v>491.98780992914493</v>
      </c>
      <c r="AR150" s="23">
        <f t="shared" si="129"/>
        <v>494.26558520488891</v>
      </c>
      <c r="AS150" s="23">
        <f t="shared" si="130"/>
        <v>496.54599250277141</v>
      </c>
      <c r="AT150" s="23">
        <f t="shared" si="112"/>
        <v>3.5325541688627928</v>
      </c>
      <c r="AU150" s="23">
        <f t="shared" si="113"/>
        <v>3.463661440460025</v>
      </c>
      <c r="AV150" s="23">
        <f t="shared" si="114"/>
        <v>3.0167233644669675</v>
      </c>
      <c r="AW150" s="23">
        <f t="shared" si="115"/>
        <v>2.569268841165393</v>
      </c>
      <c r="BA150" s="23">
        <f t="shared" si="131"/>
        <v>-0.41504604269883838</v>
      </c>
      <c r="BB150" s="23">
        <f t="shared" si="132"/>
        <v>1.6064258766707062</v>
      </c>
      <c r="BC150" s="23">
        <f t="shared" si="133"/>
        <v>4.2148887960518353</v>
      </c>
      <c r="BD150" s="23">
        <f t="shared" si="134"/>
        <v>7.0230167362376488</v>
      </c>
      <c r="BE150" s="23">
        <f t="shared" si="116"/>
        <v>491.22165897535587</v>
      </c>
      <c r="BF150" s="23">
        <f t="shared" si="117"/>
        <v>493.59423580581563</v>
      </c>
      <c r="BG150" s="23">
        <f t="shared" si="118"/>
        <v>498.48047400094072</v>
      </c>
      <c r="BH150" s="23">
        <f t="shared" si="107"/>
        <v>503.56900923900906</v>
      </c>
      <c r="BI150" s="23">
        <f t="shared" si="119"/>
        <v>3.6139932299272224</v>
      </c>
      <c r="BJ150" s="23">
        <f t="shared" si="120"/>
        <v>3.1484534837356049</v>
      </c>
      <c r="BK150" s="23">
        <f t="shared" si="121"/>
        <v>2.1896908169226115</v>
      </c>
      <c r="BL150" s="23">
        <f t="shared" si="122"/>
        <v>1.1912340450260457</v>
      </c>
    </row>
    <row r="151" spans="4:64" x14ac:dyDescent="0.2">
      <c r="D151" s="31">
        <v>44048</v>
      </c>
      <c r="E151" s="11">
        <v>150</v>
      </c>
      <c r="F151" s="23">
        <v>160.25149540000001</v>
      </c>
      <c r="J151" s="23">
        <f t="shared" si="108"/>
        <v>154.3796545567736</v>
      </c>
      <c r="K151" s="23">
        <f t="shared" si="109"/>
        <v>155.72056503694705</v>
      </c>
      <c r="L151" s="23">
        <f t="shared" si="110"/>
        <v>156.43191643623979</v>
      </c>
      <c r="M151" s="23">
        <f t="shared" si="111"/>
        <v>156.73070465676983</v>
      </c>
      <c r="N151" s="23">
        <f t="shared" si="95"/>
        <v>3.6641410606308815</v>
      </c>
      <c r="O151" s="23">
        <f t="shared" si="96"/>
        <v>2.827387258847982</v>
      </c>
      <c r="P151" s="23">
        <f t="shared" si="97"/>
        <v>2.3834903719470826</v>
      </c>
      <c r="Q151" s="23">
        <f t="shared" si="98"/>
        <v>2.1970408041697311</v>
      </c>
      <c r="U151" s="23">
        <f t="shared" si="123"/>
        <v>0.3910500133445402</v>
      </c>
      <c r="V151" s="23">
        <f t="shared" si="124"/>
        <v>0.8025653201819436</v>
      </c>
      <c r="W151" s="23">
        <f t="shared" si="125"/>
        <v>0.81569712834500419</v>
      </c>
      <c r="X151" s="23">
        <f t="shared" si="126"/>
        <v>0.64408561479274451</v>
      </c>
      <c r="Y151" s="23">
        <f t="shared" si="99"/>
        <v>154.77070457011814</v>
      </c>
      <c r="Z151" s="23">
        <f t="shared" si="100"/>
        <v>156.52313035712899</v>
      </c>
      <c r="AA151" s="23">
        <f t="shared" si="101"/>
        <v>157.24761356458478</v>
      </c>
      <c r="AB151" s="23">
        <f t="shared" si="102"/>
        <v>157.37479027156257</v>
      </c>
      <c r="AC151" s="23">
        <f t="shared" si="103"/>
        <v>3.4201183684441729</v>
      </c>
      <c r="AD151" s="23">
        <f t="shared" si="104"/>
        <v>2.3265711396731334</v>
      </c>
      <c r="AE151" s="23">
        <f t="shared" si="105"/>
        <v>1.874479753163806</v>
      </c>
      <c r="AF151" s="23">
        <f t="shared" si="106"/>
        <v>1.7951190541198754</v>
      </c>
      <c r="AJ151" s="31">
        <v>44048</v>
      </c>
      <c r="AK151" s="11">
        <v>150</v>
      </c>
      <c r="AL151" s="23">
        <v>502.10998540000003</v>
      </c>
      <c r="AP151" s="23">
        <f t="shared" si="127"/>
        <v>495.2373669344438</v>
      </c>
      <c r="AQ151" s="23">
        <f t="shared" si="128"/>
        <v>499.04869179748698</v>
      </c>
      <c r="AR151" s="23">
        <f t="shared" si="129"/>
        <v>503.49024284195553</v>
      </c>
      <c r="AS151" s="23">
        <f t="shared" si="130"/>
        <v>507.02121018055425</v>
      </c>
      <c r="AT151" s="23">
        <f t="shared" si="112"/>
        <v>1.3687476181301668</v>
      </c>
      <c r="AU151" s="23">
        <f t="shared" si="113"/>
        <v>0.60968586395952729</v>
      </c>
      <c r="AV151" s="23">
        <f t="shared" si="114"/>
        <v>0.27489145448002617</v>
      </c>
      <c r="AW151" s="23">
        <f t="shared" si="115"/>
        <v>0.97811732954120634</v>
      </c>
      <c r="BA151" s="23">
        <f t="shared" si="131"/>
        <v>0.38809554911874367</v>
      </c>
      <c r="BB151" s="23">
        <f t="shared" si="132"/>
        <v>3.7882082733392446</v>
      </c>
      <c r="BC151" s="23">
        <f t="shared" si="133"/>
        <v>7.2207501006607107</v>
      </c>
      <c r="BD151" s="23">
        <f t="shared" si="134"/>
        <v>9.7847774894738002</v>
      </c>
      <c r="BE151" s="23">
        <f t="shared" si="116"/>
        <v>495.62546248356256</v>
      </c>
      <c r="BF151" s="23">
        <f t="shared" si="117"/>
        <v>502.83690007082623</v>
      </c>
      <c r="BG151" s="23">
        <f t="shared" si="118"/>
        <v>510.71099294261626</v>
      </c>
      <c r="BH151" s="23">
        <f t="shared" si="107"/>
        <v>516.805987670028</v>
      </c>
      <c r="BI151" s="23">
        <f t="shared" si="119"/>
        <v>1.2914546822389223</v>
      </c>
      <c r="BJ151" s="23">
        <f t="shared" si="120"/>
        <v>0.14477200055026113</v>
      </c>
      <c r="BK151" s="23">
        <f t="shared" si="121"/>
        <v>1.7129728132700524</v>
      </c>
      <c r="BL151" s="23">
        <f t="shared" si="122"/>
        <v>2.9268492356949598</v>
      </c>
    </row>
    <row r="152" spans="4:64" x14ac:dyDescent="0.2">
      <c r="D152" s="31">
        <v>44049</v>
      </c>
      <c r="E152" s="11">
        <v>151</v>
      </c>
      <c r="F152" s="23">
        <v>161.25</v>
      </c>
      <c r="J152" s="23">
        <f t="shared" si="108"/>
        <v>155.55402272541889</v>
      </c>
      <c r="K152" s="23">
        <f t="shared" si="109"/>
        <v>157.53293718216821</v>
      </c>
      <c r="L152" s="23">
        <f t="shared" si="110"/>
        <v>158.72366381449592</v>
      </c>
      <c r="M152" s="23">
        <f t="shared" si="111"/>
        <v>159.54733725135395</v>
      </c>
      <c r="N152" s="23">
        <f t="shared" si="95"/>
        <v>3.5323890074921613</v>
      </c>
      <c r="O152" s="23">
        <f t="shared" si="96"/>
        <v>2.305155235864675</v>
      </c>
      <c r="P152" s="23">
        <f t="shared" si="97"/>
        <v>1.5667201150412888</v>
      </c>
      <c r="Q152" s="23">
        <f t="shared" si="98"/>
        <v>1.0559148828812703</v>
      </c>
      <c r="U152" s="23">
        <f t="shared" si="123"/>
        <v>0.54771364440468961</v>
      </c>
      <c r="V152" s="23">
        <f t="shared" si="124"/>
        <v>1.2064880501976307</v>
      </c>
      <c r="W152" s="23">
        <f t="shared" si="125"/>
        <v>1.7013272782916815</v>
      </c>
      <c r="X152" s="23">
        <f t="shared" si="126"/>
        <v>2.3821231986258455</v>
      </c>
      <c r="Y152" s="23">
        <f t="shared" si="99"/>
        <v>156.10173636982358</v>
      </c>
      <c r="Z152" s="23">
        <f t="shared" si="100"/>
        <v>158.73942523236585</v>
      </c>
      <c r="AA152" s="23">
        <f t="shared" si="101"/>
        <v>160.42499109278759</v>
      </c>
      <c r="AB152" s="23">
        <f t="shared" si="102"/>
        <v>161.92946044997979</v>
      </c>
      <c r="AC152" s="23">
        <f t="shared" si="103"/>
        <v>3.1927216311171569</v>
      </c>
      <c r="AD152" s="23">
        <f t="shared" si="104"/>
        <v>1.5569455923312581</v>
      </c>
      <c r="AE152" s="23">
        <f t="shared" si="105"/>
        <v>0.5116334308293996</v>
      </c>
      <c r="AF152" s="23">
        <f t="shared" si="106"/>
        <v>0.42137082169289031</v>
      </c>
      <c r="AJ152" s="31">
        <v>44049</v>
      </c>
      <c r="AK152" s="11">
        <v>151</v>
      </c>
      <c r="AL152" s="23">
        <v>509.07998659999998</v>
      </c>
      <c r="AP152" s="23">
        <f t="shared" si="127"/>
        <v>496.61189062755511</v>
      </c>
      <c r="AQ152" s="23">
        <f t="shared" si="128"/>
        <v>500.2732092384922</v>
      </c>
      <c r="AR152" s="23">
        <f t="shared" si="129"/>
        <v>502.66208837678221</v>
      </c>
      <c r="AS152" s="23">
        <f t="shared" si="130"/>
        <v>503.09223035611086</v>
      </c>
      <c r="AT152" s="23">
        <f t="shared" si="112"/>
        <v>2.4491428263986035</v>
      </c>
      <c r="AU152" s="23">
        <f t="shared" si="113"/>
        <v>1.7299398116837665</v>
      </c>
      <c r="AV152" s="23">
        <f t="shared" si="114"/>
        <v>1.2606856274356977</v>
      </c>
      <c r="AW152" s="23">
        <f t="shared" si="115"/>
        <v>1.1761916401152674</v>
      </c>
      <c r="BA152" s="23">
        <f t="shared" si="131"/>
        <v>0.58538117791725774</v>
      </c>
      <c r="BB152" s="23">
        <f t="shared" si="132"/>
        <v>2.7627319404056339</v>
      </c>
      <c r="BC152" s="23">
        <f t="shared" si="133"/>
        <v>2.3914073611602884</v>
      </c>
      <c r="BD152" s="23">
        <f t="shared" si="134"/>
        <v>-1.1862283616599509</v>
      </c>
      <c r="BE152" s="23">
        <f t="shared" si="116"/>
        <v>497.19727180547238</v>
      </c>
      <c r="BF152" s="23">
        <f t="shared" si="117"/>
        <v>503.03594117889782</v>
      </c>
      <c r="BG152" s="23">
        <f t="shared" si="118"/>
        <v>505.05349573794251</v>
      </c>
      <c r="BH152" s="23">
        <f t="shared" si="107"/>
        <v>501.90600199445089</v>
      </c>
      <c r="BI152" s="23">
        <f t="shared" si="119"/>
        <v>2.3341547708227273</v>
      </c>
      <c r="BJ152" s="23">
        <f t="shared" si="120"/>
        <v>1.1872486800097219</v>
      </c>
      <c r="BK152" s="23">
        <f t="shared" si="121"/>
        <v>0.79093481732590898</v>
      </c>
      <c r="BL152" s="23">
        <f t="shared" si="122"/>
        <v>1.409205781877636</v>
      </c>
    </row>
    <row r="153" spans="4:64" x14ac:dyDescent="0.2">
      <c r="D153" s="31">
        <v>44050</v>
      </c>
      <c r="E153" s="11">
        <v>152</v>
      </c>
      <c r="F153" s="23">
        <v>158.37300110000001</v>
      </c>
      <c r="J153" s="23">
        <f t="shared" si="108"/>
        <v>156.69321818033512</v>
      </c>
      <c r="K153" s="23">
        <f t="shared" si="109"/>
        <v>159.01976230930092</v>
      </c>
      <c r="L153" s="23">
        <f t="shared" si="110"/>
        <v>160.23946552579838</v>
      </c>
      <c r="M153" s="23">
        <f t="shared" si="111"/>
        <v>160.90946745027077</v>
      </c>
      <c r="N153" s="23">
        <f t="shared" si="95"/>
        <v>1.0606498001539022</v>
      </c>
      <c r="O153" s="23">
        <f t="shared" si="96"/>
        <v>0.40837845138296436</v>
      </c>
      <c r="P153" s="23">
        <f t="shared" si="97"/>
        <v>1.1785243777882601</v>
      </c>
      <c r="Q153" s="23">
        <f t="shared" si="98"/>
        <v>1.6015774991023752</v>
      </c>
      <c r="U153" s="23">
        <f t="shared" si="123"/>
        <v>0.66601000650699849</v>
      </c>
      <c r="V153" s="23">
        <f t="shared" si="124"/>
        <v>1.31862288097166</v>
      </c>
      <c r="W153" s="23">
        <f t="shared" si="125"/>
        <v>1.5900119380981477</v>
      </c>
      <c r="X153" s="23">
        <f t="shared" si="126"/>
        <v>1.5661287988586219</v>
      </c>
      <c r="Y153" s="23">
        <f t="shared" si="99"/>
        <v>157.35922818684213</v>
      </c>
      <c r="Z153" s="23">
        <f t="shared" si="100"/>
        <v>160.33838519027259</v>
      </c>
      <c r="AA153" s="23">
        <f t="shared" si="101"/>
        <v>161.82947746389652</v>
      </c>
      <c r="AB153" s="23">
        <f t="shared" si="102"/>
        <v>162.47559624912938</v>
      </c>
      <c r="AC153" s="23">
        <f t="shared" si="103"/>
        <v>0.64011725869724601</v>
      </c>
      <c r="AD153" s="23">
        <f t="shared" si="104"/>
        <v>1.2409843070610214</v>
      </c>
      <c r="AE153" s="23">
        <f t="shared" si="105"/>
        <v>2.1824909169423532</v>
      </c>
      <c r="AF153" s="23">
        <f t="shared" si="106"/>
        <v>2.5904637284349414</v>
      </c>
      <c r="AJ153" s="31">
        <v>44050</v>
      </c>
      <c r="AK153" s="11">
        <v>152</v>
      </c>
      <c r="AL153" s="23">
        <v>494.73001099999999</v>
      </c>
      <c r="AP153" s="23">
        <f t="shared" si="127"/>
        <v>499.1055098220441</v>
      </c>
      <c r="AQ153" s="23">
        <f t="shared" si="128"/>
        <v>503.79592018309535</v>
      </c>
      <c r="AR153" s="23">
        <f t="shared" si="129"/>
        <v>506.51282731071285</v>
      </c>
      <c r="AS153" s="23">
        <f t="shared" si="130"/>
        <v>507.88243535122217</v>
      </c>
      <c r="AT153" s="23">
        <f t="shared" si="112"/>
        <v>0.88442154806818618</v>
      </c>
      <c r="AU153" s="23">
        <f t="shared" si="113"/>
        <v>1.8324963073839799</v>
      </c>
      <c r="AV153" s="23">
        <f t="shared" si="114"/>
        <v>2.381665969059811</v>
      </c>
      <c r="AW153" s="23">
        <f t="shared" si="115"/>
        <v>2.6585054592983202</v>
      </c>
      <c r="BA153" s="23">
        <f t="shared" si="131"/>
        <v>0.96702878123160341</v>
      </c>
      <c r="BB153" s="23">
        <f t="shared" si="132"/>
        <v>3.0667235420846395</v>
      </c>
      <c r="BC153" s="23">
        <f t="shared" si="133"/>
        <v>3.2670063048225009</v>
      </c>
      <c r="BD153" s="23">
        <f t="shared" si="134"/>
        <v>3.5949183237570579</v>
      </c>
      <c r="BE153" s="23">
        <f t="shared" si="116"/>
        <v>500.07253860327569</v>
      </c>
      <c r="BF153" s="23">
        <f t="shared" si="117"/>
        <v>506.86264372517996</v>
      </c>
      <c r="BG153" s="23">
        <f t="shared" si="118"/>
        <v>509.77983361553532</v>
      </c>
      <c r="BH153" s="23">
        <f t="shared" si="107"/>
        <v>511.47735367497921</v>
      </c>
      <c r="BI153" s="23">
        <f t="shared" si="119"/>
        <v>1.079887511266362</v>
      </c>
      <c r="BJ153" s="23">
        <f t="shared" si="120"/>
        <v>2.4523745185088384</v>
      </c>
      <c r="BK153" s="23">
        <f t="shared" si="121"/>
        <v>3.042027425244541</v>
      </c>
      <c r="BL153" s="23">
        <f t="shared" si="122"/>
        <v>3.3851479195951231</v>
      </c>
    </row>
    <row r="154" spans="4:64" x14ac:dyDescent="0.2">
      <c r="D154" s="31">
        <v>44053</v>
      </c>
      <c r="E154" s="11">
        <v>153</v>
      </c>
      <c r="F154" s="23">
        <v>157.40800479999999</v>
      </c>
      <c r="J154" s="23">
        <f t="shared" si="108"/>
        <v>157.02917476426811</v>
      </c>
      <c r="K154" s="23">
        <f t="shared" si="109"/>
        <v>158.76105782558056</v>
      </c>
      <c r="L154" s="23">
        <f t="shared" si="110"/>
        <v>159.11958687031938</v>
      </c>
      <c r="M154" s="23">
        <f t="shared" si="111"/>
        <v>158.88029437005414</v>
      </c>
      <c r="N154" s="23">
        <f t="shared" si="95"/>
        <v>0.24066757990688945</v>
      </c>
      <c r="O154" s="23">
        <f t="shared" si="96"/>
        <v>0.85958336572510752</v>
      </c>
      <c r="P154" s="23">
        <f t="shared" si="97"/>
        <v>1.0873538944185861</v>
      </c>
      <c r="Q154" s="23">
        <f t="shared" si="98"/>
        <v>0.93533335355138092</v>
      </c>
      <c r="U154" s="23">
        <f t="shared" si="123"/>
        <v>0.59999932199219541</v>
      </c>
      <c r="V154" s="23">
        <f t="shared" si="124"/>
        <v>0.6876919350948556</v>
      </c>
      <c r="W154" s="23">
        <f t="shared" si="125"/>
        <v>-3.5922418048140226E-2</v>
      </c>
      <c r="X154" s="23">
        <f t="shared" si="126"/>
        <v>-1.3101127044015741</v>
      </c>
      <c r="Y154" s="23">
        <f t="shared" si="99"/>
        <v>157.62917408626029</v>
      </c>
      <c r="Z154" s="23">
        <f t="shared" si="100"/>
        <v>159.44874976067541</v>
      </c>
      <c r="AA154" s="23">
        <f t="shared" si="101"/>
        <v>159.08366445227125</v>
      </c>
      <c r="AB154" s="23">
        <f t="shared" si="102"/>
        <v>157.57018166565257</v>
      </c>
      <c r="AC154" s="23">
        <f t="shared" si="103"/>
        <v>0.14050701331315385</v>
      </c>
      <c r="AD154" s="23">
        <f t="shared" si="104"/>
        <v>1.2964683487782991</v>
      </c>
      <c r="AE154" s="23">
        <f t="shared" si="105"/>
        <v>1.0645326801520225</v>
      </c>
      <c r="AF154" s="23">
        <f t="shared" si="106"/>
        <v>0.10302961774951806</v>
      </c>
      <c r="AJ154" s="31">
        <v>44053</v>
      </c>
      <c r="AK154" s="11">
        <v>153</v>
      </c>
      <c r="AL154" s="23">
        <v>483.38000490000002</v>
      </c>
      <c r="AP154" s="23">
        <f t="shared" si="127"/>
        <v>498.23041005763531</v>
      </c>
      <c r="AQ154" s="23">
        <f t="shared" si="128"/>
        <v>500.16955650985722</v>
      </c>
      <c r="AR154" s="23">
        <f t="shared" si="129"/>
        <v>499.44313752428513</v>
      </c>
      <c r="AS154" s="23">
        <f t="shared" si="130"/>
        <v>497.36049587024445</v>
      </c>
      <c r="AT154" s="23">
        <f t="shared" si="112"/>
        <v>3.0722009613756143</v>
      </c>
      <c r="AU154" s="23">
        <f t="shared" si="113"/>
        <v>3.4733649384877974</v>
      </c>
      <c r="AV154" s="23">
        <f t="shared" si="114"/>
        <v>3.3230858664930092</v>
      </c>
      <c r="AW154" s="23">
        <f t="shared" si="115"/>
        <v>2.8922360934512938</v>
      </c>
      <c r="BA154" s="23">
        <f t="shared" si="131"/>
        <v>0.59860307210352526</v>
      </c>
      <c r="BB154" s="23">
        <f t="shared" si="132"/>
        <v>0.38948865595553106</v>
      </c>
      <c r="BC154" s="23">
        <f t="shared" si="133"/>
        <v>-2.9350113499276285</v>
      </c>
      <c r="BD154" s="23">
        <f t="shared" si="134"/>
        <v>-7.6985679200307668</v>
      </c>
      <c r="BE154" s="23">
        <f t="shared" si="116"/>
        <v>498.82901312973883</v>
      </c>
      <c r="BF154" s="23">
        <f t="shared" si="117"/>
        <v>500.55904516581273</v>
      </c>
      <c r="BG154" s="23">
        <f t="shared" si="118"/>
        <v>496.50812617435753</v>
      </c>
      <c r="BH154" s="23">
        <f t="shared" si="107"/>
        <v>489.66192795021368</v>
      </c>
      <c r="BI154" s="23">
        <f t="shared" si="119"/>
        <v>3.1960379149184801</v>
      </c>
      <c r="BJ154" s="23">
        <f t="shared" si="120"/>
        <v>3.55394101776441</v>
      </c>
      <c r="BK154" s="23">
        <f t="shared" si="121"/>
        <v>2.7159007698453337</v>
      </c>
      <c r="BL154" s="23">
        <f t="shared" si="122"/>
        <v>1.2995827271575384</v>
      </c>
    </row>
    <row r="155" spans="4:64" x14ac:dyDescent="0.2">
      <c r="D155" s="31">
        <v>44054</v>
      </c>
      <c r="E155" s="11">
        <v>154</v>
      </c>
      <c r="F155" s="23">
        <v>154.03349299999999</v>
      </c>
      <c r="J155" s="23">
        <f t="shared" si="108"/>
        <v>157.1049407714145</v>
      </c>
      <c r="K155" s="23">
        <f t="shared" si="109"/>
        <v>158.21983661534833</v>
      </c>
      <c r="L155" s="23">
        <f t="shared" si="110"/>
        <v>158.09263762812773</v>
      </c>
      <c r="M155" s="23">
        <f t="shared" si="111"/>
        <v>157.70246271401081</v>
      </c>
      <c r="N155" s="23">
        <f t="shared" si="95"/>
        <v>1.9940129328979848</v>
      </c>
      <c r="O155" s="23">
        <f t="shared" si="96"/>
        <v>2.7178138558140308</v>
      </c>
      <c r="P155" s="23">
        <f t="shared" si="97"/>
        <v>2.6352350706789074</v>
      </c>
      <c r="Q155" s="23">
        <f t="shared" si="98"/>
        <v>2.3819298274374741</v>
      </c>
      <c r="U155" s="23">
        <f t="shared" si="123"/>
        <v>0.49515265902303612</v>
      </c>
      <c r="V155" s="23">
        <f t="shared" si="124"/>
        <v>0.1961266769640185</v>
      </c>
      <c r="W155" s="23">
        <f t="shared" si="125"/>
        <v>-0.63053851253424498</v>
      </c>
      <c r="X155" s="23">
        <f t="shared" si="126"/>
        <v>-1.2042878657149854</v>
      </c>
      <c r="Y155" s="23">
        <f t="shared" si="99"/>
        <v>157.60009343043754</v>
      </c>
      <c r="Z155" s="23">
        <f t="shared" si="100"/>
        <v>158.41596329231234</v>
      </c>
      <c r="AA155" s="23">
        <f t="shared" si="101"/>
        <v>157.46209911559347</v>
      </c>
      <c r="AB155" s="23">
        <f t="shared" si="102"/>
        <v>156.49817484829583</v>
      </c>
      <c r="AC155" s="23">
        <f t="shared" si="103"/>
        <v>2.3154707206682295</v>
      </c>
      <c r="AD155" s="23">
        <f t="shared" si="104"/>
        <v>2.8451411488229694</v>
      </c>
      <c r="AE155" s="23">
        <f t="shared" si="105"/>
        <v>2.2258835067730898</v>
      </c>
      <c r="AF155" s="23">
        <f t="shared" si="106"/>
        <v>1.6000947588040735</v>
      </c>
      <c r="AJ155" s="31">
        <v>44054</v>
      </c>
      <c r="AK155" s="11">
        <v>154</v>
      </c>
      <c r="AL155" s="23">
        <v>466.92999270000001</v>
      </c>
      <c r="AP155" s="23">
        <f t="shared" si="127"/>
        <v>495.26032902610831</v>
      </c>
      <c r="AQ155" s="23">
        <f t="shared" si="128"/>
        <v>493.45373586591438</v>
      </c>
      <c r="AR155" s="23">
        <f t="shared" si="129"/>
        <v>489.80525794971408</v>
      </c>
      <c r="AS155" s="23">
        <f t="shared" si="130"/>
        <v>486.17610309404893</v>
      </c>
      <c r="AT155" s="23">
        <f t="shared" si="112"/>
        <v>6.0673627243967561</v>
      </c>
      <c r="AU155" s="23">
        <f t="shared" si="113"/>
        <v>5.6804539396884985</v>
      </c>
      <c r="AV155" s="23">
        <f t="shared" si="114"/>
        <v>4.8990781503323335</v>
      </c>
      <c r="AW155" s="23">
        <f t="shared" si="115"/>
        <v>4.121840681674616</v>
      </c>
      <c r="BA155" s="23">
        <f t="shared" si="131"/>
        <v>-0.11513374862258019</v>
      </c>
      <c r="BB155" s="23">
        <f t="shared" si="132"/>
        <v>-2.4526350640038155</v>
      </c>
      <c r="BC155" s="23">
        <f t="shared" si="133"/>
        <v>-6.9567322847136861</v>
      </c>
      <c r="BD155" s="23">
        <f t="shared" si="134"/>
        <v>-10.487227804962572</v>
      </c>
      <c r="BE155" s="23">
        <f t="shared" si="116"/>
        <v>495.14519527748575</v>
      </c>
      <c r="BF155" s="23">
        <f t="shared" si="117"/>
        <v>491.00110080191058</v>
      </c>
      <c r="BG155" s="23">
        <f t="shared" si="118"/>
        <v>482.84852566500041</v>
      </c>
      <c r="BH155" s="23">
        <f t="shared" si="107"/>
        <v>475.68887528908635</v>
      </c>
      <c r="BI155" s="23">
        <f t="shared" si="119"/>
        <v>6.0427051203827586</v>
      </c>
      <c r="BJ155" s="23">
        <f t="shared" si="120"/>
        <v>5.15518567627677</v>
      </c>
      <c r="BK155" s="23">
        <f t="shared" si="121"/>
        <v>3.4091905026173737</v>
      </c>
      <c r="BL155" s="23">
        <f t="shared" si="122"/>
        <v>1.8758449287951129</v>
      </c>
    </row>
    <row r="156" spans="4:64" x14ac:dyDescent="0.2">
      <c r="D156" s="31">
        <v>44055</v>
      </c>
      <c r="E156" s="11">
        <v>155</v>
      </c>
      <c r="F156" s="23">
        <v>158.1119995</v>
      </c>
      <c r="J156" s="23">
        <f t="shared" si="108"/>
        <v>156.49065121713161</v>
      </c>
      <c r="K156" s="23">
        <f t="shared" si="109"/>
        <v>156.54529916920899</v>
      </c>
      <c r="L156" s="23">
        <f t="shared" si="110"/>
        <v>155.65715085125109</v>
      </c>
      <c r="M156" s="23">
        <f t="shared" si="111"/>
        <v>154.76728694280217</v>
      </c>
      <c r="N156" s="23">
        <f t="shared" si="95"/>
        <v>1.0254429062914876</v>
      </c>
      <c r="O156" s="23">
        <f t="shared" si="96"/>
        <v>0.99088009496142504</v>
      </c>
      <c r="P156" s="23">
        <f t="shared" si="97"/>
        <v>1.5526011033393496</v>
      </c>
      <c r="Q156" s="23">
        <f t="shared" si="98"/>
        <v>2.115407159339493</v>
      </c>
      <c r="U156" s="23">
        <f t="shared" si="123"/>
        <v>0.27326421636185072</v>
      </c>
      <c r="V156" s="23">
        <f t="shared" si="124"/>
        <v>-0.55213897227732478</v>
      </c>
      <c r="W156" s="23">
        <f t="shared" si="125"/>
        <v>-1.7135074711396843</v>
      </c>
      <c r="X156" s="23">
        <f t="shared" si="126"/>
        <v>-2.5889981901099044</v>
      </c>
      <c r="Y156" s="23">
        <f t="shared" si="99"/>
        <v>156.76391543349345</v>
      </c>
      <c r="Z156" s="23">
        <f t="shared" si="100"/>
        <v>155.99316019693165</v>
      </c>
      <c r="AA156" s="23">
        <f t="shared" si="101"/>
        <v>153.94364338011141</v>
      </c>
      <c r="AB156" s="23">
        <f t="shared" si="102"/>
        <v>152.17828875269228</v>
      </c>
      <c r="AC156" s="23">
        <f t="shared" si="103"/>
        <v>0.85261338214026217</v>
      </c>
      <c r="AD156" s="23">
        <f t="shared" si="104"/>
        <v>1.3400876023127779</v>
      </c>
      <c r="AE156" s="23">
        <f t="shared" si="105"/>
        <v>2.6363312924194511</v>
      </c>
      <c r="AF156" s="23">
        <f t="shared" si="106"/>
        <v>3.7528528929315788</v>
      </c>
      <c r="AJ156" s="31">
        <v>44055</v>
      </c>
      <c r="AK156" s="11">
        <v>155</v>
      </c>
      <c r="AL156" s="23">
        <v>475.47000120000001</v>
      </c>
      <c r="AP156" s="23">
        <f t="shared" si="127"/>
        <v>489.5942617608867</v>
      </c>
      <c r="AQ156" s="23">
        <f t="shared" si="128"/>
        <v>482.84423859954865</v>
      </c>
      <c r="AR156" s="23">
        <f t="shared" si="129"/>
        <v>476.08009879988566</v>
      </c>
      <c r="AS156" s="23">
        <f t="shared" si="130"/>
        <v>470.77921477880977</v>
      </c>
      <c r="AT156" s="23">
        <f t="shared" si="112"/>
        <v>2.9705892117777384</v>
      </c>
      <c r="AU156" s="23">
        <f t="shared" si="113"/>
        <v>1.5509364167954647</v>
      </c>
      <c r="AV156" s="23">
        <f t="shared" si="114"/>
        <v>0.12831463569644197</v>
      </c>
      <c r="AW156" s="23">
        <f t="shared" si="115"/>
        <v>0.98655780792721837</v>
      </c>
      <c r="BA156" s="23">
        <f t="shared" si="131"/>
        <v>-1.2253204519423868</v>
      </c>
      <c r="BB156" s="23">
        <f t="shared" si="132"/>
        <v>-5.7153799449485838</v>
      </c>
      <c r="BC156" s="23">
        <f t="shared" si="133"/>
        <v>-11.017788403782523</v>
      </c>
      <c r="BD156" s="23">
        <f t="shared" si="134"/>
        <v>-14.414956213183837</v>
      </c>
      <c r="BE156" s="23">
        <f t="shared" si="116"/>
        <v>488.36894130894433</v>
      </c>
      <c r="BF156" s="23">
        <f t="shared" si="117"/>
        <v>477.12885865460004</v>
      </c>
      <c r="BG156" s="23">
        <f t="shared" si="118"/>
        <v>465.06231039610316</v>
      </c>
      <c r="BH156" s="23">
        <f t="shared" si="107"/>
        <v>456.36425856562596</v>
      </c>
      <c r="BI156" s="23">
        <f t="shared" si="119"/>
        <v>2.7128820065177051</v>
      </c>
      <c r="BJ156" s="23">
        <f t="shared" si="120"/>
        <v>0.34888793202796586</v>
      </c>
      <c r="BK156" s="23">
        <f t="shared" si="121"/>
        <v>2.1889269097166451</v>
      </c>
      <c r="BL156" s="23">
        <f t="shared" si="122"/>
        <v>4.0182856092192205</v>
      </c>
    </row>
    <row r="157" spans="4:64" x14ac:dyDescent="0.2">
      <c r="D157" s="31">
        <v>44056</v>
      </c>
      <c r="E157" s="11">
        <v>156</v>
      </c>
      <c r="F157" s="23">
        <v>158.05099490000001</v>
      </c>
      <c r="J157" s="23">
        <f t="shared" si="108"/>
        <v>156.81492087370529</v>
      </c>
      <c r="K157" s="23">
        <f t="shared" si="109"/>
        <v>157.1719793015254</v>
      </c>
      <c r="L157" s="23">
        <f t="shared" si="110"/>
        <v>157.13006004050044</v>
      </c>
      <c r="M157" s="23">
        <f t="shared" si="111"/>
        <v>157.44305698856044</v>
      </c>
      <c r="N157" s="23">
        <f t="shared" si="95"/>
        <v>0.78207291708400128</v>
      </c>
      <c r="O157" s="23">
        <f t="shared" si="96"/>
        <v>0.55615948449471564</v>
      </c>
      <c r="P157" s="23">
        <f t="shared" si="97"/>
        <v>0.58268210211662985</v>
      </c>
      <c r="Q157" s="23">
        <f t="shared" si="98"/>
        <v>0.38464668433388238</v>
      </c>
      <c r="U157" s="23">
        <f t="shared" si="123"/>
        <v>0.28346530440421591</v>
      </c>
      <c r="V157" s="23">
        <f t="shared" si="124"/>
        <v>-8.0611330439831319E-2</v>
      </c>
      <c r="W157" s="23">
        <f t="shared" si="125"/>
        <v>0.19834252509373618</v>
      </c>
      <c r="X157" s="23">
        <f t="shared" si="126"/>
        <v>1.6228163985846353</v>
      </c>
      <c r="Y157" s="23">
        <f t="shared" si="99"/>
        <v>157.09838617810951</v>
      </c>
      <c r="Z157" s="23">
        <f t="shared" si="100"/>
        <v>157.09136797108556</v>
      </c>
      <c r="AA157" s="23">
        <f t="shared" si="101"/>
        <v>157.32840256559419</v>
      </c>
      <c r="AB157" s="23">
        <f t="shared" si="102"/>
        <v>159.06587338714507</v>
      </c>
      <c r="AC157" s="23">
        <f t="shared" si="103"/>
        <v>0.60272238241411979</v>
      </c>
      <c r="AD157" s="23">
        <f t="shared" si="104"/>
        <v>0.60716285242089663</v>
      </c>
      <c r="AE157" s="23">
        <f t="shared" si="105"/>
        <v>0.45718936148614991</v>
      </c>
      <c r="AF157" s="23">
        <f t="shared" si="106"/>
        <v>0.64212091027151685</v>
      </c>
      <c r="AJ157" s="31">
        <v>44056</v>
      </c>
      <c r="AK157" s="11">
        <v>156</v>
      </c>
      <c r="AL157" s="23">
        <v>481.32998659999998</v>
      </c>
      <c r="AP157" s="23">
        <f t="shared" si="127"/>
        <v>486.76940964870937</v>
      </c>
      <c r="AQ157" s="23">
        <f t="shared" si="128"/>
        <v>479.89454363972919</v>
      </c>
      <c r="AR157" s="23">
        <f t="shared" si="129"/>
        <v>475.71404023995427</v>
      </c>
      <c r="AS157" s="23">
        <f t="shared" si="130"/>
        <v>474.53184391576201</v>
      </c>
      <c r="AT157" s="23">
        <f t="shared" si="112"/>
        <v>1.1300818981032474</v>
      </c>
      <c r="AU157" s="23">
        <f t="shared" si="113"/>
        <v>0.29822429523047528</v>
      </c>
      <c r="AV157" s="23">
        <f t="shared" si="114"/>
        <v>1.1667559712444711</v>
      </c>
      <c r="AW157" s="23">
        <f t="shared" si="115"/>
        <v>1.4123663335954673</v>
      </c>
      <c r="BA157" s="23">
        <f t="shared" si="131"/>
        <v>-1.5452267839893745</v>
      </c>
      <c r="BB157" s="23">
        <f t="shared" si="132"/>
        <v>-4.6091059508969314</v>
      </c>
      <c r="BC157" s="23">
        <f t="shared" si="133"/>
        <v>-4.6267504974718436</v>
      </c>
      <c r="BD157" s="23">
        <f t="shared" si="134"/>
        <v>0.11911206692502274</v>
      </c>
      <c r="BE157" s="23">
        <f t="shared" si="116"/>
        <v>485.22418286471998</v>
      </c>
      <c r="BF157" s="23">
        <f t="shared" si="117"/>
        <v>475.28543768883225</v>
      </c>
      <c r="BG157" s="23">
        <f t="shared" si="118"/>
        <v>471.08728974248243</v>
      </c>
      <c r="BH157" s="23">
        <f t="shared" si="107"/>
        <v>474.65095598268704</v>
      </c>
      <c r="BI157" s="23">
        <f t="shared" si="119"/>
        <v>0.80904917065892068</v>
      </c>
      <c r="BJ157" s="23">
        <f t="shared" si="120"/>
        <v>1.2558014417229617</v>
      </c>
      <c r="BK157" s="23">
        <f t="shared" si="121"/>
        <v>2.1279989077492392</v>
      </c>
      <c r="BL157" s="23">
        <f t="shared" si="122"/>
        <v>1.3876198872403571</v>
      </c>
    </row>
    <row r="158" spans="4:64" x14ac:dyDescent="0.2">
      <c r="D158" s="31">
        <v>44057</v>
      </c>
      <c r="E158" s="11">
        <v>157</v>
      </c>
      <c r="F158" s="23">
        <v>157.40100100000001</v>
      </c>
      <c r="J158" s="23">
        <f t="shared" si="108"/>
        <v>157.06213567896424</v>
      </c>
      <c r="K158" s="23">
        <f t="shared" si="109"/>
        <v>157.52358554091524</v>
      </c>
      <c r="L158" s="23">
        <f t="shared" si="110"/>
        <v>157.6826209562002</v>
      </c>
      <c r="M158" s="23">
        <f t="shared" si="111"/>
        <v>157.9294073177121</v>
      </c>
      <c r="N158" s="23">
        <f t="shared" si="95"/>
        <v>0.21528790724511898</v>
      </c>
      <c r="O158" s="23">
        <f t="shared" si="96"/>
        <v>7.7880407453842726E-2</v>
      </c>
      <c r="P158" s="23">
        <f t="shared" si="97"/>
        <v>0.17891878349629328</v>
      </c>
      <c r="Q158" s="23">
        <f t="shared" si="98"/>
        <v>0.3357070884905598</v>
      </c>
      <c r="U158" s="23">
        <f t="shared" si="123"/>
        <v>0.27621520457516252</v>
      </c>
      <c r="V158" s="23">
        <f t="shared" si="124"/>
        <v>9.2275697492036429E-2</v>
      </c>
      <c r="W158" s="23">
        <f t="shared" si="125"/>
        <v>0.41087355945734899</v>
      </c>
      <c r="X158" s="23">
        <f t="shared" si="126"/>
        <v>0.71364354303825683</v>
      </c>
      <c r="Y158" s="23">
        <f t="shared" si="99"/>
        <v>157.33835088353939</v>
      </c>
      <c r="Z158" s="23">
        <f t="shared" si="100"/>
        <v>157.61586123840726</v>
      </c>
      <c r="AA158" s="23">
        <f t="shared" si="101"/>
        <v>158.09349451565754</v>
      </c>
      <c r="AB158" s="23">
        <f t="shared" si="102"/>
        <v>158.64305086075035</v>
      </c>
      <c r="AC158" s="23">
        <f t="shared" si="103"/>
        <v>3.9802870415428168E-2</v>
      </c>
      <c r="AD158" s="23">
        <f t="shared" si="104"/>
        <v>0.1365050012656874</v>
      </c>
      <c r="AE158" s="23">
        <f t="shared" si="105"/>
        <v>0.43995496296591635</v>
      </c>
      <c r="AF158" s="23">
        <f t="shared" si="106"/>
        <v>0.78909908632051307</v>
      </c>
      <c r="AJ158" s="31">
        <v>44057</v>
      </c>
      <c r="AK158" s="11">
        <v>157</v>
      </c>
      <c r="AL158" s="23">
        <v>482.67999270000001</v>
      </c>
      <c r="AP158" s="23">
        <f t="shared" si="127"/>
        <v>485.68152503896749</v>
      </c>
      <c r="AQ158" s="23">
        <f t="shared" si="128"/>
        <v>480.46872082383749</v>
      </c>
      <c r="AR158" s="23">
        <f t="shared" si="129"/>
        <v>479.0836080559817</v>
      </c>
      <c r="AS158" s="23">
        <f t="shared" si="130"/>
        <v>479.97035806315239</v>
      </c>
      <c r="AT158" s="23">
        <f t="shared" si="112"/>
        <v>0.62184726617268782</v>
      </c>
      <c r="AU158" s="23">
        <f t="shared" si="113"/>
        <v>0.45812379000695364</v>
      </c>
      <c r="AV158" s="23">
        <f t="shared" si="114"/>
        <v>0.74508674451181878</v>
      </c>
      <c r="AW158" s="23">
        <f t="shared" si="115"/>
        <v>0.5613728925639857</v>
      </c>
      <c r="BA158" s="23">
        <f t="shared" si="131"/>
        <v>-1.4537583491398751</v>
      </c>
      <c r="BB158" s="23">
        <f t="shared" si="132"/>
        <v>-2.5357926968948417</v>
      </c>
      <c r="BC158" s="23">
        <f t="shared" si="133"/>
        <v>0.17104049062771876</v>
      </c>
      <c r="BD158" s="23">
        <f t="shared" si="134"/>
        <v>4.3746337312973074</v>
      </c>
      <c r="BE158" s="23">
        <f t="shared" si="116"/>
        <v>484.2277666898276</v>
      </c>
      <c r="BF158" s="23">
        <f t="shared" si="117"/>
        <v>477.93292812694267</v>
      </c>
      <c r="BG158" s="23">
        <f t="shared" si="118"/>
        <v>479.25464854660942</v>
      </c>
      <c r="BH158" s="23">
        <f t="shared" si="107"/>
        <v>484.3449917944497</v>
      </c>
      <c r="BI158" s="23">
        <f t="shared" si="119"/>
        <v>0.3206625535004467</v>
      </c>
      <c r="BJ158" s="23">
        <f t="shared" si="120"/>
        <v>0.98348070043329638</v>
      </c>
      <c r="BK158" s="23">
        <f t="shared" si="121"/>
        <v>0.70965115712172278</v>
      </c>
      <c r="BL158" s="23">
        <f t="shared" si="122"/>
        <v>0.34494885216519217</v>
      </c>
    </row>
    <row r="159" spans="4:64" x14ac:dyDescent="0.2">
      <c r="D159" s="31">
        <v>44060</v>
      </c>
      <c r="E159" s="11">
        <v>158</v>
      </c>
      <c r="F159" s="23">
        <v>159.12049870000001</v>
      </c>
      <c r="J159" s="23">
        <f t="shared" si="108"/>
        <v>157.1299087431714</v>
      </c>
      <c r="K159" s="23">
        <f t="shared" si="109"/>
        <v>157.47455172454914</v>
      </c>
      <c r="L159" s="23">
        <f t="shared" si="110"/>
        <v>157.51364898248008</v>
      </c>
      <c r="M159" s="23">
        <f t="shared" si="111"/>
        <v>157.50668226354242</v>
      </c>
      <c r="N159" s="23">
        <f t="shared" si="95"/>
        <v>1.2509952979606986</v>
      </c>
      <c r="O159" s="23">
        <f t="shared" si="96"/>
        <v>1.0344028512341941</v>
      </c>
      <c r="P159" s="23">
        <f t="shared" si="97"/>
        <v>1.0098320019405114</v>
      </c>
      <c r="Q159" s="23">
        <f t="shared" si="98"/>
        <v>1.0142102680938851</v>
      </c>
      <c r="U159" s="23">
        <f t="shared" si="123"/>
        <v>0.23452677650156192</v>
      </c>
      <c r="V159" s="23">
        <f t="shared" si="124"/>
        <v>3.5751891948785523E-2</v>
      </c>
      <c r="W159" s="23">
        <f t="shared" si="125"/>
        <v>6.2966239550868358E-2</v>
      </c>
      <c r="X159" s="23">
        <f t="shared" si="126"/>
        <v>-0.19545133472809986</v>
      </c>
      <c r="Y159" s="23">
        <f t="shared" si="99"/>
        <v>157.36443551967295</v>
      </c>
      <c r="Z159" s="23">
        <f t="shared" si="100"/>
        <v>157.51030361649794</v>
      </c>
      <c r="AA159" s="23">
        <f t="shared" si="101"/>
        <v>157.57661522203094</v>
      </c>
      <c r="AB159" s="23">
        <f t="shared" si="102"/>
        <v>157.31123092881433</v>
      </c>
      <c r="AC159" s="23">
        <f t="shared" si="103"/>
        <v>1.1036058802441782</v>
      </c>
      <c r="AD159" s="23">
        <f t="shared" si="104"/>
        <v>1.0119344123838379</v>
      </c>
      <c r="AE159" s="23">
        <f t="shared" si="105"/>
        <v>0.9702605827548697</v>
      </c>
      <c r="AF159" s="23">
        <f t="shared" si="106"/>
        <v>1.1370425469799561</v>
      </c>
      <c r="AJ159" s="31">
        <v>44060</v>
      </c>
      <c r="AK159" s="11">
        <v>158</v>
      </c>
      <c r="AL159" s="23">
        <v>482.35000609999997</v>
      </c>
      <c r="AP159" s="23">
        <f t="shared" si="127"/>
        <v>485.08121857117408</v>
      </c>
      <c r="AQ159" s="23">
        <f t="shared" si="128"/>
        <v>481.35322957430247</v>
      </c>
      <c r="AR159" s="23">
        <f t="shared" si="129"/>
        <v>481.24143884239265</v>
      </c>
      <c r="AS159" s="23">
        <f t="shared" si="130"/>
        <v>482.13806577263051</v>
      </c>
      <c r="AT159" s="23">
        <f t="shared" si="112"/>
        <v>0.56623042119499278</v>
      </c>
      <c r="AU159" s="23">
        <f t="shared" si="113"/>
        <v>0.20665004936080555</v>
      </c>
      <c r="AV159" s="23">
        <f t="shared" si="114"/>
        <v>0.22982631773357812</v>
      </c>
      <c r="AW159" s="23">
        <f t="shared" si="115"/>
        <v>4.3939115722851772E-2</v>
      </c>
      <c r="BA159" s="23">
        <f t="shared" si="131"/>
        <v>-1.2830679728705834</v>
      </c>
      <c r="BB159" s="23">
        <f t="shared" si="132"/>
        <v>-1.1676721179509095</v>
      </c>
      <c r="BC159" s="23">
        <f t="shared" si="133"/>
        <v>1.3631146680976602</v>
      </c>
      <c r="BD159" s="23">
        <f t="shared" si="134"/>
        <v>2.6090929138419594</v>
      </c>
      <c r="BE159" s="23">
        <f t="shared" si="116"/>
        <v>483.79815059830349</v>
      </c>
      <c r="BF159" s="23">
        <f t="shared" si="117"/>
        <v>480.18555745635155</v>
      </c>
      <c r="BG159" s="23">
        <f t="shared" si="118"/>
        <v>482.60455351049029</v>
      </c>
      <c r="BH159" s="23">
        <f t="shared" si="107"/>
        <v>484.74715868647246</v>
      </c>
      <c r="BI159" s="23">
        <f t="shared" si="119"/>
        <v>0.30022690577167599</v>
      </c>
      <c r="BJ159" s="23">
        <f t="shared" si="120"/>
        <v>0.44872988831261612</v>
      </c>
      <c r="BK159" s="23">
        <f t="shared" si="121"/>
        <v>5.2772345241257332E-2</v>
      </c>
      <c r="BL159" s="23">
        <f t="shared" si="122"/>
        <v>0.49697368221355703</v>
      </c>
    </row>
    <row r="160" spans="4:64" x14ac:dyDescent="0.2">
      <c r="D160" s="31">
        <v>44061</v>
      </c>
      <c r="E160" s="11">
        <v>159</v>
      </c>
      <c r="F160" s="23">
        <v>165.62449649999999</v>
      </c>
      <c r="J160" s="23">
        <f t="shared" si="108"/>
        <v>157.52802673453712</v>
      </c>
      <c r="K160" s="23">
        <f t="shared" si="109"/>
        <v>158.13293051472948</v>
      </c>
      <c r="L160" s="23">
        <f t="shared" si="110"/>
        <v>158.47775881299205</v>
      </c>
      <c r="M160" s="23">
        <f t="shared" si="111"/>
        <v>158.79773541270851</v>
      </c>
      <c r="N160" s="23">
        <f t="shared" si="95"/>
        <v>4.8884494362600952</v>
      </c>
      <c r="O160" s="23">
        <f t="shared" si="96"/>
        <v>4.5232234020832252</v>
      </c>
      <c r="P160" s="23">
        <f t="shared" si="97"/>
        <v>4.3150245513398087</v>
      </c>
      <c r="Q160" s="23">
        <f t="shared" si="98"/>
        <v>4.1218305453333031</v>
      </c>
      <c r="U160" s="23">
        <f t="shared" si="123"/>
        <v>0.26724501947439416</v>
      </c>
      <c r="V160" s="23">
        <f t="shared" si="124"/>
        <v>0.2848026512414058</v>
      </c>
      <c r="W160" s="23">
        <f t="shared" si="125"/>
        <v>0.60365239412753091</v>
      </c>
      <c r="X160" s="23">
        <f t="shared" si="126"/>
        <v>0.99375225238725118</v>
      </c>
      <c r="Y160" s="23">
        <f t="shared" si="99"/>
        <v>157.79527175401151</v>
      </c>
      <c r="Z160" s="23">
        <f t="shared" si="100"/>
        <v>158.41773316597087</v>
      </c>
      <c r="AA160" s="23">
        <f t="shared" si="101"/>
        <v>159.08141120711957</v>
      </c>
      <c r="AB160" s="23">
        <f t="shared" si="102"/>
        <v>159.79148766509576</v>
      </c>
      <c r="AC160" s="23">
        <f t="shared" si="103"/>
        <v>4.7270934622817009</v>
      </c>
      <c r="AD160" s="23">
        <f t="shared" si="104"/>
        <v>4.3512665616037784</v>
      </c>
      <c r="AE160" s="23">
        <f t="shared" si="105"/>
        <v>3.9505540733102973</v>
      </c>
      <c r="AF160" s="23">
        <f t="shared" si="106"/>
        <v>3.5218273613916975</v>
      </c>
      <c r="AJ160" s="31">
        <v>44061</v>
      </c>
      <c r="AK160" s="11">
        <v>159</v>
      </c>
      <c r="AL160" s="23">
        <v>491.86999509999998</v>
      </c>
      <c r="AP160" s="23">
        <f t="shared" si="127"/>
        <v>484.5349760769393</v>
      </c>
      <c r="AQ160" s="23">
        <f t="shared" si="128"/>
        <v>481.75194018458149</v>
      </c>
      <c r="AR160" s="23">
        <f t="shared" si="129"/>
        <v>481.90657919695707</v>
      </c>
      <c r="AS160" s="23">
        <f t="shared" si="130"/>
        <v>482.30761803452606</v>
      </c>
      <c r="AT160" s="23">
        <f t="shared" si="112"/>
        <v>1.4912515697505455</v>
      </c>
      <c r="AU160" s="23">
        <f t="shared" si="113"/>
        <v>2.0570587789892407</v>
      </c>
      <c r="AV160" s="23">
        <f t="shared" si="114"/>
        <v>2.0256197780507619</v>
      </c>
      <c r="AW160" s="23">
        <f t="shared" si="115"/>
        <v>1.9440862749779724</v>
      </c>
      <c r="BA160" s="23">
        <f t="shared" si="131"/>
        <v>-1.1357028771434219</v>
      </c>
      <c r="BB160" s="23">
        <f t="shared" si="132"/>
        <v>-0.5411190266589414</v>
      </c>
      <c r="BC160" s="23">
        <f t="shared" si="133"/>
        <v>0.94433007997771268</v>
      </c>
      <c r="BD160" s="23">
        <f t="shared" si="134"/>
        <v>0.657460392284829</v>
      </c>
      <c r="BE160" s="23">
        <f t="shared" si="116"/>
        <v>483.39927319979586</v>
      </c>
      <c r="BF160" s="23">
        <f t="shared" si="117"/>
        <v>481.21082115792257</v>
      </c>
      <c r="BG160" s="23">
        <f t="shared" si="118"/>
        <v>482.85090927693477</v>
      </c>
      <c r="BH160" s="23">
        <f t="shared" si="107"/>
        <v>482.96507842681086</v>
      </c>
      <c r="BI160" s="23">
        <f t="shared" si="119"/>
        <v>1.7221464989914621</v>
      </c>
      <c r="BJ160" s="23">
        <f t="shared" si="120"/>
        <v>2.1670713904616901</v>
      </c>
      <c r="BK160" s="23">
        <f t="shared" si="121"/>
        <v>1.8336320395456487</v>
      </c>
      <c r="BL160" s="23">
        <f t="shared" si="122"/>
        <v>1.8104207944984934</v>
      </c>
    </row>
    <row r="161" spans="4:64" x14ac:dyDescent="0.2">
      <c r="D161" s="31">
        <v>44062</v>
      </c>
      <c r="E161" s="11">
        <v>160</v>
      </c>
      <c r="F161" s="23">
        <v>163.02400209999999</v>
      </c>
      <c r="J161" s="23">
        <f t="shared" si="108"/>
        <v>159.1473206876297</v>
      </c>
      <c r="K161" s="23">
        <f t="shared" si="109"/>
        <v>161.12955690883769</v>
      </c>
      <c r="L161" s="23">
        <f t="shared" si="110"/>
        <v>162.7658014251968</v>
      </c>
      <c r="M161" s="23">
        <f t="shared" si="111"/>
        <v>164.25914428254171</v>
      </c>
      <c r="N161" s="23">
        <f t="shared" si="95"/>
        <v>2.3779819918739986</v>
      </c>
      <c r="O161" s="23">
        <f t="shared" si="96"/>
        <v>1.1620651970010156</v>
      </c>
      <c r="P161" s="23">
        <f t="shared" si="97"/>
        <v>0.15838199987558246</v>
      </c>
      <c r="Q161" s="23">
        <f t="shared" si="98"/>
        <v>0.75764437544851682</v>
      </c>
      <c r="U161" s="23">
        <f t="shared" si="123"/>
        <v>0.5376548061980313</v>
      </c>
      <c r="V161" s="23">
        <f t="shared" si="124"/>
        <v>1.3695321483881255</v>
      </c>
      <c r="W161" s="23">
        <f t="shared" si="125"/>
        <v>2.8142865249738609</v>
      </c>
      <c r="X161" s="23">
        <f t="shared" si="126"/>
        <v>4.5678775463440164</v>
      </c>
      <c r="Y161" s="23">
        <f t="shared" si="99"/>
        <v>159.68497549382772</v>
      </c>
      <c r="Z161" s="23">
        <f t="shared" si="100"/>
        <v>162.4990890572258</v>
      </c>
      <c r="AA161" s="23">
        <f t="shared" si="101"/>
        <v>165.58008795017065</v>
      </c>
      <c r="AB161" s="23">
        <f t="shared" si="102"/>
        <v>168.82702182888573</v>
      </c>
      <c r="AC161" s="23">
        <f t="shared" si="103"/>
        <v>2.0481809814263348</v>
      </c>
      <c r="AD161" s="23">
        <f t="shared" si="104"/>
        <v>0.32198512857769396</v>
      </c>
      <c r="AE161" s="23">
        <f t="shared" si="105"/>
        <v>1.5679199487464064</v>
      </c>
      <c r="AF161" s="23">
        <f t="shared" si="106"/>
        <v>3.5596106426869176</v>
      </c>
      <c r="AJ161" s="31">
        <v>44062</v>
      </c>
      <c r="AK161" s="11">
        <v>160</v>
      </c>
      <c r="AL161" s="23">
        <v>484.52999879999999</v>
      </c>
      <c r="AP161" s="23">
        <f t="shared" si="127"/>
        <v>486.00197988155145</v>
      </c>
      <c r="AQ161" s="23">
        <f t="shared" si="128"/>
        <v>485.79916215074888</v>
      </c>
      <c r="AR161" s="23">
        <f t="shared" si="129"/>
        <v>487.88462873878279</v>
      </c>
      <c r="AS161" s="23">
        <f t="shared" si="130"/>
        <v>489.95751968690519</v>
      </c>
      <c r="AT161" s="23">
        <f t="shared" si="112"/>
        <v>0.30379565459249375</v>
      </c>
      <c r="AU161" s="23">
        <f t="shared" si="113"/>
        <v>0.2619370016081855</v>
      </c>
      <c r="AV161" s="23">
        <f t="shared" si="114"/>
        <v>0.69234721216250261</v>
      </c>
      <c r="AW161" s="23">
        <f t="shared" si="115"/>
        <v>1.1201619921051624</v>
      </c>
      <c r="BA161" s="23">
        <f t="shared" si="131"/>
        <v>-0.61516154079230789</v>
      </c>
      <c r="BB161" s="23">
        <f t="shared" si="132"/>
        <v>1.2942173704715949</v>
      </c>
      <c r="BC161" s="23">
        <f t="shared" si="133"/>
        <v>3.9645617570865204</v>
      </c>
      <c r="BD161" s="23">
        <f t="shared" si="134"/>
        <v>6.2514134003602688</v>
      </c>
      <c r="BE161" s="23">
        <f t="shared" si="116"/>
        <v>485.38681834075913</v>
      </c>
      <c r="BF161" s="23">
        <f t="shared" si="117"/>
        <v>487.09337952122047</v>
      </c>
      <c r="BG161" s="23">
        <f t="shared" si="118"/>
        <v>491.84919049586932</v>
      </c>
      <c r="BH161" s="23">
        <f t="shared" si="107"/>
        <v>496.20893308726545</v>
      </c>
      <c r="BI161" s="23">
        <f t="shared" si="119"/>
        <v>0.1768351893342352</v>
      </c>
      <c r="BJ161" s="23">
        <f t="shared" si="120"/>
        <v>0.52904479135843407</v>
      </c>
      <c r="BK161" s="23">
        <f t="shared" si="121"/>
        <v>1.5105755503263456</v>
      </c>
      <c r="BL161" s="23">
        <f t="shared" si="122"/>
        <v>2.4103635102449434</v>
      </c>
    </row>
    <row r="162" spans="4:64" x14ac:dyDescent="0.2">
      <c r="D162" s="31">
        <v>44063</v>
      </c>
      <c r="E162" s="11">
        <v>161</v>
      </c>
      <c r="F162" s="23">
        <v>164.8684998</v>
      </c>
      <c r="J162" s="23">
        <f t="shared" si="108"/>
        <v>159.92265697010376</v>
      </c>
      <c r="K162" s="23">
        <f t="shared" si="109"/>
        <v>161.8873349853026</v>
      </c>
      <c r="L162" s="23">
        <f t="shared" si="110"/>
        <v>162.92072183007872</v>
      </c>
      <c r="M162" s="23">
        <f t="shared" si="111"/>
        <v>163.27103053650831</v>
      </c>
      <c r="N162" s="23">
        <f t="shared" si="95"/>
        <v>2.9998713131350008</v>
      </c>
      <c r="O162" s="23">
        <f t="shared" si="96"/>
        <v>1.8082076432513239</v>
      </c>
      <c r="P162" s="23">
        <f t="shared" si="97"/>
        <v>1.1814130487534624</v>
      </c>
      <c r="Q162" s="23">
        <f t="shared" si="98"/>
        <v>0.96893540332420092</v>
      </c>
      <c r="U162" s="23">
        <f t="shared" si="123"/>
        <v>0.58519110145323661</v>
      </c>
      <c r="V162" s="23">
        <f t="shared" si="124"/>
        <v>1.1248305196188417</v>
      </c>
      <c r="W162" s="23">
        <f t="shared" si="125"/>
        <v>1.2186668529186966</v>
      </c>
      <c r="X162" s="23">
        <f t="shared" si="126"/>
        <v>0.12308451244207819</v>
      </c>
      <c r="Y162" s="23">
        <f t="shared" ref="Y162:Y193" si="135">J162+U162</f>
        <v>160.50784807155699</v>
      </c>
      <c r="Z162" s="23">
        <f t="shared" ref="Z162:Z193" si="136">K162+V162</f>
        <v>163.01216550492146</v>
      </c>
      <c r="AA162" s="23">
        <f t="shared" ref="AA162:AA193" si="137">L162+W162</f>
        <v>164.13938868299741</v>
      </c>
      <c r="AB162" s="23">
        <f t="shared" si="102"/>
        <v>163.3941150489504</v>
      </c>
      <c r="AC162" s="23">
        <f t="shared" si="103"/>
        <v>2.6449271593620716</v>
      </c>
      <c r="AD162" s="23">
        <f t="shared" si="104"/>
        <v>1.125948436075076</v>
      </c>
      <c r="AE162" s="23">
        <f t="shared" si="105"/>
        <v>0.44223797625808725</v>
      </c>
      <c r="AF162" s="23">
        <f t="shared" si="106"/>
        <v>0.89427923031880352</v>
      </c>
      <c r="AJ162" s="31">
        <v>44063</v>
      </c>
      <c r="AK162" s="11">
        <v>161</v>
      </c>
      <c r="AL162" s="23">
        <v>497.89999390000003</v>
      </c>
      <c r="AP162" s="23">
        <f t="shared" si="127"/>
        <v>485.70758366524115</v>
      </c>
      <c r="AQ162" s="23">
        <f t="shared" si="128"/>
        <v>485.2914968104493</v>
      </c>
      <c r="AR162" s="23">
        <f t="shared" si="129"/>
        <v>485.87185077551305</v>
      </c>
      <c r="AS162" s="23">
        <f t="shared" si="130"/>
        <v>485.61550297738103</v>
      </c>
      <c r="AT162" s="23">
        <f t="shared" si="112"/>
        <v>2.4487668977974817</v>
      </c>
      <c r="AU162" s="23">
        <f t="shared" si="113"/>
        <v>2.5323352568835458</v>
      </c>
      <c r="AV162" s="23">
        <f t="shared" si="114"/>
        <v>2.4157749089875962</v>
      </c>
      <c r="AW162" s="23">
        <f t="shared" si="115"/>
        <v>2.4672607096047203</v>
      </c>
      <c r="BA162" s="23">
        <f t="shared" si="131"/>
        <v>-0.55100847589590707</v>
      </c>
      <c r="BB162" s="23">
        <f t="shared" si="132"/>
        <v>0.57346428616312417</v>
      </c>
      <c r="BC162" s="23">
        <f t="shared" si="133"/>
        <v>0.37815792487276356</v>
      </c>
      <c r="BD162" s="23">
        <f t="shared" si="134"/>
        <v>-2.223330687547274</v>
      </c>
      <c r="BE162" s="23">
        <f t="shared" si="116"/>
        <v>485.15657518934523</v>
      </c>
      <c r="BF162" s="23">
        <f t="shared" si="117"/>
        <v>485.86496109661243</v>
      </c>
      <c r="BG162" s="23">
        <f t="shared" si="118"/>
        <v>486.25000870038582</v>
      </c>
      <c r="BH162" s="23">
        <f t="shared" si="107"/>
        <v>483.39217228983375</v>
      </c>
      <c r="BI162" s="23">
        <f t="shared" si="119"/>
        <v>2.5594333936092046</v>
      </c>
      <c r="BJ162" s="23">
        <f t="shared" si="120"/>
        <v>2.4171586565242564</v>
      </c>
      <c r="BK162" s="23">
        <f t="shared" si="121"/>
        <v>2.3398243306574593</v>
      </c>
      <c r="BL162" s="23">
        <f t="shared" si="122"/>
        <v>2.9138023273565405</v>
      </c>
    </row>
    <row r="163" spans="4:64" x14ac:dyDescent="0.2">
      <c r="D163" s="31">
        <v>44064</v>
      </c>
      <c r="E163" s="11">
        <v>162</v>
      </c>
      <c r="F163" s="23">
        <v>164.23599239999999</v>
      </c>
      <c r="J163" s="23">
        <f t="shared" si="108"/>
        <v>160.911825536083</v>
      </c>
      <c r="K163" s="23">
        <f t="shared" si="109"/>
        <v>163.07980091118156</v>
      </c>
      <c r="L163" s="23">
        <f t="shared" si="110"/>
        <v>164.08938861203148</v>
      </c>
      <c r="M163" s="23">
        <f t="shared" si="111"/>
        <v>164.54900594730165</v>
      </c>
      <c r="N163" s="23">
        <f t="shared" si="95"/>
        <v>2.0240184963968875</v>
      </c>
      <c r="O163" s="23">
        <f t="shared" si="96"/>
        <v>0.70398179590408838</v>
      </c>
      <c r="P163" s="23">
        <f t="shared" si="97"/>
        <v>8.9264104552335521E-2</v>
      </c>
      <c r="Q163" s="23">
        <f t="shared" si="98"/>
        <v>0.19058766761631302</v>
      </c>
      <c r="U163" s="23">
        <f t="shared" si="123"/>
        <v>0.66598659435843754</v>
      </c>
      <c r="V163" s="23">
        <f t="shared" si="124"/>
        <v>1.1518846821228903</v>
      </c>
      <c r="W163" s="23">
        <f t="shared" si="125"/>
        <v>1.188666810339138</v>
      </c>
      <c r="X163" s="23">
        <f t="shared" si="126"/>
        <v>1.0469972311230922</v>
      </c>
      <c r="Y163" s="23">
        <f t="shared" si="135"/>
        <v>161.57781213044143</v>
      </c>
      <c r="Z163" s="23">
        <f t="shared" si="136"/>
        <v>164.23168559330446</v>
      </c>
      <c r="AA163" s="23">
        <f t="shared" si="137"/>
        <v>165.27805542237061</v>
      </c>
      <c r="AB163" s="23">
        <f t="shared" si="102"/>
        <v>165.59600317842475</v>
      </c>
      <c r="AC163" s="23">
        <f t="shared" si="103"/>
        <v>1.618512623642512</v>
      </c>
      <c r="AD163" s="23">
        <f t="shared" si="104"/>
        <v>2.6223281709377008E-3</v>
      </c>
      <c r="AE163" s="23">
        <f t="shared" si="105"/>
        <v>0.63449126293380442</v>
      </c>
      <c r="AF163" s="23">
        <f t="shared" si="106"/>
        <v>0.82808327124326842</v>
      </c>
      <c r="AJ163" s="31">
        <v>44064</v>
      </c>
      <c r="AK163" s="11">
        <v>162</v>
      </c>
      <c r="AL163" s="23">
        <v>492.30999759999997</v>
      </c>
      <c r="AP163" s="23">
        <f t="shared" si="127"/>
        <v>488.14606571219292</v>
      </c>
      <c r="AQ163" s="23">
        <f t="shared" si="128"/>
        <v>490.33489564626962</v>
      </c>
      <c r="AR163" s="23">
        <f t="shared" si="129"/>
        <v>493.08873665020525</v>
      </c>
      <c r="AS163" s="23">
        <f t="shared" si="130"/>
        <v>495.44309571547626</v>
      </c>
      <c r="AT163" s="23">
        <f t="shared" si="112"/>
        <v>0.84579470417138103</v>
      </c>
      <c r="AU163" s="23">
        <f t="shared" si="113"/>
        <v>0.4011907057258508</v>
      </c>
      <c r="AV163" s="23">
        <f t="shared" si="114"/>
        <v>0.1581806288723791</v>
      </c>
      <c r="AW163" s="23">
        <f t="shared" si="115"/>
        <v>0.63640757464810149</v>
      </c>
      <c r="BA163" s="23">
        <f t="shared" si="131"/>
        <v>4.6889628673629613E-2</v>
      </c>
      <c r="BB163" s="23">
        <f t="shared" si="132"/>
        <v>2.3614381060259997</v>
      </c>
      <c r="BC163" s="23">
        <f t="shared" si="133"/>
        <v>4.4813946947644228</v>
      </c>
      <c r="BD163" s="23">
        <f t="shared" si="134"/>
        <v>7.4174080529667332</v>
      </c>
      <c r="BE163" s="23">
        <f t="shared" si="116"/>
        <v>488.19295534086655</v>
      </c>
      <c r="BF163" s="23">
        <f t="shared" si="117"/>
        <v>492.69633375229563</v>
      </c>
      <c r="BG163" s="23">
        <f t="shared" si="118"/>
        <v>497.5701313449697</v>
      </c>
      <c r="BH163" s="23">
        <f t="shared" si="107"/>
        <v>502.86050376844298</v>
      </c>
      <c r="BI163" s="23">
        <f t="shared" si="119"/>
        <v>0.83627029294629696</v>
      </c>
      <c r="BJ163" s="23">
        <f t="shared" si="120"/>
        <v>7.8474163469975253E-2</v>
      </c>
      <c r="BK163" s="23">
        <f t="shared" si="121"/>
        <v>1.0684596637510417</v>
      </c>
      <c r="BL163" s="23">
        <f t="shared" si="122"/>
        <v>2.1430615303114875</v>
      </c>
    </row>
    <row r="164" spans="4:64" x14ac:dyDescent="0.2">
      <c r="D164" s="31">
        <v>44067</v>
      </c>
      <c r="E164" s="11">
        <v>163</v>
      </c>
      <c r="F164" s="23">
        <v>165.37300110000001</v>
      </c>
      <c r="J164" s="23">
        <f t="shared" si="108"/>
        <v>161.57665890886642</v>
      </c>
      <c r="K164" s="23">
        <f t="shared" si="109"/>
        <v>163.54227750670893</v>
      </c>
      <c r="L164" s="23">
        <f t="shared" si="110"/>
        <v>164.1773508848126</v>
      </c>
      <c r="M164" s="23">
        <f t="shared" si="111"/>
        <v>164.29859510946031</v>
      </c>
      <c r="N164" s="23">
        <f t="shared" si="95"/>
        <v>2.2956239324930467</v>
      </c>
      <c r="O164" s="23">
        <f t="shared" si="96"/>
        <v>1.1070268913993135</v>
      </c>
      <c r="P164" s="23">
        <f t="shared" si="97"/>
        <v>0.72300206637987485</v>
      </c>
      <c r="Q164" s="23">
        <f t="shared" si="98"/>
        <v>0.64968645630976718</v>
      </c>
      <c r="U164" s="23">
        <f t="shared" si="123"/>
        <v>0.66575595004343402</v>
      </c>
      <c r="V164" s="23">
        <f t="shared" si="124"/>
        <v>0.87612144748467946</v>
      </c>
      <c r="W164" s="23">
        <f t="shared" si="125"/>
        <v>0.52824408780432264</v>
      </c>
      <c r="X164" s="23">
        <f t="shared" si="126"/>
        <v>9.0707759515436248E-3</v>
      </c>
      <c r="Y164" s="23">
        <f t="shared" si="135"/>
        <v>162.24241485890985</v>
      </c>
      <c r="Z164" s="23">
        <f t="shared" si="136"/>
        <v>164.41839895419361</v>
      </c>
      <c r="AA164" s="23">
        <f t="shared" si="137"/>
        <v>164.70559497261692</v>
      </c>
      <c r="AB164" s="23">
        <f t="shared" si="102"/>
        <v>164.30766588541186</v>
      </c>
      <c r="AC164" s="23">
        <f t="shared" si="103"/>
        <v>1.8930455517325413</v>
      </c>
      <c r="AD164" s="23">
        <f t="shared" si="104"/>
        <v>0.5772418347957311</v>
      </c>
      <c r="AE164" s="23">
        <f t="shared" si="105"/>
        <v>0.40357623248278141</v>
      </c>
      <c r="AF164" s="23">
        <f t="shared" si="106"/>
        <v>0.64420141589130631</v>
      </c>
      <c r="AJ164" s="31">
        <v>44067</v>
      </c>
      <c r="AK164" s="11">
        <v>163</v>
      </c>
      <c r="AL164" s="23">
        <v>488.80999759999997</v>
      </c>
      <c r="AP164" s="23">
        <f t="shared" si="127"/>
        <v>488.97885208975435</v>
      </c>
      <c r="AQ164" s="23">
        <f t="shared" si="128"/>
        <v>491.12493642776178</v>
      </c>
      <c r="AR164" s="23">
        <f t="shared" si="129"/>
        <v>492.62149322008207</v>
      </c>
      <c r="AS164" s="23">
        <f t="shared" si="130"/>
        <v>492.93661722309525</v>
      </c>
      <c r="AT164" s="23">
        <f t="shared" si="112"/>
        <v>3.4543992672702382E-2</v>
      </c>
      <c r="AU164" s="23">
        <f t="shared" si="113"/>
        <v>0.47358663675618068</v>
      </c>
      <c r="AV164" s="23">
        <f t="shared" si="114"/>
        <v>0.7797499312199212</v>
      </c>
      <c r="AW164" s="23">
        <f t="shared" si="115"/>
        <v>0.84421751669493272</v>
      </c>
      <c r="BA164" s="23">
        <f t="shared" si="131"/>
        <v>0.20406897845119035</v>
      </c>
      <c r="BB164" s="23">
        <f t="shared" si="132"/>
        <v>1.7328791762124665</v>
      </c>
      <c r="BC164" s="23">
        <f t="shared" si="133"/>
        <v>1.5122118198318635</v>
      </c>
      <c r="BD164" s="23">
        <f t="shared" si="134"/>
        <v>-0.52170118331145909</v>
      </c>
      <c r="BE164" s="23">
        <f t="shared" si="116"/>
        <v>489.18292106820553</v>
      </c>
      <c r="BF164" s="23">
        <f t="shared" si="117"/>
        <v>492.85781560397425</v>
      </c>
      <c r="BG164" s="23">
        <f t="shared" si="118"/>
        <v>494.13370503991393</v>
      </c>
      <c r="BH164" s="23">
        <f t="shared" si="107"/>
        <v>492.4149160397838</v>
      </c>
      <c r="BI164" s="23">
        <f t="shared" si="119"/>
        <v>7.6292111461829112E-2</v>
      </c>
      <c r="BJ164" s="23">
        <f t="shared" si="120"/>
        <v>0.82809640225211956</v>
      </c>
      <c r="BK164" s="23">
        <f t="shared" si="121"/>
        <v>1.0891159072139978</v>
      </c>
      <c r="BL164" s="23">
        <f t="shared" si="122"/>
        <v>0.73748868834180126</v>
      </c>
    </row>
    <row r="165" spans="4:64" x14ac:dyDescent="0.2">
      <c r="D165" s="31">
        <v>44068</v>
      </c>
      <c r="E165" s="11">
        <v>164</v>
      </c>
      <c r="F165" s="23">
        <v>167.32449339999999</v>
      </c>
      <c r="J165" s="23">
        <f t="shared" si="108"/>
        <v>162.33592734709316</v>
      </c>
      <c r="K165" s="23">
        <f t="shared" si="109"/>
        <v>164.27456694402537</v>
      </c>
      <c r="L165" s="23">
        <f t="shared" si="110"/>
        <v>164.89474101392506</v>
      </c>
      <c r="M165" s="23">
        <f t="shared" si="111"/>
        <v>165.15811990189206</v>
      </c>
      <c r="N165" s="23">
        <f t="shared" si="95"/>
        <v>2.9813722734431622</v>
      </c>
      <c r="O165" s="23">
        <f t="shared" si="96"/>
        <v>1.8227615061015496</v>
      </c>
      <c r="P165" s="23">
        <f t="shared" si="97"/>
        <v>1.4521199716209259</v>
      </c>
      <c r="Q165" s="23">
        <f t="shared" si="98"/>
        <v>1.2947139143156254</v>
      </c>
      <c r="U165" s="23">
        <f t="shared" si="123"/>
        <v>0.68445844768009534</v>
      </c>
      <c r="V165" s="23">
        <f t="shared" si="124"/>
        <v>0.81858864341738324</v>
      </c>
      <c r="W165" s="23">
        <f t="shared" si="125"/>
        <v>0.64173171258920458</v>
      </c>
      <c r="X165" s="23">
        <f t="shared" si="126"/>
        <v>0.68943398913571363</v>
      </c>
      <c r="Y165" s="23">
        <f t="shared" si="135"/>
        <v>163.02038579477326</v>
      </c>
      <c r="Z165" s="23">
        <f t="shared" si="136"/>
        <v>165.09315558744274</v>
      </c>
      <c r="AA165" s="23">
        <f t="shared" si="137"/>
        <v>165.53647272651426</v>
      </c>
      <c r="AB165" s="23">
        <f t="shared" si="102"/>
        <v>165.84755389102779</v>
      </c>
      <c r="AC165" s="23">
        <f t="shared" si="103"/>
        <v>2.5723117505202819</v>
      </c>
      <c r="AD165" s="23">
        <f t="shared" si="104"/>
        <v>1.3335392608798162</v>
      </c>
      <c r="AE165" s="23">
        <f t="shared" si="105"/>
        <v>1.0685947031145964</v>
      </c>
      <c r="AF165" s="23">
        <f t="shared" si="106"/>
        <v>0.88267980315439465</v>
      </c>
      <c r="AJ165" s="31">
        <v>44068</v>
      </c>
      <c r="AK165" s="11">
        <v>164</v>
      </c>
      <c r="AL165" s="23">
        <v>490.57998659999998</v>
      </c>
      <c r="AP165" s="23">
        <f t="shared" si="127"/>
        <v>488.94508119180352</v>
      </c>
      <c r="AQ165" s="23">
        <f t="shared" si="128"/>
        <v>490.19896089665701</v>
      </c>
      <c r="AR165" s="23">
        <f t="shared" si="129"/>
        <v>490.33459584803285</v>
      </c>
      <c r="AS165" s="23">
        <f t="shared" si="130"/>
        <v>489.63532152461903</v>
      </c>
      <c r="AT165" s="23">
        <f t="shared" si="112"/>
        <v>0.33325970338237593</v>
      </c>
      <c r="AU165" s="23">
        <f t="shared" si="113"/>
        <v>7.7668415701932086E-2</v>
      </c>
      <c r="AV165" s="23">
        <f t="shared" si="114"/>
        <v>5.0020538682760879E-2</v>
      </c>
      <c r="AW165" s="23">
        <f t="shared" si="115"/>
        <v>0.19256086697054706</v>
      </c>
      <c r="BA165" s="23">
        <f t="shared" si="131"/>
        <v>0.15650100317078616</v>
      </c>
      <c r="BB165" s="23">
        <f t="shared" si="132"/>
        <v>0.66933729328557234</v>
      </c>
      <c r="BC165" s="23">
        <f t="shared" si="133"/>
        <v>-0.76725369529678944</v>
      </c>
      <c r="BD165" s="23">
        <f t="shared" si="134"/>
        <v>-2.7453767954432711</v>
      </c>
      <c r="BE165" s="23">
        <f t="shared" si="116"/>
        <v>489.1015821949743</v>
      </c>
      <c r="BF165" s="23">
        <f t="shared" si="117"/>
        <v>490.86829818994261</v>
      </c>
      <c r="BG165" s="23">
        <f t="shared" si="118"/>
        <v>489.56734215273605</v>
      </c>
      <c r="BH165" s="23">
        <f t="shared" si="107"/>
        <v>486.88994472917574</v>
      </c>
      <c r="BI165" s="23">
        <f t="shared" si="119"/>
        <v>0.30135848289936851</v>
      </c>
      <c r="BJ165" s="23">
        <f t="shared" si="120"/>
        <v>5.8769537652929388E-2</v>
      </c>
      <c r="BK165" s="23">
        <f t="shared" si="121"/>
        <v>0.20641780645846222</v>
      </c>
      <c r="BL165" s="23">
        <f t="shared" si="122"/>
        <v>0.75217945526036378</v>
      </c>
    </row>
    <row r="166" spans="4:64" x14ac:dyDescent="0.2">
      <c r="D166" s="31">
        <v>44069</v>
      </c>
      <c r="E166" s="11">
        <v>165</v>
      </c>
      <c r="F166" s="23">
        <v>172.09249879999999</v>
      </c>
      <c r="J166" s="23">
        <f t="shared" si="108"/>
        <v>163.33364055767453</v>
      </c>
      <c r="K166" s="23">
        <f t="shared" si="109"/>
        <v>165.49453752641523</v>
      </c>
      <c r="L166" s="23">
        <f t="shared" si="110"/>
        <v>166.35259244557002</v>
      </c>
      <c r="M166" s="23">
        <f t="shared" si="111"/>
        <v>166.8912187003784</v>
      </c>
      <c r="N166" s="23">
        <f t="shared" si="95"/>
        <v>5.089622327179236</v>
      </c>
      <c r="O166" s="23">
        <f t="shared" si="96"/>
        <v>3.8339621538372124</v>
      </c>
      <c r="P166" s="23">
        <f t="shared" si="97"/>
        <v>3.3353611542945201</v>
      </c>
      <c r="Q166" s="23">
        <f t="shared" si="98"/>
        <v>3.0223746740212856</v>
      </c>
      <c r="U166" s="23">
        <f t="shared" si="123"/>
        <v>0.74710940026034967</v>
      </c>
      <c r="V166" s="23">
        <f t="shared" si="124"/>
        <v>0.97914141900637497</v>
      </c>
      <c r="W166" s="23">
        <f t="shared" si="125"/>
        <v>1.1314035440226629</v>
      </c>
      <c r="X166" s="23">
        <f t="shared" si="126"/>
        <v>1.5243658366162136</v>
      </c>
      <c r="Y166" s="23">
        <f t="shared" si="135"/>
        <v>164.08074995793487</v>
      </c>
      <c r="Z166" s="23">
        <f t="shared" si="136"/>
        <v>166.4736789454216</v>
      </c>
      <c r="AA166" s="23">
        <f t="shared" si="137"/>
        <v>167.4839959895927</v>
      </c>
      <c r="AB166" s="23">
        <f t="shared" si="102"/>
        <v>168.41558453699463</v>
      </c>
      <c r="AC166" s="23">
        <f t="shared" si="103"/>
        <v>4.6554898661655768</v>
      </c>
      <c r="AD166" s="23">
        <f t="shared" si="104"/>
        <v>3.2649998656294663</v>
      </c>
      <c r="AE166" s="23">
        <f t="shared" si="105"/>
        <v>2.6779219562400169</v>
      </c>
      <c r="AF166" s="23">
        <f t="shared" si="106"/>
        <v>2.1365918262820633</v>
      </c>
      <c r="AJ166" s="31">
        <v>44069</v>
      </c>
      <c r="AK166" s="11">
        <v>165</v>
      </c>
      <c r="AL166" s="23">
        <v>547.53002930000002</v>
      </c>
      <c r="AP166" s="23">
        <f t="shared" si="127"/>
        <v>489.27206227344288</v>
      </c>
      <c r="AQ166" s="23">
        <f t="shared" si="128"/>
        <v>490.35137117799422</v>
      </c>
      <c r="AR166" s="23">
        <f t="shared" si="129"/>
        <v>490.48183029921313</v>
      </c>
      <c r="AS166" s="23">
        <f t="shared" si="130"/>
        <v>490.39105358492384</v>
      </c>
      <c r="AT166" s="23">
        <f t="shared" si="112"/>
        <v>10.640140980219501</v>
      </c>
      <c r="AU166" s="23">
        <f t="shared" si="113"/>
        <v>10.443017745548481</v>
      </c>
      <c r="AV166" s="23">
        <f t="shared" si="114"/>
        <v>10.419190902409724</v>
      </c>
      <c r="AW166" s="23">
        <f t="shared" si="115"/>
        <v>10.435770214854987</v>
      </c>
      <c r="BA166" s="23">
        <f t="shared" si="131"/>
        <v>0.19059701886450098</v>
      </c>
      <c r="BB166" s="23">
        <f t="shared" si="132"/>
        <v>0.46256648850622784</v>
      </c>
      <c r="BC166" s="23">
        <f t="shared" si="133"/>
        <v>-0.21856080741054684</v>
      </c>
      <c r="BD166" s="23">
        <f t="shared" si="134"/>
        <v>5.5510289155192627E-2</v>
      </c>
      <c r="BE166" s="23">
        <f t="shared" si="116"/>
        <v>489.46265929230736</v>
      </c>
      <c r="BF166" s="23">
        <f t="shared" si="117"/>
        <v>490.81393766650046</v>
      </c>
      <c r="BG166" s="23">
        <f t="shared" si="118"/>
        <v>490.26326949180259</v>
      </c>
      <c r="BH166" s="23">
        <f t="shared" si="107"/>
        <v>490.446563874079</v>
      </c>
      <c r="BI166" s="23">
        <f t="shared" si="119"/>
        <v>10.60533064860935</v>
      </c>
      <c r="BJ166" s="23">
        <f t="shared" si="120"/>
        <v>10.358535349377879</v>
      </c>
      <c r="BK166" s="23">
        <f t="shared" si="121"/>
        <v>10.459108495183578</v>
      </c>
      <c r="BL166" s="23">
        <f t="shared" si="122"/>
        <v>10.425631905322241</v>
      </c>
    </row>
    <row r="167" spans="4:64" x14ac:dyDescent="0.2">
      <c r="D167" s="31">
        <v>44070</v>
      </c>
      <c r="E167" s="11">
        <v>166</v>
      </c>
      <c r="F167" s="23">
        <v>170</v>
      </c>
      <c r="J167" s="23">
        <f t="shared" si="108"/>
        <v>165.08541220613964</v>
      </c>
      <c r="K167" s="23">
        <f t="shared" si="109"/>
        <v>168.13372203584913</v>
      </c>
      <c r="L167" s="23">
        <f t="shared" si="110"/>
        <v>169.796536258228</v>
      </c>
      <c r="M167" s="23">
        <f t="shared" si="111"/>
        <v>171.05224278007566</v>
      </c>
      <c r="N167" s="23">
        <f t="shared" si="95"/>
        <v>2.8909339963884491</v>
      </c>
      <c r="O167" s="23">
        <f t="shared" si="96"/>
        <v>1.0978105671475693</v>
      </c>
      <c r="P167" s="23">
        <f t="shared" si="97"/>
        <v>0.11968455398352811</v>
      </c>
      <c r="Q167" s="23">
        <f t="shared" si="98"/>
        <v>0.61896634122097582</v>
      </c>
      <c r="U167" s="23">
        <f t="shared" si="123"/>
        <v>0.94804184990130158</v>
      </c>
      <c r="V167" s="23">
        <f t="shared" si="124"/>
        <v>1.6431586551773862</v>
      </c>
      <c r="W167" s="23">
        <f t="shared" si="125"/>
        <v>2.5189277052038515</v>
      </c>
      <c r="X167" s="23">
        <f t="shared" si="126"/>
        <v>3.6336924310810477</v>
      </c>
      <c r="Y167" s="23">
        <f t="shared" si="135"/>
        <v>166.03345405604094</v>
      </c>
      <c r="Z167" s="23">
        <f t="shared" si="136"/>
        <v>169.77688069102652</v>
      </c>
      <c r="AA167" s="23">
        <f t="shared" si="137"/>
        <v>172.31546396343185</v>
      </c>
      <c r="AB167" s="23">
        <f t="shared" si="102"/>
        <v>174.6859352111567</v>
      </c>
      <c r="AC167" s="23">
        <f t="shared" si="103"/>
        <v>2.333262319975919</v>
      </c>
      <c r="AD167" s="23">
        <f t="shared" si="104"/>
        <v>0.13124665233734129</v>
      </c>
      <c r="AE167" s="23">
        <f t="shared" si="105"/>
        <v>1.3620376255481488</v>
      </c>
      <c r="AF167" s="23">
        <f t="shared" si="106"/>
        <v>2.756432477151002</v>
      </c>
      <c r="AJ167" s="31">
        <v>44070</v>
      </c>
      <c r="AK167" s="11">
        <v>166</v>
      </c>
      <c r="AL167" s="23">
        <v>526.27001949999999</v>
      </c>
      <c r="AP167" s="23">
        <f t="shared" si="127"/>
        <v>500.92365567875436</v>
      </c>
      <c r="AQ167" s="23">
        <f t="shared" si="128"/>
        <v>513.22283442679657</v>
      </c>
      <c r="AR167" s="23">
        <f t="shared" si="129"/>
        <v>524.71074969968527</v>
      </c>
      <c r="AS167" s="23">
        <f t="shared" si="130"/>
        <v>536.10223415698476</v>
      </c>
      <c r="AT167" s="23">
        <f t="shared" si="112"/>
        <v>4.8162279594278949</v>
      </c>
      <c r="AU167" s="23">
        <f t="shared" si="113"/>
        <v>2.4791807607811913</v>
      </c>
      <c r="AV167" s="23">
        <f t="shared" si="114"/>
        <v>0.29628702805380375</v>
      </c>
      <c r="AW167" s="23">
        <f t="shared" si="115"/>
        <v>1.8682832562505063</v>
      </c>
      <c r="BA167" s="23">
        <f t="shared" si="131"/>
        <v>2.4827962961538956</v>
      </c>
      <c r="BB167" s="23">
        <f t="shared" si="132"/>
        <v>9.4261251926246725</v>
      </c>
      <c r="BC167" s="23">
        <f t="shared" si="133"/>
        <v>20.449927317319062</v>
      </c>
      <c r="BD167" s="23">
        <f t="shared" si="134"/>
        <v>36.580046515479779</v>
      </c>
      <c r="BE167" s="23">
        <f t="shared" si="116"/>
        <v>503.40645197490824</v>
      </c>
      <c r="BF167" s="23">
        <f t="shared" si="117"/>
        <v>522.64895961942125</v>
      </c>
      <c r="BG167" s="23">
        <f t="shared" si="118"/>
        <v>545.16067701700433</v>
      </c>
      <c r="BH167" s="23">
        <f t="shared" si="107"/>
        <v>572.68228067246457</v>
      </c>
      <c r="BI167" s="23">
        <f t="shared" si="119"/>
        <v>4.3444556364457227</v>
      </c>
      <c r="BJ167" s="23">
        <f t="shared" si="120"/>
        <v>0.6880612131428363</v>
      </c>
      <c r="BK167" s="23">
        <f t="shared" si="121"/>
        <v>3.589537084964868</v>
      </c>
      <c r="BL167" s="23">
        <f t="shared" si="122"/>
        <v>8.8190965574212399</v>
      </c>
    </row>
    <row r="168" spans="4:64" x14ac:dyDescent="0.2">
      <c r="D168" s="31">
        <v>44071</v>
      </c>
      <c r="E168" s="11">
        <v>167</v>
      </c>
      <c r="F168" s="23">
        <v>170.0899963</v>
      </c>
      <c r="J168" s="23">
        <f t="shared" si="108"/>
        <v>166.06832976491171</v>
      </c>
      <c r="K168" s="23">
        <f t="shared" si="109"/>
        <v>168.88023322150946</v>
      </c>
      <c r="L168" s="23">
        <f t="shared" si="110"/>
        <v>169.91861450329122</v>
      </c>
      <c r="M168" s="23">
        <f t="shared" si="111"/>
        <v>170.21044855601514</v>
      </c>
      <c r="N168" s="23">
        <f t="shared" si="95"/>
        <v>2.3644344891365527</v>
      </c>
      <c r="O168" s="23">
        <f t="shared" si="96"/>
        <v>0.71124881227981962</v>
      </c>
      <c r="P168" s="23">
        <f t="shared" si="97"/>
        <v>0.10075948053199651</v>
      </c>
      <c r="Q168" s="23">
        <f t="shared" si="98"/>
        <v>7.0816778549804546E-2</v>
      </c>
      <c r="U168" s="23">
        <f t="shared" si="123"/>
        <v>0.95501699167545584</v>
      </c>
      <c r="V168" s="23">
        <f t="shared" si="124"/>
        <v>1.2844996673705615</v>
      </c>
      <c r="W168" s="23">
        <f t="shared" si="125"/>
        <v>1.0808180291194736</v>
      </c>
      <c r="X168" s="23">
        <f t="shared" si="126"/>
        <v>5.330310696779228E-2</v>
      </c>
      <c r="Y168" s="23">
        <f t="shared" si="135"/>
        <v>167.02334675658716</v>
      </c>
      <c r="Z168" s="23">
        <f t="shared" si="136"/>
        <v>170.16473288888002</v>
      </c>
      <c r="AA168" s="23">
        <f t="shared" si="137"/>
        <v>170.99943253241071</v>
      </c>
      <c r="AB168" s="23">
        <f t="shared" si="102"/>
        <v>170.26375166298294</v>
      </c>
      <c r="AC168" s="23">
        <f t="shared" si="103"/>
        <v>1.8029570287037726</v>
      </c>
      <c r="AD168" s="23">
        <f t="shared" si="104"/>
        <v>4.3939438241982536E-2</v>
      </c>
      <c r="AE168" s="23">
        <f t="shared" si="105"/>
        <v>0.53467943570689136</v>
      </c>
      <c r="AF168" s="23">
        <f t="shared" si="106"/>
        <v>0.10215495723597998</v>
      </c>
      <c r="AJ168" s="31">
        <v>44071</v>
      </c>
      <c r="AK168" s="11">
        <v>167</v>
      </c>
      <c r="AL168" s="23">
        <v>523.89001459999997</v>
      </c>
      <c r="AP168" s="23">
        <f t="shared" si="127"/>
        <v>505.99292844300351</v>
      </c>
      <c r="AQ168" s="23">
        <f t="shared" si="128"/>
        <v>518.44170845607789</v>
      </c>
      <c r="AR168" s="23">
        <f t="shared" si="129"/>
        <v>525.64631157987401</v>
      </c>
      <c r="AS168" s="23">
        <f t="shared" si="130"/>
        <v>528.23646243139694</v>
      </c>
      <c r="AT168" s="23">
        <f t="shared" si="112"/>
        <v>3.4161915016954909</v>
      </c>
      <c r="AU168" s="23">
        <f t="shared" si="113"/>
        <v>1.0399713665247021</v>
      </c>
      <c r="AV168" s="23">
        <f t="shared" si="114"/>
        <v>0.33524154515810023</v>
      </c>
      <c r="AW168" s="23">
        <f t="shared" si="115"/>
        <v>0.82964891680853436</v>
      </c>
      <c r="BA168" s="23">
        <f t="shared" si="131"/>
        <v>3.0000915897729463</v>
      </c>
      <c r="BB168" s="23">
        <f t="shared" si="132"/>
        <v>7.7432247272873331</v>
      </c>
      <c r="BC168" s="23">
        <f t="shared" si="133"/>
        <v>8.7413080550408715</v>
      </c>
      <c r="BD168" s="23">
        <f t="shared" si="134"/>
        <v>1.0233919226256978</v>
      </c>
      <c r="BE168" s="23">
        <f t="shared" si="116"/>
        <v>508.99302003277643</v>
      </c>
      <c r="BF168" s="23">
        <f t="shared" si="117"/>
        <v>526.18493318336527</v>
      </c>
      <c r="BG168" s="23">
        <f t="shared" si="118"/>
        <v>534.38761963491493</v>
      </c>
      <c r="BH168" s="23">
        <f t="shared" si="107"/>
        <v>529.25985435402265</v>
      </c>
      <c r="BI168" s="23">
        <f t="shared" si="119"/>
        <v>2.843534740511839</v>
      </c>
      <c r="BJ168" s="23">
        <f t="shared" si="120"/>
        <v>0.43805350730296244</v>
      </c>
      <c r="BK168" s="23">
        <f t="shared" si="121"/>
        <v>2.0037803245648949</v>
      </c>
      <c r="BL168" s="23">
        <f t="shared" si="122"/>
        <v>1.0249937208905677</v>
      </c>
    </row>
    <row r="169" spans="4:64" x14ac:dyDescent="0.2">
      <c r="D169" s="31">
        <v>44074</v>
      </c>
      <c r="E169" s="11">
        <v>168</v>
      </c>
      <c r="F169" s="23">
        <v>172.54800420000001</v>
      </c>
      <c r="J169" s="23">
        <f t="shared" si="108"/>
        <v>166.8726630719294</v>
      </c>
      <c r="K169" s="23">
        <f t="shared" si="109"/>
        <v>169.36413845290568</v>
      </c>
      <c r="L169" s="23">
        <f t="shared" si="110"/>
        <v>170.02144358131648</v>
      </c>
      <c r="M169" s="23">
        <f t="shared" si="111"/>
        <v>170.11408675120305</v>
      </c>
      <c r="N169" s="23">
        <f t="shared" si="95"/>
        <v>3.2891375095201556</v>
      </c>
      <c r="O169" s="23">
        <f t="shared" si="96"/>
        <v>1.8452057801862018</v>
      </c>
      <c r="P169" s="23">
        <f t="shared" si="97"/>
        <v>1.4642653390270466</v>
      </c>
      <c r="Q169" s="23">
        <f t="shared" si="98"/>
        <v>1.410574095065054</v>
      </c>
      <c r="U169" s="23">
        <f t="shared" si="123"/>
        <v>0.92488025474390179</v>
      </c>
      <c r="V169" s="23">
        <f t="shared" si="124"/>
        <v>0.96426189298082543</v>
      </c>
      <c r="W169" s="23">
        <f t="shared" si="125"/>
        <v>0.49402465846294052</v>
      </c>
      <c r="X169" s="23">
        <f t="shared" si="126"/>
        <v>-6.6428822456114076E-2</v>
      </c>
      <c r="Y169" s="23">
        <f t="shared" si="135"/>
        <v>167.79754332667329</v>
      </c>
      <c r="Z169" s="23">
        <f t="shared" si="136"/>
        <v>170.32840034588651</v>
      </c>
      <c r="AA169" s="23">
        <f t="shared" si="137"/>
        <v>170.51546823977941</v>
      </c>
      <c r="AB169" s="23">
        <f t="shared" si="102"/>
        <v>170.04765792874693</v>
      </c>
      <c r="AC169" s="23">
        <f t="shared" si="103"/>
        <v>2.7531242075802091</v>
      </c>
      <c r="AD169" s="23">
        <f t="shared" si="104"/>
        <v>1.2863688945024037</v>
      </c>
      <c r="AE169" s="23">
        <f t="shared" si="105"/>
        <v>1.1779539089102946</v>
      </c>
      <c r="AF169" s="23">
        <f t="shared" si="106"/>
        <v>1.4490728437258151</v>
      </c>
      <c r="AJ169" s="31">
        <v>44074</v>
      </c>
      <c r="AK169" s="11">
        <v>168</v>
      </c>
      <c r="AL169" s="23">
        <v>529.55999759999997</v>
      </c>
      <c r="AP169" s="23">
        <f t="shared" si="127"/>
        <v>509.57234567440281</v>
      </c>
      <c r="AQ169" s="23">
        <f t="shared" si="128"/>
        <v>520.62103091364679</v>
      </c>
      <c r="AR169" s="23">
        <f t="shared" si="129"/>
        <v>524.59253339194959</v>
      </c>
      <c r="AS169" s="23">
        <f t="shared" si="130"/>
        <v>524.75930416627943</v>
      </c>
      <c r="AT169" s="23">
        <f t="shared" si="112"/>
        <v>3.7743885520398992</v>
      </c>
      <c r="AU169" s="23">
        <f t="shared" si="113"/>
        <v>1.6879988531734187</v>
      </c>
      <c r="AV169" s="23">
        <f t="shared" si="114"/>
        <v>0.93803614898467691</v>
      </c>
      <c r="AW169" s="23">
        <f t="shared" si="115"/>
        <v>0.90654382043160198</v>
      </c>
      <c r="BA169" s="23">
        <f t="shared" si="131"/>
        <v>3.1159567180982179</v>
      </c>
      <c r="BB169" s="23">
        <f t="shared" si="132"/>
        <v>5.5176638193999601</v>
      </c>
      <c r="BC169" s="23">
        <f t="shared" si="133"/>
        <v>2.8642563092616955</v>
      </c>
      <c r="BD169" s="23">
        <f t="shared" si="134"/>
        <v>-2.5770482275688682</v>
      </c>
      <c r="BE169" s="23">
        <f t="shared" si="116"/>
        <v>512.68830239250099</v>
      </c>
      <c r="BF169" s="23">
        <f t="shared" si="117"/>
        <v>526.1386947330468</v>
      </c>
      <c r="BG169" s="23">
        <f t="shared" si="118"/>
        <v>527.45678970121128</v>
      </c>
      <c r="BH169" s="23">
        <f t="shared" si="107"/>
        <v>522.18225593871057</v>
      </c>
      <c r="BI169" s="23">
        <f t="shared" si="119"/>
        <v>3.185983700423483</v>
      </c>
      <c r="BJ169" s="23">
        <f t="shared" si="120"/>
        <v>0.64606520176348947</v>
      </c>
      <c r="BK169" s="23">
        <f t="shared" si="121"/>
        <v>0.39716139971307685</v>
      </c>
      <c r="BL169" s="23">
        <f t="shared" si="122"/>
        <v>1.3931833398908162</v>
      </c>
    </row>
    <row r="170" spans="4:64" x14ac:dyDescent="0.2">
      <c r="D170" s="31">
        <v>44075</v>
      </c>
      <c r="E170" s="11">
        <v>169</v>
      </c>
      <c r="F170" s="23">
        <v>174.95599369999999</v>
      </c>
      <c r="J170" s="23">
        <f t="shared" si="108"/>
        <v>168.0077312975435</v>
      </c>
      <c r="K170" s="23">
        <f t="shared" si="109"/>
        <v>170.63768475174339</v>
      </c>
      <c r="L170" s="23">
        <f t="shared" si="110"/>
        <v>171.53737995252658</v>
      </c>
      <c r="M170" s="23">
        <f t="shared" si="111"/>
        <v>172.0612207102406</v>
      </c>
      <c r="N170" s="23">
        <f t="shared" si="95"/>
        <v>3.9714343335792179</v>
      </c>
      <c r="O170" s="23">
        <f t="shared" si="96"/>
        <v>2.4682257846286064</v>
      </c>
      <c r="P170" s="23">
        <f t="shared" si="97"/>
        <v>1.9539849279672981</v>
      </c>
      <c r="Q170" s="23">
        <f t="shared" si="98"/>
        <v>1.6545720604022891</v>
      </c>
      <c r="U170" s="23">
        <f t="shared" si="123"/>
        <v>0.96691784891794264</v>
      </c>
      <c r="V170" s="23">
        <f t="shared" si="124"/>
        <v>1.0879756553235813</v>
      </c>
      <c r="W170" s="23">
        <f t="shared" si="125"/>
        <v>1.1071716861112377</v>
      </c>
      <c r="X170" s="23">
        <f t="shared" si="126"/>
        <v>1.5444214027388237</v>
      </c>
      <c r="Y170" s="23">
        <f t="shared" si="135"/>
        <v>168.97464914646145</v>
      </c>
      <c r="Z170" s="23">
        <f t="shared" si="136"/>
        <v>171.72566040706698</v>
      </c>
      <c r="AA170" s="23">
        <f t="shared" si="137"/>
        <v>172.64455163863781</v>
      </c>
      <c r="AB170" s="23">
        <f t="shared" si="102"/>
        <v>173.60564211297944</v>
      </c>
      <c r="AC170" s="23">
        <f t="shared" si="103"/>
        <v>3.4187708732030417</v>
      </c>
      <c r="AD170" s="23">
        <f t="shared" si="104"/>
        <v>1.8463690352170035</v>
      </c>
      <c r="AE170" s="23">
        <f t="shared" si="105"/>
        <v>1.3211562590565802</v>
      </c>
      <c r="AF170" s="23">
        <f t="shared" si="106"/>
        <v>0.77182356457934531</v>
      </c>
      <c r="AJ170" s="31">
        <v>44075</v>
      </c>
      <c r="AK170" s="11">
        <v>169</v>
      </c>
      <c r="AL170" s="23">
        <v>556.54998780000005</v>
      </c>
      <c r="AP170" s="23">
        <f t="shared" si="127"/>
        <v>513.56987605952224</v>
      </c>
      <c r="AQ170" s="23">
        <f t="shared" si="128"/>
        <v>524.19661758818802</v>
      </c>
      <c r="AR170" s="23">
        <f t="shared" si="129"/>
        <v>527.57301191677982</v>
      </c>
      <c r="AS170" s="23">
        <f t="shared" si="130"/>
        <v>528.59985891325584</v>
      </c>
      <c r="AT170" s="23">
        <f t="shared" si="112"/>
        <v>7.7225968345404041</v>
      </c>
      <c r="AU170" s="23">
        <f t="shared" si="113"/>
        <v>5.8132011357510684</v>
      </c>
      <c r="AV170" s="23">
        <f t="shared" si="114"/>
        <v>5.2065360737431741</v>
      </c>
      <c r="AW170" s="23">
        <f t="shared" si="115"/>
        <v>5.0220338692718247</v>
      </c>
      <c r="BA170" s="23">
        <f t="shared" si="131"/>
        <v>3.2922714515024611</v>
      </c>
      <c r="BB170" s="23">
        <f t="shared" si="132"/>
        <v>4.7408329614564675</v>
      </c>
      <c r="BC170" s="23">
        <f t="shared" si="133"/>
        <v>2.9339896386028177</v>
      </c>
      <c r="BD170" s="23">
        <f t="shared" si="134"/>
        <v>2.5570341520673536</v>
      </c>
      <c r="BE170" s="23">
        <f t="shared" si="116"/>
        <v>516.86214751102466</v>
      </c>
      <c r="BF170" s="23">
        <f t="shared" si="117"/>
        <v>528.9374505496445</v>
      </c>
      <c r="BG170" s="23">
        <f t="shared" si="118"/>
        <v>530.50700155538266</v>
      </c>
      <c r="BH170" s="23">
        <f t="shared" si="107"/>
        <v>531.15689306532317</v>
      </c>
      <c r="BI170" s="23">
        <f t="shared" si="119"/>
        <v>7.1310468347791049</v>
      </c>
      <c r="BJ170" s="23">
        <f t="shared" si="120"/>
        <v>4.9613759510634123</v>
      </c>
      <c r="BK170" s="23">
        <f t="shared" si="121"/>
        <v>4.6793615695803616</v>
      </c>
      <c r="BL170" s="23">
        <f t="shared" si="122"/>
        <v>4.5625901161284466</v>
      </c>
    </row>
    <row r="171" spans="4:64" x14ac:dyDescent="0.2">
      <c r="D171" s="31">
        <v>44076</v>
      </c>
      <c r="E171" s="11">
        <v>170</v>
      </c>
      <c r="F171" s="23">
        <v>176.5724945</v>
      </c>
      <c r="J171" s="23">
        <f t="shared" si="108"/>
        <v>169.39738377803479</v>
      </c>
      <c r="K171" s="23">
        <f t="shared" si="109"/>
        <v>172.36500833104606</v>
      </c>
      <c r="L171" s="23">
        <f t="shared" si="110"/>
        <v>173.58854820101061</v>
      </c>
      <c r="M171" s="23">
        <f t="shared" si="111"/>
        <v>174.37703910204812</v>
      </c>
      <c r="N171" s="23">
        <f t="shared" si="95"/>
        <v>4.0635495025898329</v>
      </c>
      <c r="O171" s="23">
        <f t="shared" si="96"/>
        <v>2.382866131482301</v>
      </c>
      <c r="P171" s="23">
        <f t="shared" si="97"/>
        <v>1.6899270225745122</v>
      </c>
      <c r="Q171" s="23">
        <f t="shared" si="98"/>
        <v>1.2433733827959763</v>
      </c>
      <c r="U171" s="23">
        <f t="shared" si="123"/>
        <v>1.0514647752326127</v>
      </c>
      <c r="V171" s="23">
        <f t="shared" si="124"/>
        <v>1.343714824915214</v>
      </c>
      <c r="W171" s="23">
        <f t="shared" si="125"/>
        <v>1.6735696235349145</v>
      </c>
      <c r="X171" s="23">
        <f t="shared" si="126"/>
        <v>2.1615389939937737</v>
      </c>
      <c r="Y171" s="23">
        <f t="shared" si="135"/>
        <v>170.4488485532674</v>
      </c>
      <c r="Z171" s="23">
        <f t="shared" si="136"/>
        <v>173.70872315596128</v>
      </c>
      <c r="AA171" s="23">
        <f t="shared" si="137"/>
        <v>175.26211782454553</v>
      </c>
      <c r="AB171" s="23">
        <f t="shared" si="102"/>
        <v>176.5385780960419</v>
      </c>
      <c r="AC171" s="23">
        <f t="shared" si="103"/>
        <v>3.4680633379920951</v>
      </c>
      <c r="AD171" s="23">
        <f t="shared" si="104"/>
        <v>1.6218671838714518</v>
      </c>
      <c r="AE171" s="23">
        <f t="shared" si="105"/>
        <v>0.74211823260755816</v>
      </c>
      <c r="AF171" s="23">
        <f t="shared" si="106"/>
        <v>1.9208203437428437E-2</v>
      </c>
      <c r="AJ171" s="31">
        <v>44076</v>
      </c>
      <c r="AK171" s="11">
        <v>170</v>
      </c>
      <c r="AL171" s="23">
        <v>552.8400269</v>
      </c>
      <c r="AP171" s="23">
        <f t="shared" si="127"/>
        <v>522.16589840761787</v>
      </c>
      <c r="AQ171" s="23">
        <f t="shared" si="128"/>
        <v>537.13796567291286</v>
      </c>
      <c r="AR171" s="23">
        <f t="shared" si="129"/>
        <v>544.95919744671187</v>
      </c>
      <c r="AS171" s="23">
        <f t="shared" si="130"/>
        <v>550.95996202265121</v>
      </c>
      <c r="AT171" s="23">
        <f t="shared" si="112"/>
        <v>5.5484637507860102</v>
      </c>
      <c r="AU171" s="23">
        <f t="shared" si="113"/>
        <v>2.8402540451231464</v>
      </c>
      <c r="AV171" s="23">
        <f t="shared" si="114"/>
        <v>1.4255171604485952</v>
      </c>
      <c r="AW171" s="23">
        <f t="shared" si="115"/>
        <v>0.34007394288924386</v>
      </c>
      <c r="BA171" s="23">
        <f t="shared" si="131"/>
        <v>4.3530216308210949</v>
      </c>
      <c r="BB171" s="23">
        <f t="shared" si="132"/>
        <v>8.0210390107638148</v>
      </c>
      <c r="BC171" s="23">
        <f t="shared" si="133"/>
        <v>11.605307173400355</v>
      </c>
      <c r="BD171" s="23">
        <f t="shared" si="134"/>
        <v>18.399489317929767</v>
      </c>
      <c r="BE171" s="23">
        <f t="shared" si="116"/>
        <v>526.51892003843898</v>
      </c>
      <c r="BF171" s="23">
        <f t="shared" si="117"/>
        <v>545.1590046836767</v>
      </c>
      <c r="BG171" s="23">
        <f t="shared" si="118"/>
        <v>556.56450462011219</v>
      </c>
      <c r="BH171" s="23">
        <f t="shared" si="107"/>
        <v>569.35945134058102</v>
      </c>
      <c r="BI171" s="23">
        <f t="shared" si="119"/>
        <v>4.7610711201853864</v>
      </c>
      <c r="BJ171" s="23">
        <f t="shared" si="120"/>
        <v>1.3893751976306654</v>
      </c>
      <c r="BK171" s="23">
        <f t="shared" si="121"/>
        <v>0.67369899770044861</v>
      </c>
      <c r="BL171" s="23">
        <f t="shared" si="122"/>
        <v>2.9881020976741111</v>
      </c>
    </row>
    <row r="172" spans="4:64" x14ac:dyDescent="0.2">
      <c r="D172" s="31">
        <v>44077</v>
      </c>
      <c r="E172" s="11">
        <v>171</v>
      </c>
      <c r="F172" s="23">
        <v>168.3999939</v>
      </c>
      <c r="J172" s="23">
        <f t="shared" si="108"/>
        <v>170.83240592242782</v>
      </c>
      <c r="K172" s="23">
        <f t="shared" si="109"/>
        <v>174.04800279862764</v>
      </c>
      <c r="L172" s="23">
        <f t="shared" si="110"/>
        <v>175.37891598040426</v>
      </c>
      <c r="M172" s="23">
        <f t="shared" si="111"/>
        <v>176.13340342040962</v>
      </c>
      <c r="N172" s="23">
        <f t="shared" si="95"/>
        <v>1.444425243787272</v>
      </c>
      <c r="O172" s="23">
        <f t="shared" si="96"/>
        <v>3.3539246456158196</v>
      </c>
      <c r="P172" s="23">
        <f t="shared" si="97"/>
        <v>4.144253166985572</v>
      </c>
      <c r="Q172" s="23">
        <f t="shared" si="98"/>
        <v>4.59228610483318</v>
      </c>
      <c r="U172" s="23">
        <f t="shared" si="123"/>
        <v>1.1281762490646965</v>
      </c>
      <c r="V172" s="23">
        <f t="shared" si="124"/>
        <v>1.4794266819817603</v>
      </c>
      <c r="W172" s="23">
        <f t="shared" si="125"/>
        <v>1.7436485170501546</v>
      </c>
      <c r="X172" s="23">
        <f t="shared" si="126"/>
        <v>1.8373992534879593</v>
      </c>
      <c r="Y172" s="23">
        <f t="shared" si="135"/>
        <v>171.96058217149252</v>
      </c>
      <c r="Z172" s="23">
        <f t="shared" si="136"/>
        <v>175.52742948060938</v>
      </c>
      <c r="AA172" s="23">
        <f t="shared" si="137"/>
        <v>177.12256449745442</v>
      </c>
      <c r="AB172" s="23">
        <f t="shared" si="102"/>
        <v>177.97080267389759</v>
      </c>
      <c r="AC172" s="23">
        <f t="shared" si="103"/>
        <v>2.1143636582355718</v>
      </c>
      <c r="AD172" s="23">
        <f t="shared" si="104"/>
        <v>4.2324440847912568</v>
      </c>
      <c r="AE172" s="23">
        <f t="shared" si="105"/>
        <v>5.1796739390822637</v>
      </c>
      <c r="AF172" s="23">
        <f t="shared" si="106"/>
        <v>5.6833783376387625</v>
      </c>
      <c r="AJ172" s="31">
        <v>44077</v>
      </c>
      <c r="AK172" s="11">
        <v>171</v>
      </c>
      <c r="AL172" s="23">
        <v>525.75</v>
      </c>
      <c r="AP172" s="23">
        <f t="shared" si="127"/>
        <v>528.30072410609432</v>
      </c>
      <c r="AQ172" s="23">
        <f t="shared" si="128"/>
        <v>543.41879016374776</v>
      </c>
      <c r="AR172" s="23">
        <f t="shared" si="129"/>
        <v>549.6876951186847</v>
      </c>
      <c r="AS172" s="23">
        <f t="shared" si="130"/>
        <v>552.46401392453026</v>
      </c>
      <c r="AT172" s="23">
        <f t="shared" si="112"/>
        <v>0.48515912621860607</v>
      </c>
      <c r="AU172" s="23">
        <f t="shared" si="113"/>
        <v>3.3606828651921559</v>
      </c>
      <c r="AV172" s="23">
        <f t="shared" si="114"/>
        <v>4.5530566084041277</v>
      </c>
      <c r="AW172" s="23">
        <f t="shared" si="115"/>
        <v>5.0811248548797456</v>
      </c>
      <c r="BA172" s="23">
        <f t="shared" si="131"/>
        <v>4.7093824443521655</v>
      </c>
      <c r="BB172" s="23">
        <f t="shared" si="132"/>
        <v>7.3249532027922495</v>
      </c>
      <c r="BC172" s="23">
        <f t="shared" si="133"/>
        <v>7.4792214725438413</v>
      </c>
      <c r="BD172" s="23">
        <f t="shared" si="134"/>
        <v>4.8831393850891942</v>
      </c>
      <c r="BE172" s="23">
        <f t="shared" si="116"/>
        <v>533.01010655044649</v>
      </c>
      <c r="BF172" s="23">
        <f t="shared" si="117"/>
        <v>550.74374336654</v>
      </c>
      <c r="BG172" s="23">
        <f t="shared" si="118"/>
        <v>557.16691659122853</v>
      </c>
      <c r="BH172" s="23">
        <f t="shared" si="107"/>
        <v>557.34715330961944</v>
      </c>
      <c r="BI172" s="23">
        <f t="shared" si="119"/>
        <v>1.3809047171557765</v>
      </c>
      <c r="BJ172" s="23">
        <f t="shared" si="120"/>
        <v>4.753921705475987</v>
      </c>
      <c r="BK172" s="23">
        <f t="shared" si="121"/>
        <v>5.9756379631438001</v>
      </c>
      <c r="BL172" s="23">
        <f t="shared" si="122"/>
        <v>6.0099197926047436</v>
      </c>
    </row>
    <row r="173" spans="4:64" x14ac:dyDescent="0.2">
      <c r="D173" s="31">
        <v>44078</v>
      </c>
      <c r="E173" s="11">
        <v>172</v>
      </c>
      <c r="F173" s="23">
        <v>164.7310028</v>
      </c>
      <c r="J173" s="23">
        <f t="shared" si="108"/>
        <v>170.34592351794228</v>
      </c>
      <c r="K173" s="23">
        <f t="shared" si="109"/>
        <v>171.78879923917657</v>
      </c>
      <c r="L173" s="23">
        <f t="shared" si="110"/>
        <v>171.19156273216171</v>
      </c>
      <c r="M173" s="23">
        <f t="shared" si="111"/>
        <v>169.94667580408191</v>
      </c>
      <c r="N173" s="23">
        <f t="shared" si="95"/>
        <v>3.4085391471569935</v>
      </c>
      <c r="O173" s="23">
        <f t="shared" si="96"/>
        <v>4.2844372456989435</v>
      </c>
      <c r="P173" s="23">
        <f t="shared" si="97"/>
        <v>3.921884661872352</v>
      </c>
      <c r="Q173" s="23">
        <f t="shared" si="98"/>
        <v>3.1661757139997859</v>
      </c>
      <c r="U173" s="23">
        <f t="shared" si="123"/>
        <v>0.80524451835464872</v>
      </c>
      <c r="V173" s="23">
        <f t="shared" si="124"/>
        <v>-1.6025414591370302E-2</v>
      </c>
      <c r="W173" s="23">
        <f t="shared" si="125"/>
        <v>-1.8149525421254649</v>
      </c>
      <c r="X173" s="23">
        <f t="shared" si="126"/>
        <v>-4.5819022423645812</v>
      </c>
      <c r="Y173" s="23">
        <f t="shared" si="135"/>
        <v>171.15116803629692</v>
      </c>
      <c r="Z173" s="23">
        <f t="shared" si="136"/>
        <v>171.77277382458519</v>
      </c>
      <c r="AA173" s="23">
        <f t="shared" si="137"/>
        <v>169.37661019003625</v>
      </c>
      <c r="AB173" s="23">
        <f t="shared" si="102"/>
        <v>165.36477356171733</v>
      </c>
      <c r="AC173" s="23">
        <f t="shared" si="103"/>
        <v>3.8973630507741461</v>
      </c>
      <c r="AD173" s="23">
        <f t="shared" si="104"/>
        <v>4.2747090134178354</v>
      </c>
      <c r="AE173" s="23">
        <f t="shared" si="105"/>
        <v>2.8201172281312954</v>
      </c>
      <c r="AF173" s="23">
        <f t="shared" si="106"/>
        <v>0.38473071306849915</v>
      </c>
      <c r="AJ173" s="31">
        <v>44078</v>
      </c>
      <c r="AK173" s="11">
        <v>172</v>
      </c>
      <c r="AL173" s="23">
        <v>516.04998780000005</v>
      </c>
      <c r="AP173" s="23">
        <f t="shared" si="127"/>
        <v>527.79057928487543</v>
      </c>
      <c r="AQ173" s="23">
        <f t="shared" si="128"/>
        <v>536.35127409824872</v>
      </c>
      <c r="AR173" s="23">
        <f t="shared" si="129"/>
        <v>535.32507804747388</v>
      </c>
      <c r="AS173" s="23">
        <f t="shared" si="130"/>
        <v>531.0928027849061</v>
      </c>
      <c r="AT173" s="23">
        <f t="shared" si="112"/>
        <v>2.2750880268261056</v>
      </c>
      <c r="AU173" s="23">
        <f t="shared" si="113"/>
        <v>3.9339767034577706</v>
      </c>
      <c r="AV173" s="23">
        <f t="shared" si="114"/>
        <v>3.7351207641039741</v>
      </c>
      <c r="AW173" s="23">
        <f t="shared" si="115"/>
        <v>2.9149918303526881</v>
      </c>
      <c r="BA173" s="23">
        <f t="shared" si="131"/>
        <v>3.6654769912379552</v>
      </c>
      <c r="BB173" s="23">
        <f t="shared" si="132"/>
        <v>1.5679654954757352</v>
      </c>
      <c r="BC173" s="23">
        <f t="shared" si="133"/>
        <v>-5.6258816537089551</v>
      </c>
      <c r="BD173" s="23">
        <f t="shared" si="134"/>
        <v>-16.120341034681491</v>
      </c>
      <c r="BE173" s="23">
        <f t="shared" si="116"/>
        <v>531.45605627611337</v>
      </c>
      <c r="BF173" s="23">
        <f t="shared" si="117"/>
        <v>537.91923959372446</v>
      </c>
      <c r="BG173" s="23">
        <f t="shared" si="118"/>
        <v>529.69919639376496</v>
      </c>
      <c r="BH173" s="23">
        <f t="shared" si="107"/>
        <v>514.97246175022462</v>
      </c>
      <c r="BI173" s="23">
        <f t="shared" si="119"/>
        <v>2.985382974581928</v>
      </c>
      <c r="BJ173" s="23">
        <f t="shared" si="120"/>
        <v>4.2378165508648422</v>
      </c>
      <c r="BK173" s="23">
        <f t="shared" si="121"/>
        <v>2.6449392338818907</v>
      </c>
      <c r="BL173" s="23">
        <f t="shared" si="122"/>
        <v>0.20880264998534098</v>
      </c>
    </row>
    <row r="174" spans="4:64" x14ac:dyDescent="0.2">
      <c r="D174" s="31">
        <v>44082</v>
      </c>
      <c r="E174" s="11">
        <v>173</v>
      </c>
      <c r="F174" s="23">
        <v>157.49200440000001</v>
      </c>
      <c r="J174" s="23">
        <f t="shared" si="108"/>
        <v>169.22293937435381</v>
      </c>
      <c r="K174" s="23">
        <f t="shared" si="109"/>
        <v>168.96568066350594</v>
      </c>
      <c r="L174" s="23">
        <f t="shared" si="110"/>
        <v>167.31522677286469</v>
      </c>
      <c r="M174" s="23">
        <f t="shared" si="111"/>
        <v>165.77413740081639</v>
      </c>
      <c r="N174" s="23">
        <f t="shared" si="95"/>
        <v>7.4485908151625511</v>
      </c>
      <c r="O174" s="23">
        <f t="shared" si="96"/>
        <v>7.2852436586970768</v>
      </c>
      <c r="P174" s="23">
        <f t="shared" si="97"/>
        <v>6.237283226084001</v>
      </c>
      <c r="Q174" s="23">
        <f t="shared" si="98"/>
        <v>5.2587641082916923</v>
      </c>
      <c r="U174" s="23">
        <f t="shared" si="123"/>
        <v>0.4195987859660254</v>
      </c>
      <c r="V174" s="23">
        <f t="shared" si="124"/>
        <v>-1.1388626790230758</v>
      </c>
      <c r="W174" s="23">
        <f t="shared" si="125"/>
        <v>-3.0517825924283999</v>
      </c>
      <c r="X174" s="23">
        <f t="shared" si="126"/>
        <v>-4.2544111710853318</v>
      </c>
      <c r="Y174" s="23">
        <f t="shared" si="135"/>
        <v>169.64253816031984</v>
      </c>
      <c r="Z174" s="23">
        <f t="shared" si="136"/>
        <v>167.82681798448286</v>
      </c>
      <c r="AA174" s="23">
        <f t="shared" si="137"/>
        <v>164.2634441804363</v>
      </c>
      <c r="AB174" s="23">
        <f t="shared" si="102"/>
        <v>161.51972622973105</v>
      </c>
      <c r="AC174" s="23">
        <f t="shared" si="103"/>
        <v>7.7150162680384495</v>
      </c>
      <c r="AD174" s="23">
        <f t="shared" si="104"/>
        <v>6.5621195335315976</v>
      </c>
      <c r="AE174" s="23">
        <f t="shared" si="105"/>
        <v>4.2995451142002743</v>
      </c>
      <c r="AF174" s="23">
        <f t="shared" si="106"/>
        <v>2.5574135303411221</v>
      </c>
      <c r="AJ174" s="31">
        <v>44082</v>
      </c>
      <c r="AK174" s="11">
        <v>173</v>
      </c>
      <c r="AL174" s="23">
        <v>507.01998900000001</v>
      </c>
      <c r="AP174" s="23">
        <f t="shared" si="127"/>
        <v>525.4424609879004</v>
      </c>
      <c r="AQ174" s="23">
        <f t="shared" si="128"/>
        <v>528.23075957894923</v>
      </c>
      <c r="AR174" s="23">
        <f t="shared" si="129"/>
        <v>523.76002389898963</v>
      </c>
      <c r="AS174" s="23">
        <f t="shared" si="130"/>
        <v>519.05855079698131</v>
      </c>
      <c r="AT174" s="23">
        <f t="shared" si="112"/>
        <v>3.6334804125247997</v>
      </c>
      <c r="AU174" s="23">
        <f t="shared" si="113"/>
        <v>4.183419004994934</v>
      </c>
      <c r="AV174" s="23">
        <f t="shared" si="114"/>
        <v>3.3016518603154363</v>
      </c>
      <c r="AW174" s="23">
        <f t="shared" si="115"/>
        <v>2.3743761702028867</v>
      </c>
      <c r="BA174" s="23">
        <f t="shared" si="131"/>
        <v>2.4627579335953582</v>
      </c>
      <c r="BB174" s="23">
        <f t="shared" si="132"/>
        <v>-2.3074265104343552</v>
      </c>
      <c r="BC174" s="23">
        <f t="shared" si="133"/>
        <v>-9.1893851505741324</v>
      </c>
      <c r="BD174" s="23">
        <f t="shared" si="134"/>
        <v>-12.851469797276131</v>
      </c>
      <c r="BE174" s="23">
        <f t="shared" si="116"/>
        <v>527.90521892149582</v>
      </c>
      <c r="BF174" s="23">
        <f t="shared" si="117"/>
        <v>525.92333306851492</v>
      </c>
      <c r="BG174" s="23">
        <f t="shared" si="118"/>
        <v>514.57063874841549</v>
      </c>
      <c r="BH174" s="23">
        <f t="shared" si="107"/>
        <v>506.20708099970517</v>
      </c>
      <c r="BI174" s="23">
        <f t="shared" si="119"/>
        <v>4.1192123337558995</v>
      </c>
      <c r="BJ174" s="23">
        <f t="shared" si="120"/>
        <v>3.7283232374719866</v>
      </c>
      <c r="BK174" s="23">
        <f t="shared" si="121"/>
        <v>1.4892213151808262</v>
      </c>
      <c r="BL174" s="23">
        <f t="shared" si="122"/>
        <v>0.16033056248889624</v>
      </c>
    </row>
    <row r="175" spans="4:64" x14ac:dyDescent="0.2">
      <c r="D175" s="31">
        <v>44083</v>
      </c>
      <c r="E175" s="11">
        <v>174</v>
      </c>
      <c r="F175" s="23">
        <v>163.43049619999999</v>
      </c>
      <c r="J175" s="23">
        <f t="shared" si="108"/>
        <v>166.87675237948304</v>
      </c>
      <c r="K175" s="23">
        <f t="shared" si="109"/>
        <v>164.37621015810356</v>
      </c>
      <c r="L175" s="23">
        <f t="shared" si="110"/>
        <v>161.42129334914588</v>
      </c>
      <c r="M175" s="23">
        <f t="shared" si="111"/>
        <v>159.1484310001633</v>
      </c>
      <c r="N175" s="23">
        <f t="shared" si="95"/>
        <v>2.108698351662377</v>
      </c>
      <c r="O175" s="23">
        <f t="shared" si="96"/>
        <v>0.57866431302162791</v>
      </c>
      <c r="P175" s="23">
        <f t="shared" si="97"/>
        <v>1.2293928596994061</v>
      </c>
      <c r="Q175" s="23">
        <f t="shared" si="98"/>
        <v>2.6201139318554514</v>
      </c>
      <c r="U175" s="23">
        <f t="shared" si="123"/>
        <v>-0.1335583702013351</v>
      </c>
      <c r="V175" s="23">
        <f t="shared" si="124"/>
        <v>-2.5191058095747954</v>
      </c>
      <c r="W175" s="23">
        <f t="shared" si="125"/>
        <v>-4.7570730912026438</v>
      </c>
      <c r="X175" s="23">
        <f t="shared" si="126"/>
        <v>-6.1514473547395365</v>
      </c>
      <c r="Y175" s="23">
        <f t="shared" si="135"/>
        <v>166.74319400928169</v>
      </c>
      <c r="Z175" s="23">
        <f t="shared" si="136"/>
        <v>161.85710434852876</v>
      </c>
      <c r="AA175" s="23">
        <f t="shared" si="137"/>
        <v>156.66422025794324</v>
      </c>
      <c r="AB175" s="23">
        <f t="shared" si="102"/>
        <v>152.99698364542377</v>
      </c>
      <c r="AC175" s="23">
        <f t="shared" si="103"/>
        <v>2.0269765351674316</v>
      </c>
      <c r="AD175" s="23">
        <f t="shared" si="104"/>
        <v>0.96272843077326997</v>
      </c>
      <c r="AE175" s="23">
        <f t="shared" si="105"/>
        <v>4.1401550502400974</v>
      </c>
      <c r="AF175" s="23">
        <f t="shared" si="106"/>
        <v>6.3840671093650059</v>
      </c>
      <c r="AJ175" s="31">
        <v>44083</v>
      </c>
      <c r="AK175" s="11">
        <v>174</v>
      </c>
      <c r="AL175" s="23">
        <v>500.19000240000003</v>
      </c>
      <c r="AP175" s="23">
        <f t="shared" si="127"/>
        <v>521.75796659032039</v>
      </c>
      <c r="AQ175" s="23">
        <f t="shared" si="128"/>
        <v>519.74645134736954</v>
      </c>
      <c r="AR175" s="23">
        <f t="shared" si="129"/>
        <v>513.71600295959581</v>
      </c>
      <c r="AS175" s="23">
        <f t="shared" si="130"/>
        <v>509.42770135939628</v>
      </c>
      <c r="AT175" s="23">
        <f t="shared" si="112"/>
        <v>4.3119542747422903</v>
      </c>
      <c r="AU175" s="23">
        <f t="shared" si="113"/>
        <v>3.9098040451696789</v>
      </c>
      <c r="AV175" s="23">
        <f t="shared" si="114"/>
        <v>2.7041725133840431</v>
      </c>
      <c r="AW175" s="23">
        <f t="shared" si="115"/>
        <v>1.8468379845802878</v>
      </c>
      <c r="BA175" s="23">
        <f t="shared" si="131"/>
        <v>1.2333074673602846</v>
      </c>
      <c r="BB175" s="23">
        <f t="shared" si="132"/>
        <v>-4.7781791988924889</v>
      </c>
      <c r="BC175" s="23">
        <f t="shared" si="133"/>
        <v>-9.7021666238659439</v>
      </c>
      <c r="BD175" s="23">
        <f t="shared" si="134"/>
        <v>-10.274973509523248</v>
      </c>
      <c r="BE175" s="23">
        <f t="shared" si="116"/>
        <v>522.9912740576807</v>
      </c>
      <c r="BF175" s="23">
        <f t="shared" si="117"/>
        <v>514.96827214847701</v>
      </c>
      <c r="BG175" s="23">
        <f t="shared" si="118"/>
        <v>504.01383633572988</v>
      </c>
      <c r="BH175" s="23">
        <f t="shared" si="107"/>
        <v>499.15272784987303</v>
      </c>
      <c r="BI175" s="23">
        <f t="shared" si="119"/>
        <v>4.5585220712681469</v>
      </c>
      <c r="BJ175" s="23">
        <f t="shared" si="120"/>
        <v>2.9545312136524595</v>
      </c>
      <c r="BK175" s="23">
        <f t="shared" si="121"/>
        <v>0.76447628248913824</v>
      </c>
      <c r="BL175" s="23">
        <f t="shared" si="122"/>
        <v>0.20737610610967191</v>
      </c>
    </row>
    <row r="176" spans="4:64" x14ac:dyDescent="0.2">
      <c r="D176" s="31">
        <v>44084</v>
      </c>
      <c r="E176" s="11">
        <v>175</v>
      </c>
      <c r="F176" s="23">
        <v>158.75549319999999</v>
      </c>
      <c r="J176" s="23">
        <f t="shared" si="108"/>
        <v>166.18750114358645</v>
      </c>
      <c r="K176" s="23">
        <f t="shared" si="109"/>
        <v>163.99792457486211</v>
      </c>
      <c r="L176" s="23">
        <f t="shared" si="110"/>
        <v>162.62681505965836</v>
      </c>
      <c r="M176" s="23">
        <f t="shared" si="111"/>
        <v>162.57408316003264</v>
      </c>
      <c r="N176" s="23">
        <f t="shared" si="95"/>
        <v>4.6814178166569773</v>
      </c>
      <c r="O176" s="23">
        <f t="shared" si="96"/>
        <v>3.3022047106475321</v>
      </c>
      <c r="P176" s="23">
        <f t="shared" si="97"/>
        <v>2.4385435625722121</v>
      </c>
      <c r="Q176" s="23">
        <f t="shared" si="98"/>
        <v>2.4053277672867663</v>
      </c>
      <c r="U176" s="23">
        <f t="shared" si="123"/>
        <v>-0.24469694334038644</v>
      </c>
      <c r="V176" s="23">
        <f t="shared" si="124"/>
        <v>-1.6627777190414572</v>
      </c>
      <c r="W176" s="23">
        <f t="shared" si="125"/>
        <v>-1.179516210173575</v>
      </c>
      <c r="X176" s="23">
        <f t="shared" si="126"/>
        <v>1.5102322569475681</v>
      </c>
      <c r="Y176" s="23">
        <f t="shared" si="135"/>
        <v>165.94280420024606</v>
      </c>
      <c r="Z176" s="23">
        <f t="shared" si="136"/>
        <v>162.33514685582065</v>
      </c>
      <c r="AA176" s="23">
        <f t="shared" si="137"/>
        <v>161.44729884948478</v>
      </c>
      <c r="AB176" s="23">
        <f t="shared" si="102"/>
        <v>164.08431541698022</v>
      </c>
      <c r="AC176" s="23">
        <f t="shared" si="103"/>
        <v>4.5272833433180812</v>
      </c>
      <c r="AD176" s="23">
        <f t="shared" si="104"/>
        <v>2.2548219174444695</v>
      </c>
      <c r="AE176" s="23">
        <f t="shared" si="105"/>
        <v>1.6955669345524049</v>
      </c>
      <c r="AF176" s="23">
        <f t="shared" si="106"/>
        <v>3.3566222557521104</v>
      </c>
      <c r="AJ176" s="31">
        <v>44084</v>
      </c>
      <c r="AK176" s="11">
        <v>175</v>
      </c>
      <c r="AL176" s="23">
        <v>480.67001340000002</v>
      </c>
      <c r="AP176" s="23">
        <f t="shared" si="127"/>
        <v>517.44437375225641</v>
      </c>
      <c r="AQ176" s="23">
        <f t="shared" si="128"/>
        <v>511.92387176842169</v>
      </c>
      <c r="AR176" s="23">
        <f t="shared" si="129"/>
        <v>505.60040262383831</v>
      </c>
      <c r="AS176" s="23">
        <f t="shared" si="130"/>
        <v>502.03754219187925</v>
      </c>
      <c r="AT176" s="23">
        <f t="shared" si="112"/>
        <v>7.6506458333305289</v>
      </c>
      <c r="AU176" s="23">
        <f t="shared" si="113"/>
        <v>6.502144402008514</v>
      </c>
      <c r="AV176" s="23">
        <f t="shared" si="114"/>
        <v>5.186591326447469</v>
      </c>
      <c r="AW176" s="23">
        <f t="shared" si="115"/>
        <v>4.4453633878129573</v>
      </c>
      <c r="BA176" s="23">
        <f t="shared" si="131"/>
        <v>0.1239274062754312</v>
      </c>
      <c r="BB176" s="23">
        <f t="shared" si="132"/>
        <v>-5.9959393509146341</v>
      </c>
      <c r="BC176" s="23">
        <f t="shared" si="133"/>
        <v>-8.7502268510008818</v>
      </c>
      <c r="BD176" s="23">
        <f t="shared" si="134"/>
        <v>-7.9671220359182708</v>
      </c>
      <c r="BE176" s="23">
        <f t="shared" si="116"/>
        <v>517.56830115853188</v>
      </c>
      <c r="BF176" s="23">
        <f t="shared" si="117"/>
        <v>505.92793241750707</v>
      </c>
      <c r="BG176" s="23">
        <f t="shared" si="118"/>
        <v>496.85017577283742</v>
      </c>
      <c r="BH176" s="23">
        <f t="shared" si="107"/>
        <v>494.07042015596096</v>
      </c>
      <c r="BI176" s="23">
        <f t="shared" si="119"/>
        <v>7.6764280545676886</v>
      </c>
      <c r="BJ176" s="23">
        <f t="shared" si="120"/>
        <v>5.2547315857808927</v>
      </c>
      <c r="BK176" s="23">
        <f t="shared" si="121"/>
        <v>3.3661684568978356</v>
      </c>
      <c r="BL176" s="23">
        <f t="shared" si="122"/>
        <v>2.7878599418286374</v>
      </c>
    </row>
    <row r="177" spans="4:64" x14ac:dyDescent="0.2">
      <c r="D177" s="31">
        <v>44085</v>
      </c>
      <c r="E177" s="11">
        <v>176</v>
      </c>
      <c r="F177" s="23">
        <v>155.81100459999999</v>
      </c>
      <c r="J177" s="23">
        <f t="shared" si="108"/>
        <v>164.70109955486916</v>
      </c>
      <c r="K177" s="23">
        <f t="shared" si="109"/>
        <v>161.90095202491727</v>
      </c>
      <c r="L177" s="23">
        <f t="shared" si="110"/>
        <v>160.30402194386335</v>
      </c>
      <c r="M177" s="23">
        <f t="shared" si="111"/>
        <v>159.51921119200651</v>
      </c>
      <c r="N177" s="23">
        <f t="shared" si="95"/>
        <v>5.7056913134549996</v>
      </c>
      <c r="O177" s="23">
        <f t="shared" si="96"/>
        <v>3.908547692476199</v>
      </c>
      <c r="P177" s="23">
        <f t="shared" si="97"/>
        <v>2.8836328700902025</v>
      </c>
      <c r="Q177" s="23">
        <f t="shared" si="98"/>
        <v>2.3799388249413287</v>
      </c>
      <c r="U177" s="23">
        <f t="shared" si="123"/>
        <v>-0.49303787241576624</v>
      </c>
      <c r="V177" s="23">
        <f t="shared" si="124"/>
        <v>-1.8364556514028094</v>
      </c>
      <c r="W177" s="23">
        <f t="shared" si="125"/>
        <v>-1.8654823535464349</v>
      </c>
      <c r="X177" s="23">
        <f t="shared" si="126"/>
        <v>-2.1418511230313939</v>
      </c>
      <c r="Y177" s="23">
        <f t="shared" si="135"/>
        <v>164.2080616824534</v>
      </c>
      <c r="Z177" s="23">
        <f t="shared" si="136"/>
        <v>160.06449637351446</v>
      </c>
      <c r="AA177" s="23">
        <f t="shared" si="137"/>
        <v>158.43853959031691</v>
      </c>
      <c r="AB177" s="23">
        <f t="shared" si="102"/>
        <v>157.37736006897512</v>
      </c>
      <c r="AC177" s="23">
        <f t="shared" si="103"/>
        <v>5.3892580334812985</v>
      </c>
      <c r="AD177" s="23">
        <f t="shared" si="104"/>
        <v>2.7299045946299412</v>
      </c>
      <c r="AE177" s="23">
        <f t="shared" si="105"/>
        <v>1.6863603421737501</v>
      </c>
      <c r="AF177" s="23">
        <f t="shared" si="106"/>
        <v>1.005291938779485</v>
      </c>
      <c r="AJ177" s="31">
        <v>44085</v>
      </c>
      <c r="AK177" s="11">
        <v>176</v>
      </c>
      <c r="AL177" s="23">
        <v>482.02999879999999</v>
      </c>
      <c r="AP177" s="23">
        <f t="shared" si="127"/>
        <v>510.08950168180513</v>
      </c>
      <c r="AQ177" s="23">
        <f t="shared" si="128"/>
        <v>499.42232842105301</v>
      </c>
      <c r="AR177" s="23">
        <f t="shared" si="129"/>
        <v>490.64216908953534</v>
      </c>
      <c r="AS177" s="23">
        <f t="shared" si="130"/>
        <v>484.94351915837586</v>
      </c>
      <c r="AT177" s="23">
        <f t="shared" si="112"/>
        <v>5.8211113315890053</v>
      </c>
      <c r="AU177" s="23">
        <f t="shared" si="113"/>
        <v>3.6081425770907902</v>
      </c>
      <c r="AV177" s="23">
        <f t="shared" si="114"/>
        <v>1.7866461238875402</v>
      </c>
      <c r="AW177" s="23">
        <f t="shared" si="115"/>
        <v>0.60442718619774771</v>
      </c>
      <c r="BA177" s="23">
        <f t="shared" si="131"/>
        <v>-1.371832489069911</v>
      </c>
      <c r="BB177" s="23">
        <f t="shared" si="132"/>
        <v>-8.5981809494962533</v>
      </c>
      <c r="BC177" s="23">
        <f t="shared" si="133"/>
        <v>-12.47503086098213</v>
      </c>
      <c r="BD177" s="23">
        <f t="shared" si="134"/>
        <v>-15.268642833986368</v>
      </c>
      <c r="BE177" s="23">
        <f t="shared" si="116"/>
        <v>508.71766919273523</v>
      </c>
      <c r="BF177" s="23">
        <f t="shared" si="117"/>
        <v>490.82414747155678</v>
      </c>
      <c r="BG177" s="23">
        <f t="shared" si="118"/>
        <v>478.1671382285532</v>
      </c>
      <c r="BH177" s="23">
        <f t="shared" si="107"/>
        <v>469.67487632438952</v>
      </c>
      <c r="BI177" s="23">
        <f t="shared" si="119"/>
        <v>5.5365164946524992</v>
      </c>
      <c r="BJ177" s="23">
        <f t="shared" si="120"/>
        <v>1.8243986252825719</v>
      </c>
      <c r="BK177" s="23">
        <f t="shared" si="121"/>
        <v>0.80137347904970024</v>
      </c>
      <c r="BL177" s="23">
        <f t="shared" si="122"/>
        <v>2.5631438927801584</v>
      </c>
    </row>
    <row r="178" spans="4:64" x14ac:dyDescent="0.2">
      <c r="D178" s="31">
        <v>44088</v>
      </c>
      <c r="E178" s="11">
        <v>177</v>
      </c>
      <c r="F178" s="23">
        <v>155.14849849999999</v>
      </c>
      <c r="J178" s="23">
        <f t="shared" si="108"/>
        <v>162.92308056389533</v>
      </c>
      <c r="K178" s="23">
        <f t="shared" si="109"/>
        <v>159.46497305495035</v>
      </c>
      <c r="L178" s="23">
        <f t="shared" si="110"/>
        <v>157.60821153754534</v>
      </c>
      <c r="M178" s="23">
        <f t="shared" si="111"/>
        <v>156.55264591840131</v>
      </c>
      <c r="N178" s="23">
        <f t="shared" si="95"/>
        <v>5.0110585271924748</v>
      </c>
      <c r="O178" s="23">
        <f t="shared" si="96"/>
        <v>2.7821568346988297</v>
      </c>
      <c r="P178" s="23">
        <f t="shared" si="97"/>
        <v>1.5853927439364528</v>
      </c>
      <c r="Q178" s="23">
        <f t="shared" si="98"/>
        <v>0.90503448758888405</v>
      </c>
      <c r="U178" s="23">
        <f t="shared" si="123"/>
        <v>-0.75003409612737992</v>
      </c>
      <c r="V178" s="23">
        <f t="shared" si="124"/>
        <v>-2.0762649788284557</v>
      </c>
      <c r="W178" s="23">
        <f t="shared" si="125"/>
        <v>-2.3636791852093757</v>
      </c>
      <c r="X178" s="23">
        <f t="shared" si="126"/>
        <v>-2.8016224434904373</v>
      </c>
      <c r="Y178" s="23">
        <f t="shared" si="135"/>
        <v>162.17304646776793</v>
      </c>
      <c r="Z178" s="23">
        <f t="shared" si="136"/>
        <v>157.3887080761219</v>
      </c>
      <c r="AA178" s="23">
        <f t="shared" si="137"/>
        <v>155.24453235233597</v>
      </c>
      <c r="AB178" s="23">
        <f t="shared" si="102"/>
        <v>153.75102347491088</v>
      </c>
      <c r="AC178" s="23">
        <f t="shared" si="103"/>
        <v>4.527628714220489</v>
      </c>
      <c r="AD178" s="23">
        <f t="shared" si="104"/>
        <v>1.4439131527411548</v>
      </c>
      <c r="AE178" s="23">
        <f t="shared" si="105"/>
        <v>6.1898022387872523E-2</v>
      </c>
      <c r="AF178" s="23">
        <f t="shared" si="106"/>
        <v>0.90073383796821449</v>
      </c>
      <c r="AJ178" s="31">
        <v>44088</v>
      </c>
      <c r="AK178" s="11">
        <v>177</v>
      </c>
      <c r="AL178" s="23">
        <v>476.26000979999998</v>
      </c>
      <c r="AP178" s="23">
        <f t="shared" si="127"/>
        <v>504.47760110544414</v>
      </c>
      <c r="AQ178" s="23">
        <f t="shared" si="128"/>
        <v>492.46539657263179</v>
      </c>
      <c r="AR178" s="23">
        <f t="shared" si="129"/>
        <v>485.47486691581412</v>
      </c>
      <c r="AS178" s="23">
        <f t="shared" si="130"/>
        <v>482.61270287167514</v>
      </c>
      <c r="AT178" s="23">
        <f t="shared" si="112"/>
        <v>5.9248290271723247</v>
      </c>
      <c r="AU178" s="23">
        <f t="shared" si="113"/>
        <v>3.4026343676087945</v>
      </c>
      <c r="AV178" s="23">
        <f t="shared" si="114"/>
        <v>1.9348374682316527</v>
      </c>
      <c r="AW178" s="23">
        <f t="shared" si="115"/>
        <v>1.3338707724679433</v>
      </c>
      <c r="BA178" s="23">
        <f t="shared" si="131"/>
        <v>-2.2198461065281281</v>
      </c>
      <c r="BB178" s="23">
        <f t="shared" si="132"/>
        <v>-7.9416813090662401</v>
      </c>
      <c r="BC178" s="23">
        <f t="shared" si="133"/>
        <v>-8.0903936486255876</v>
      </c>
      <c r="BD178" s="23">
        <f t="shared" si="134"/>
        <v>-4.9183815961578521</v>
      </c>
      <c r="BE178" s="23">
        <f t="shared" si="116"/>
        <v>502.25775499891603</v>
      </c>
      <c r="BF178" s="23">
        <f t="shared" si="117"/>
        <v>484.52371526356558</v>
      </c>
      <c r="BG178" s="23">
        <f t="shared" si="118"/>
        <v>477.38447326718853</v>
      </c>
      <c r="BH178" s="23">
        <f t="shared" si="107"/>
        <v>477.69432127551727</v>
      </c>
      <c r="BI178" s="23">
        <f t="shared" si="119"/>
        <v>5.4587294049385982</v>
      </c>
      <c r="BJ178" s="23">
        <f t="shared" si="120"/>
        <v>1.7351247834215284</v>
      </c>
      <c r="BK178" s="23">
        <f t="shared" si="121"/>
        <v>0.23610285223417218</v>
      </c>
      <c r="BL178" s="23">
        <f t="shared" si="122"/>
        <v>0.30116143409135138</v>
      </c>
    </row>
    <row r="179" spans="4:64" x14ac:dyDescent="0.2">
      <c r="D179" s="31">
        <v>44089</v>
      </c>
      <c r="E179" s="11">
        <v>178</v>
      </c>
      <c r="F179" s="23">
        <v>157.8065033</v>
      </c>
      <c r="J179" s="23">
        <f t="shared" si="108"/>
        <v>161.36816415111628</v>
      </c>
      <c r="K179" s="23">
        <f t="shared" si="109"/>
        <v>157.73838323297019</v>
      </c>
      <c r="L179" s="23">
        <f t="shared" si="110"/>
        <v>156.13238371501814</v>
      </c>
      <c r="M179" s="23">
        <f t="shared" si="111"/>
        <v>155.42932798368025</v>
      </c>
      <c r="N179" s="23">
        <f t="shared" si="95"/>
        <v>2.2569797673961083</v>
      </c>
      <c r="O179" s="23">
        <f t="shared" si="96"/>
        <v>4.3166831280906828E-2</v>
      </c>
      <c r="P179" s="23">
        <f t="shared" si="97"/>
        <v>1.0608685636987094</v>
      </c>
      <c r="Q179" s="23">
        <f t="shared" si="98"/>
        <v>1.5063861543149408</v>
      </c>
      <c r="U179" s="23">
        <f t="shared" si="123"/>
        <v>-0.91101055945771403</v>
      </c>
      <c r="V179" s="23">
        <f t="shared" si="124"/>
        <v>-1.9363949160891356</v>
      </c>
      <c r="W179" s="23">
        <f t="shared" si="125"/>
        <v>-1.8309683676000752</v>
      </c>
      <c r="X179" s="23">
        <f t="shared" si="126"/>
        <v>-1.4589788364749339</v>
      </c>
      <c r="Y179" s="23">
        <f t="shared" si="135"/>
        <v>160.45715359165857</v>
      </c>
      <c r="Z179" s="23">
        <f t="shared" si="136"/>
        <v>155.80198831688105</v>
      </c>
      <c r="AA179" s="23">
        <f t="shared" si="137"/>
        <v>154.30141534741807</v>
      </c>
      <c r="AB179" s="23">
        <f t="shared" si="102"/>
        <v>153.97034914720533</v>
      </c>
      <c r="AC179" s="23">
        <f t="shared" si="103"/>
        <v>1.6796838129158169</v>
      </c>
      <c r="AD179" s="23">
        <f t="shared" si="104"/>
        <v>1.270235979634023</v>
      </c>
      <c r="AE179" s="23">
        <f t="shared" si="105"/>
        <v>2.2211302318248194</v>
      </c>
      <c r="AF179" s="23">
        <f t="shared" si="106"/>
        <v>2.4309227266140665</v>
      </c>
      <c r="AJ179" s="31">
        <v>44089</v>
      </c>
      <c r="AK179" s="11">
        <v>178</v>
      </c>
      <c r="AL179" s="23">
        <v>495.98999020000002</v>
      </c>
      <c r="AP179" s="23">
        <f t="shared" si="127"/>
        <v>498.83408284435529</v>
      </c>
      <c r="AQ179" s="23">
        <f t="shared" si="128"/>
        <v>485.98324186357905</v>
      </c>
      <c r="AR179" s="23">
        <f t="shared" si="129"/>
        <v>479.94595264632562</v>
      </c>
      <c r="AS179" s="23">
        <f t="shared" si="130"/>
        <v>477.53054841433504</v>
      </c>
      <c r="AT179" s="23">
        <f t="shared" si="112"/>
        <v>0.57341734723485782</v>
      </c>
      <c r="AU179" s="23">
        <f t="shared" si="113"/>
        <v>2.017530299832444</v>
      </c>
      <c r="AV179" s="23">
        <f t="shared" si="114"/>
        <v>3.2347502713119063</v>
      </c>
      <c r="AW179" s="23">
        <f t="shared" si="115"/>
        <v>3.7217367588852959</v>
      </c>
      <c r="BA179" s="23">
        <f t="shared" si="131"/>
        <v>-2.9045805374402711</v>
      </c>
      <c r="BB179" s="23">
        <f t="shared" si="132"/>
        <v>-7.3578706690608389</v>
      </c>
      <c r="BC179" s="23">
        <f t="shared" si="133"/>
        <v>-6.5535060211433329</v>
      </c>
      <c r="BD179" s="23">
        <f t="shared" si="134"/>
        <v>-5.0493998851036466</v>
      </c>
      <c r="BE179" s="23">
        <f t="shared" si="116"/>
        <v>495.92950230691503</v>
      </c>
      <c r="BF179" s="23">
        <f t="shared" si="117"/>
        <v>478.62537119451821</v>
      </c>
      <c r="BG179" s="23">
        <f t="shared" si="118"/>
        <v>473.39244662518229</v>
      </c>
      <c r="BH179" s="23">
        <f t="shared" si="107"/>
        <v>472.4811485292314</v>
      </c>
      <c r="BI179" s="23">
        <f t="shared" si="119"/>
        <v>1.2195385850550246E-2</v>
      </c>
      <c r="BJ179" s="23">
        <f t="shared" si="120"/>
        <v>3.5010019049940522</v>
      </c>
      <c r="BK179" s="23">
        <f t="shared" si="121"/>
        <v>4.5560483117221047</v>
      </c>
      <c r="BL179" s="23">
        <f t="shared" si="122"/>
        <v>4.7397814744787592</v>
      </c>
    </row>
    <row r="180" spans="4:64" x14ac:dyDescent="0.2">
      <c r="D180" s="31">
        <v>44090</v>
      </c>
      <c r="E180" s="11">
        <v>179</v>
      </c>
      <c r="F180" s="23">
        <v>153.90499879999999</v>
      </c>
      <c r="J180" s="23">
        <f t="shared" si="108"/>
        <v>160.65583198089303</v>
      </c>
      <c r="K180" s="23">
        <f t="shared" si="109"/>
        <v>157.76563125978211</v>
      </c>
      <c r="L180" s="23">
        <f t="shared" si="110"/>
        <v>157.13685546600726</v>
      </c>
      <c r="M180" s="23">
        <f t="shared" si="111"/>
        <v>157.33106823673603</v>
      </c>
      <c r="N180" s="23">
        <f t="shared" si="95"/>
        <v>4.3863638176338693</v>
      </c>
      <c r="O180" s="23">
        <f t="shared" si="96"/>
        <v>2.5084516356736586</v>
      </c>
      <c r="P180" s="23">
        <f t="shared" si="97"/>
        <v>2.0999036361431522</v>
      </c>
      <c r="Q180" s="23">
        <f t="shared" si="98"/>
        <v>2.2260936704130256</v>
      </c>
      <c r="U180" s="23">
        <f t="shared" si="123"/>
        <v>-0.87127488161082101</v>
      </c>
      <c r="V180" s="23">
        <f t="shared" si="124"/>
        <v>-1.1509377389287141</v>
      </c>
      <c r="W180" s="23">
        <f t="shared" si="125"/>
        <v>-0.12970429644655479</v>
      </c>
      <c r="X180" s="23">
        <f t="shared" si="126"/>
        <v>1.2295964351496353</v>
      </c>
      <c r="Y180" s="23">
        <f t="shared" si="135"/>
        <v>159.78455709928221</v>
      </c>
      <c r="Z180" s="23">
        <f t="shared" si="136"/>
        <v>156.61469352085339</v>
      </c>
      <c r="AA180" s="23">
        <f t="shared" si="137"/>
        <v>157.0071511695607</v>
      </c>
      <c r="AB180" s="23">
        <f t="shared" si="102"/>
        <v>158.56066467188566</v>
      </c>
      <c r="AC180" s="23">
        <f t="shared" si="103"/>
        <v>3.8202516780645492</v>
      </c>
      <c r="AD180" s="23">
        <f t="shared" si="104"/>
        <v>1.7606281420232899</v>
      </c>
      <c r="AE180" s="23">
        <f t="shared" si="105"/>
        <v>2.0156280781964524</v>
      </c>
      <c r="AF180" s="23">
        <f t="shared" si="106"/>
        <v>3.0250257679646428</v>
      </c>
      <c r="AJ180" s="31">
        <v>44090</v>
      </c>
      <c r="AK180" s="11">
        <v>179</v>
      </c>
      <c r="AL180" s="23">
        <v>483.85998540000003</v>
      </c>
      <c r="AP180" s="23">
        <f t="shared" si="127"/>
        <v>498.26526431548427</v>
      </c>
      <c r="AQ180" s="23">
        <f t="shared" si="128"/>
        <v>489.98594119814743</v>
      </c>
      <c r="AR180" s="23">
        <f t="shared" si="129"/>
        <v>489.57237517853025</v>
      </c>
      <c r="AS180" s="23">
        <f t="shared" si="130"/>
        <v>492.29810184286703</v>
      </c>
      <c r="AT180" s="23">
        <f t="shared" si="112"/>
        <v>2.9771585479579614</v>
      </c>
      <c r="AU180" s="23">
        <f t="shared" si="113"/>
        <v>1.2660596005026459</v>
      </c>
      <c r="AV180" s="23">
        <f t="shared" si="114"/>
        <v>1.1805873498317645</v>
      </c>
      <c r="AW180" s="23">
        <f t="shared" si="115"/>
        <v>1.7439169795971723</v>
      </c>
      <c r="BA180" s="23">
        <f t="shared" si="131"/>
        <v>-2.4374281357264209</v>
      </c>
      <c r="BB180" s="23">
        <f t="shared" si="132"/>
        <v>-2.8136426676091526</v>
      </c>
      <c r="BC180" s="23">
        <f t="shared" si="133"/>
        <v>3.1544511108654438</v>
      </c>
      <c r="BD180" s="23">
        <f t="shared" si="134"/>
        <v>10.804162765804858</v>
      </c>
      <c r="BE180" s="23">
        <f t="shared" si="116"/>
        <v>495.82783617975787</v>
      </c>
      <c r="BF180" s="23">
        <f t="shared" si="117"/>
        <v>487.17229853053828</v>
      </c>
      <c r="BG180" s="23">
        <f t="shared" si="118"/>
        <v>492.72682628939572</v>
      </c>
      <c r="BH180" s="23">
        <f t="shared" si="107"/>
        <v>503.10226460867187</v>
      </c>
      <c r="BI180" s="23">
        <f t="shared" si="119"/>
        <v>2.4734119664522765</v>
      </c>
      <c r="BJ180" s="23">
        <f t="shared" si="120"/>
        <v>0.68456025099906037</v>
      </c>
      <c r="BK180" s="23">
        <f t="shared" si="121"/>
        <v>1.832522042934714</v>
      </c>
      <c r="BL180" s="23">
        <f t="shared" si="122"/>
        <v>3.9768279645535336</v>
      </c>
    </row>
    <row r="181" spans="4:64" x14ac:dyDescent="0.2">
      <c r="D181" s="31">
        <v>44091</v>
      </c>
      <c r="E181" s="11">
        <v>180</v>
      </c>
      <c r="F181" s="23">
        <v>150.43649289999999</v>
      </c>
      <c r="J181" s="23">
        <f t="shared" si="108"/>
        <v>159.30566534471444</v>
      </c>
      <c r="K181" s="23">
        <f t="shared" si="109"/>
        <v>156.22137827586926</v>
      </c>
      <c r="L181" s="23">
        <f t="shared" si="110"/>
        <v>155.1977414664029</v>
      </c>
      <c r="M181" s="23">
        <f t="shared" si="111"/>
        <v>154.59021268734719</v>
      </c>
      <c r="N181" s="23">
        <f t="shared" si="95"/>
        <v>5.8956256382619063</v>
      </c>
      <c r="O181" s="23">
        <f t="shared" si="96"/>
        <v>3.8454003176707037</v>
      </c>
      <c r="P181" s="23">
        <f t="shared" si="97"/>
        <v>3.1649558392509642</v>
      </c>
      <c r="Q181" s="23">
        <f t="shared" si="98"/>
        <v>2.7611118201939946</v>
      </c>
      <c r="U181" s="23">
        <f t="shared" si="123"/>
        <v>-0.96705323252437392</v>
      </c>
      <c r="V181" s="23">
        <f t="shared" si="124"/>
        <v>-1.3082638369223707</v>
      </c>
      <c r="W181" s="23">
        <f t="shared" si="125"/>
        <v>-1.2153501183412374</v>
      </c>
      <c r="X181" s="23">
        <f t="shared" si="126"/>
        <v>-1.9467651524811453</v>
      </c>
      <c r="Y181" s="23">
        <f t="shared" si="135"/>
        <v>158.33861211219008</v>
      </c>
      <c r="Z181" s="23">
        <f t="shared" si="136"/>
        <v>154.91311443894688</v>
      </c>
      <c r="AA181" s="23">
        <f t="shared" si="137"/>
        <v>153.98239134806167</v>
      </c>
      <c r="AB181" s="23">
        <f t="shared" si="102"/>
        <v>152.64344753486606</v>
      </c>
      <c r="AC181" s="23">
        <f t="shared" si="103"/>
        <v>5.2527940926161323</v>
      </c>
      <c r="AD181" s="23">
        <f t="shared" si="104"/>
        <v>2.9757550529462566</v>
      </c>
      <c r="AE181" s="23">
        <f t="shared" si="105"/>
        <v>2.3570733268946595</v>
      </c>
      <c r="AF181" s="23">
        <f t="shared" si="106"/>
        <v>1.467034090147993</v>
      </c>
      <c r="AJ181" s="31">
        <v>44091</v>
      </c>
      <c r="AK181" s="11">
        <v>180</v>
      </c>
      <c r="AL181" s="23">
        <v>470.2000122</v>
      </c>
      <c r="AP181" s="23">
        <f t="shared" si="127"/>
        <v>495.38420853238745</v>
      </c>
      <c r="AQ181" s="23">
        <f t="shared" si="128"/>
        <v>487.53555887888848</v>
      </c>
      <c r="AR181" s="23">
        <f t="shared" si="129"/>
        <v>486.14494131141214</v>
      </c>
      <c r="AS181" s="23">
        <f t="shared" si="130"/>
        <v>485.5476086885734</v>
      </c>
      <c r="AT181" s="23">
        <f t="shared" si="112"/>
        <v>5.3560603315499966</v>
      </c>
      <c r="AU181" s="23">
        <f t="shared" si="113"/>
        <v>3.6868452209896554</v>
      </c>
      <c r="AV181" s="23">
        <f t="shared" si="114"/>
        <v>3.3910950016372921</v>
      </c>
      <c r="AW181" s="23">
        <f t="shared" si="115"/>
        <v>3.2640570162395672</v>
      </c>
      <c r="BA181" s="23">
        <f t="shared" si="131"/>
        <v>-2.5261536652005021</v>
      </c>
      <c r="BB181" s="23">
        <f t="shared" si="132"/>
        <v>-2.6683385282690715</v>
      </c>
      <c r="BC181" s="23">
        <f t="shared" si="133"/>
        <v>-0.79467987592468914</v>
      </c>
      <c r="BD181" s="23">
        <f t="shared" si="134"/>
        <v>-3.2395619702739267</v>
      </c>
      <c r="BE181" s="23">
        <f t="shared" si="116"/>
        <v>492.85805486718692</v>
      </c>
      <c r="BF181" s="23">
        <f t="shared" si="117"/>
        <v>484.86722035061939</v>
      </c>
      <c r="BG181" s="23">
        <f t="shared" si="118"/>
        <v>485.35026143548743</v>
      </c>
      <c r="BH181" s="23">
        <f t="shared" si="107"/>
        <v>482.30804671829947</v>
      </c>
      <c r="BI181" s="23">
        <f t="shared" si="119"/>
        <v>4.8188094596537994</v>
      </c>
      <c r="BJ181" s="23">
        <f t="shared" si="120"/>
        <v>3.1193551191106046</v>
      </c>
      <c r="BK181" s="23">
        <f t="shared" si="121"/>
        <v>3.2220861000410288</v>
      </c>
      <c r="BL181" s="23">
        <f t="shared" si="122"/>
        <v>2.5750817107910451</v>
      </c>
    </row>
    <row r="182" spans="4:64" x14ac:dyDescent="0.2">
      <c r="D182" s="31">
        <v>44092</v>
      </c>
      <c r="E182" s="11">
        <v>181</v>
      </c>
      <c r="F182" s="23">
        <v>147.74549870000001</v>
      </c>
      <c r="J182" s="23">
        <f t="shared" si="108"/>
        <v>157.53183085577157</v>
      </c>
      <c r="K182" s="23">
        <f t="shared" si="109"/>
        <v>153.90742412552154</v>
      </c>
      <c r="L182" s="23">
        <f t="shared" si="110"/>
        <v>152.34099232656115</v>
      </c>
      <c r="M182" s="23">
        <f t="shared" si="111"/>
        <v>151.26723685746941</v>
      </c>
      <c r="N182" s="23">
        <f t="shared" si="95"/>
        <v>6.6237768608050054</v>
      </c>
      <c r="O182" s="23">
        <f t="shared" si="96"/>
        <v>4.1706349633253019</v>
      </c>
      <c r="P182" s="23">
        <f t="shared" si="97"/>
        <v>3.1104119360633598</v>
      </c>
      <c r="Q182" s="23">
        <f t="shared" si="98"/>
        <v>2.3836517446939993</v>
      </c>
      <c r="U182" s="23">
        <f t="shared" si="123"/>
        <v>-1.1284094838080727</v>
      </c>
      <c r="V182" s="23">
        <f t="shared" si="124"/>
        <v>-1.7105399622925073</v>
      </c>
      <c r="W182" s="23">
        <f t="shared" si="125"/>
        <v>-2.2001895312415467</v>
      </c>
      <c r="X182" s="23">
        <f t="shared" si="126"/>
        <v>-3.0477336943984503</v>
      </c>
      <c r="Y182" s="23">
        <f t="shared" si="135"/>
        <v>156.4034213719635</v>
      </c>
      <c r="Z182" s="23">
        <f t="shared" si="136"/>
        <v>152.19688416322904</v>
      </c>
      <c r="AA182" s="23">
        <f t="shared" si="137"/>
        <v>150.14080279531962</v>
      </c>
      <c r="AB182" s="23">
        <f t="shared" si="102"/>
        <v>148.21950316307095</v>
      </c>
      <c r="AC182" s="23">
        <f t="shared" si="103"/>
        <v>5.8600246695458136</v>
      </c>
      <c r="AD182" s="23">
        <f t="shared" si="104"/>
        <v>3.0128738285743997</v>
      </c>
      <c r="AE182" s="23">
        <f t="shared" si="105"/>
        <v>1.621236596983108</v>
      </c>
      <c r="AF182" s="23">
        <f t="shared" si="106"/>
        <v>0.3208249775740481</v>
      </c>
      <c r="AJ182" s="31">
        <v>44092</v>
      </c>
      <c r="AK182" s="11">
        <v>181</v>
      </c>
      <c r="AL182" s="23">
        <v>469.9599915</v>
      </c>
      <c r="AP182" s="23">
        <f t="shared" si="127"/>
        <v>490.34736926591</v>
      </c>
      <c r="AQ182" s="23">
        <f t="shared" si="128"/>
        <v>480.60134020733312</v>
      </c>
      <c r="AR182" s="23">
        <f t="shared" si="129"/>
        <v>476.57798384456487</v>
      </c>
      <c r="AS182" s="23">
        <f t="shared" si="130"/>
        <v>473.26953149771469</v>
      </c>
      <c r="AT182" s="23">
        <f t="shared" si="112"/>
        <v>4.3381092294342682</v>
      </c>
      <c r="AU182" s="23">
        <f t="shared" si="113"/>
        <v>2.2643094943823794</v>
      </c>
      <c r="AV182" s="23">
        <f t="shared" si="114"/>
        <v>1.4082033501281286</v>
      </c>
      <c r="AW182" s="23">
        <f t="shared" si="115"/>
        <v>0.70421739245322423</v>
      </c>
      <c r="BA182" s="23">
        <f t="shared" si="131"/>
        <v>-3.0282907854558907</v>
      </c>
      <c r="BB182" s="23">
        <f t="shared" si="132"/>
        <v>-4.3746905855835854</v>
      </c>
      <c r="BC182" s="23">
        <f t="shared" si="133"/>
        <v>-6.058046430478238</v>
      </c>
      <c r="BD182" s="23">
        <f t="shared" si="134"/>
        <v>-10.470374146741754</v>
      </c>
      <c r="BE182" s="23">
        <f t="shared" si="116"/>
        <v>487.3190784804541</v>
      </c>
      <c r="BF182" s="23">
        <f t="shared" si="117"/>
        <v>476.22664962174952</v>
      </c>
      <c r="BG182" s="23">
        <f t="shared" si="118"/>
        <v>470.51993741408666</v>
      </c>
      <c r="BH182" s="23">
        <f t="shared" si="107"/>
        <v>462.79915735097296</v>
      </c>
      <c r="BI182" s="23">
        <f t="shared" si="119"/>
        <v>3.6937371892122215</v>
      </c>
      <c r="BJ182" s="23">
        <f t="shared" si="120"/>
        <v>1.3334450240642484</v>
      </c>
      <c r="BK182" s="23">
        <f t="shared" si="121"/>
        <v>0.1191475709026721</v>
      </c>
      <c r="BL182" s="23">
        <f t="shared" si="122"/>
        <v>1.5237114389612969</v>
      </c>
    </row>
    <row r="183" spans="4:64" x14ac:dyDescent="0.2">
      <c r="D183" s="31">
        <v>44095</v>
      </c>
      <c r="E183" s="11">
        <v>182</v>
      </c>
      <c r="F183" s="23">
        <v>148.02349849999999</v>
      </c>
      <c r="J183" s="23">
        <f t="shared" si="108"/>
        <v>155.57456442461728</v>
      </c>
      <c r="K183" s="23">
        <f t="shared" si="109"/>
        <v>151.44265395531295</v>
      </c>
      <c r="L183" s="23">
        <f t="shared" si="110"/>
        <v>149.58369615062446</v>
      </c>
      <c r="M183" s="23">
        <f t="shared" si="111"/>
        <v>148.44984633149389</v>
      </c>
      <c r="N183" s="23">
        <f t="shared" si="95"/>
        <v>5.1012616247664839</v>
      </c>
      <c r="O183" s="23">
        <f t="shared" si="96"/>
        <v>2.3098734254770776</v>
      </c>
      <c r="P183" s="23">
        <f t="shared" si="97"/>
        <v>1.0540202511322714</v>
      </c>
      <c r="Q183" s="23">
        <f t="shared" si="98"/>
        <v>0.28802712799947727</v>
      </c>
      <c r="U183" s="23">
        <f t="shared" si="123"/>
        <v>-1.2941808732773172</v>
      </c>
      <c r="V183" s="23">
        <f t="shared" si="124"/>
        <v>-2.0122320454589424</v>
      </c>
      <c r="W183" s="23">
        <f t="shared" si="125"/>
        <v>-2.5344535180586312</v>
      </c>
      <c r="X183" s="23">
        <f t="shared" si="126"/>
        <v>-2.8634591596601107</v>
      </c>
      <c r="Y183" s="23">
        <f t="shared" si="135"/>
        <v>154.28038355133995</v>
      </c>
      <c r="Z183" s="23">
        <f t="shared" si="136"/>
        <v>149.430421909854</v>
      </c>
      <c r="AA183" s="23">
        <f t="shared" si="137"/>
        <v>147.04924263256584</v>
      </c>
      <c r="AB183" s="23">
        <f t="shared" si="102"/>
        <v>145.58638717183376</v>
      </c>
      <c r="AC183" s="23">
        <f t="shared" si="103"/>
        <v>4.226953905794872</v>
      </c>
      <c r="AD183" s="23">
        <f t="shared" si="104"/>
        <v>0.95047301550842378</v>
      </c>
      <c r="AE183" s="23">
        <f t="shared" si="105"/>
        <v>0.65817649042672266</v>
      </c>
      <c r="AF183" s="23">
        <f t="shared" si="106"/>
        <v>1.6464354327946282</v>
      </c>
      <c r="AJ183" s="31">
        <v>44095</v>
      </c>
      <c r="AK183" s="11">
        <v>182</v>
      </c>
      <c r="AL183" s="23">
        <v>487.35000609999997</v>
      </c>
      <c r="AP183" s="23">
        <f t="shared" si="127"/>
        <v>486.26989371272805</v>
      </c>
      <c r="AQ183" s="23">
        <f t="shared" si="128"/>
        <v>476.34480072439987</v>
      </c>
      <c r="AR183" s="23">
        <f t="shared" si="129"/>
        <v>472.60718843782593</v>
      </c>
      <c r="AS183" s="23">
        <f t="shared" si="130"/>
        <v>470.62189949954296</v>
      </c>
      <c r="AT183" s="23">
        <f t="shared" si="112"/>
        <v>0.22162970632040885</v>
      </c>
      <c r="AU183" s="23">
        <f t="shared" si="113"/>
        <v>2.2581728199141393</v>
      </c>
      <c r="AV183" s="23">
        <f t="shared" si="114"/>
        <v>3.0250984872561895</v>
      </c>
      <c r="AW183" s="23">
        <f t="shared" si="115"/>
        <v>3.4324625815280174</v>
      </c>
      <c r="BA183" s="23">
        <f t="shared" si="131"/>
        <v>-3.2381277390011038</v>
      </c>
      <c r="BB183" s="23">
        <f t="shared" si="132"/>
        <v>-4.3274301445234507</v>
      </c>
      <c r="BC183" s="23">
        <f t="shared" si="133"/>
        <v>-4.8056958162346621</v>
      </c>
      <c r="BD183" s="23">
        <f t="shared" si="134"/>
        <v>-4.2121804278857367</v>
      </c>
      <c r="BE183" s="23">
        <f t="shared" si="116"/>
        <v>483.03176597372692</v>
      </c>
      <c r="BF183" s="23">
        <f t="shared" si="117"/>
        <v>472.0173705798764</v>
      </c>
      <c r="BG183" s="23">
        <f t="shared" si="118"/>
        <v>467.80149262159125</v>
      </c>
      <c r="BH183" s="23">
        <f t="shared" si="107"/>
        <v>466.40971907165721</v>
      </c>
      <c r="BI183" s="23">
        <f t="shared" si="119"/>
        <v>0.8860654708573017</v>
      </c>
      <c r="BJ183" s="23">
        <f t="shared" si="120"/>
        <v>3.1461240029157711</v>
      </c>
      <c r="BK183" s="23">
        <f t="shared" si="121"/>
        <v>4.0111856435265008</v>
      </c>
      <c r="BL183" s="23">
        <f t="shared" si="122"/>
        <v>4.2967655209274795</v>
      </c>
    </row>
    <row r="184" spans="4:64" x14ac:dyDescent="0.2">
      <c r="D184" s="31">
        <v>44096</v>
      </c>
      <c r="E184" s="11">
        <v>183</v>
      </c>
      <c r="F184" s="23">
        <v>156.44949339999999</v>
      </c>
      <c r="J184" s="23">
        <f t="shared" si="108"/>
        <v>154.06435123969382</v>
      </c>
      <c r="K184" s="23">
        <f t="shared" si="109"/>
        <v>150.07499177318778</v>
      </c>
      <c r="L184" s="23">
        <f t="shared" si="110"/>
        <v>148.64757756024977</v>
      </c>
      <c r="M184" s="23">
        <f t="shared" si="111"/>
        <v>148.10876806629875</v>
      </c>
      <c r="N184" s="23">
        <f t="shared" si="95"/>
        <v>1.5245445085641767</v>
      </c>
      <c r="O184" s="23">
        <f t="shared" si="96"/>
        <v>4.0744789185825638</v>
      </c>
      <c r="P184" s="23">
        <f t="shared" si="97"/>
        <v>4.9868591263525452</v>
      </c>
      <c r="Q184" s="23">
        <f t="shared" si="98"/>
        <v>5.3312574891989035</v>
      </c>
      <c r="U184" s="23">
        <f t="shared" si="123"/>
        <v>-1.3373873356065453</v>
      </c>
      <c r="V184" s="23">
        <f t="shared" si="124"/>
        <v>-1.7544041001254347</v>
      </c>
      <c r="W184" s="23">
        <f t="shared" si="125"/>
        <v>-1.5754525614482664</v>
      </c>
      <c r="X184" s="23">
        <f t="shared" si="126"/>
        <v>-0.8455544440881313</v>
      </c>
      <c r="Y184" s="23">
        <f t="shared" si="135"/>
        <v>152.72696390408728</v>
      </c>
      <c r="Z184" s="23">
        <f t="shared" si="136"/>
        <v>148.32058767306233</v>
      </c>
      <c r="AA184" s="23">
        <f t="shared" si="137"/>
        <v>147.07212499880151</v>
      </c>
      <c r="AB184" s="23">
        <f t="shared" si="102"/>
        <v>147.26321362221063</v>
      </c>
      <c r="AC184" s="23">
        <f t="shared" si="103"/>
        <v>2.3793809842484985</v>
      </c>
      <c r="AD184" s="23">
        <f t="shared" si="104"/>
        <v>5.1958658032558764</v>
      </c>
      <c r="AE184" s="23">
        <f t="shared" si="105"/>
        <v>5.9938630655856651</v>
      </c>
      <c r="AF184" s="23">
        <f t="shared" si="106"/>
        <v>5.8717222907858684</v>
      </c>
      <c r="AJ184" s="31">
        <v>44096</v>
      </c>
      <c r="AK184" s="11">
        <v>183</v>
      </c>
      <c r="AL184" s="23">
        <v>491.17001340000002</v>
      </c>
      <c r="AP184" s="23">
        <f t="shared" si="127"/>
        <v>486.48591619018248</v>
      </c>
      <c r="AQ184" s="23">
        <f t="shared" si="128"/>
        <v>480.74688287463994</v>
      </c>
      <c r="AR184" s="23">
        <f t="shared" si="129"/>
        <v>481.45287903513037</v>
      </c>
      <c r="AS184" s="23">
        <f t="shared" si="130"/>
        <v>484.00438477990861</v>
      </c>
      <c r="AT184" s="23">
        <f t="shared" si="112"/>
        <v>0.95366107091779895</v>
      </c>
      <c r="AU184" s="23">
        <f t="shared" si="113"/>
        <v>2.1221023761627054</v>
      </c>
      <c r="AV184" s="23">
        <f t="shared" si="114"/>
        <v>1.9783647412848455</v>
      </c>
      <c r="AW184" s="23">
        <f t="shared" si="115"/>
        <v>1.458889676608953</v>
      </c>
      <c r="BA184" s="23">
        <f t="shared" si="131"/>
        <v>-2.5472976957099975</v>
      </c>
      <c r="BB184" s="23">
        <f t="shared" si="132"/>
        <v>-0.83562522661804528</v>
      </c>
      <c r="BC184" s="23">
        <f t="shared" si="133"/>
        <v>3.3851360318887984</v>
      </c>
      <c r="BD184" s="23">
        <f t="shared" si="134"/>
        <v>9.8635521387153684</v>
      </c>
      <c r="BE184" s="23">
        <f t="shared" si="116"/>
        <v>483.93861849447251</v>
      </c>
      <c r="BF184" s="23">
        <f t="shared" si="117"/>
        <v>479.91125764802189</v>
      </c>
      <c r="BG184" s="23">
        <f t="shared" si="118"/>
        <v>484.83801506701917</v>
      </c>
      <c r="BH184" s="23">
        <f t="shared" si="107"/>
        <v>493.86793691862397</v>
      </c>
      <c r="BI184" s="23">
        <f t="shared" si="119"/>
        <v>1.4722793957778508</v>
      </c>
      <c r="BJ184" s="23">
        <f t="shared" si="120"/>
        <v>2.2922319043954342</v>
      </c>
      <c r="BK184" s="23">
        <f t="shared" si="121"/>
        <v>1.2891663090645926</v>
      </c>
      <c r="BL184" s="23">
        <f t="shared" si="122"/>
        <v>0.54928506322042336</v>
      </c>
    </row>
    <row r="185" spans="4:64" x14ac:dyDescent="0.2">
      <c r="D185" s="31">
        <v>44097</v>
      </c>
      <c r="E185" s="11">
        <v>184</v>
      </c>
      <c r="F185" s="23">
        <v>149.99299619999999</v>
      </c>
      <c r="J185" s="23">
        <f t="shared" si="108"/>
        <v>154.54137967175507</v>
      </c>
      <c r="K185" s="23">
        <f t="shared" si="109"/>
        <v>152.62479242391265</v>
      </c>
      <c r="L185" s="23">
        <f t="shared" si="110"/>
        <v>153.32872706409989</v>
      </c>
      <c r="M185" s="23">
        <f t="shared" si="111"/>
        <v>154.78134833325976</v>
      </c>
      <c r="N185" s="23">
        <f t="shared" si="95"/>
        <v>3.0323972365284839</v>
      </c>
      <c r="O185" s="23">
        <f t="shared" si="96"/>
        <v>1.7546127423199369</v>
      </c>
      <c r="P185" s="23">
        <f t="shared" si="97"/>
        <v>2.2239244155454112</v>
      </c>
      <c r="Q185" s="23">
        <f t="shared" si="98"/>
        <v>3.1923838142915661</v>
      </c>
      <c r="U185" s="23">
        <f t="shared" si="123"/>
        <v>-0.97450418207298717</v>
      </c>
      <c r="V185" s="23">
        <f t="shared" si="124"/>
        <v>-3.2722199785310435E-2</v>
      </c>
      <c r="W185" s="23">
        <f t="shared" si="125"/>
        <v>2.1785086777307665</v>
      </c>
      <c r="X185" s="23">
        <f t="shared" si="126"/>
        <v>5.168953324751179</v>
      </c>
      <c r="Y185" s="23">
        <f t="shared" si="135"/>
        <v>153.56687548968208</v>
      </c>
      <c r="Z185" s="23">
        <f t="shared" si="136"/>
        <v>152.59207022412735</v>
      </c>
      <c r="AA185" s="23">
        <f t="shared" si="137"/>
        <v>155.50723574183067</v>
      </c>
      <c r="AB185" s="23">
        <f t="shared" si="102"/>
        <v>159.95030165801094</v>
      </c>
      <c r="AC185" s="23">
        <f t="shared" si="103"/>
        <v>2.3826974460305386</v>
      </c>
      <c r="AD185" s="23">
        <f t="shared" si="104"/>
        <v>1.7327969238388756</v>
      </c>
      <c r="AE185" s="23">
        <f t="shared" si="105"/>
        <v>3.6763313498171697</v>
      </c>
      <c r="AF185" s="23">
        <f t="shared" si="106"/>
        <v>6.6385136041511723</v>
      </c>
      <c r="AJ185" s="31">
        <v>44097</v>
      </c>
      <c r="AK185" s="11">
        <v>184</v>
      </c>
      <c r="AL185" s="23">
        <v>470.60998540000003</v>
      </c>
      <c r="AP185" s="23">
        <f t="shared" si="127"/>
        <v>487.42273563214599</v>
      </c>
      <c r="AQ185" s="23">
        <f t="shared" si="128"/>
        <v>484.91613508478395</v>
      </c>
      <c r="AR185" s="23">
        <f t="shared" si="129"/>
        <v>487.28315965405216</v>
      </c>
      <c r="AS185" s="23">
        <f t="shared" si="130"/>
        <v>489.73688767598173</v>
      </c>
      <c r="AT185" s="23">
        <f t="shared" si="112"/>
        <v>3.5725443049950969</v>
      </c>
      <c r="AU185" s="23">
        <f t="shared" si="113"/>
        <v>3.0399163062008236</v>
      </c>
      <c r="AV185" s="23">
        <f t="shared" si="114"/>
        <v>3.5428857804367628</v>
      </c>
      <c r="AW185" s="23">
        <f t="shared" si="115"/>
        <v>4.0642788868418478</v>
      </c>
      <c r="BA185" s="23">
        <f t="shared" si="131"/>
        <v>-1.8504742681752964</v>
      </c>
      <c r="BB185" s="23">
        <f t="shared" si="132"/>
        <v>1.1663257480867766</v>
      </c>
      <c r="BC185" s="23">
        <f t="shared" si="133"/>
        <v>4.8522227841085934</v>
      </c>
      <c r="BD185" s="23">
        <f t="shared" si="134"/>
        <v>6.5587127446015767</v>
      </c>
      <c r="BE185" s="23">
        <f t="shared" si="116"/>
        <v>485.57226136397071</v>
      </c>
      <c r="BF185" s="23">
        <f t="shared" si="117"/>
        <v>486.08246083287071</v>
      </c>
      <c r="BG185" s="23">
        <f t="shared" si="118"/>
        <v>492.13538243816078</v>
      </c>
      <c r="BH185" s="23">
        <f t="shared" si="107"/>
        <v>496.2956004205833</v>
      </c>
      <c r="BI185" s="23">
        <f t="shared" si="119"/>
        <v>3.1793366966604704</v>
      </c>
      <c r="BJ185" s="23">
        <f t="shared" si="120"/>
        <v>3.2877490730928041</v>
      </c>
      <c r="BK185" s="23">
        <f t="shared" si="121"/>
        <v>4.5739354680001112</v>
      </c>
      <c r="BL185" s="23">
        <f t="shared" si="122"/>
        <v>5.4579409314384835</v>
      </c>
    </row>
    <row r="186" spans="4:64" x14ac:dyDescent="0.2">
      <c r="D186" s="31">
        <v>44098</v>
      </c>
      <c r="E186" s="11">
        <v>185</v>
      </c>
      <c r="F186" s="23">
        <v>150.98950199999999</v>
      </c>
      <c r="J186" s="23">
        <f t="shared" si="108"/>
        <v>153.63170297740405</v>
      </c>
      <c r="K186" s="23">
        <f t="shared" si="109"/>
        <v>151.5720739343476</v>
      </c>
      <c r="L186" s="23">
        <f t="shared" si="110"/>
        <v>151.32728854563996</v>
      </c>
      <c r="M186" s="23">
        <f t="shared" si="111"/>
        <v>150.95066662665195</v>
      </c>
      <c r="N186" s="23">
        <f t="shared" si="95"/>
        <v>1.7499236320443385</v>
      </c>
      <c r="O186" s="23">
        <f t="shared" si="96"/>
        <v>0.38583605259365145</v>
      </c>
      <c r="P186" s="23">
        <f t="shared" si="97"/>
        <v>0.22371525249482035</v>
      </c>
      <c r="Q186" s="23">
        <f t="shared" si="98"/>
        <v>2.5720578473088666E-2</v>
      </c>
      <c r="U186" s="23">
        <f t="shared" si="123"/>
        <v>-0.96153868452859381</v>
      </c>
      <c r="V186" s="23">
        <f t="shared" si="124"/>
        <v>-0.44072071569720711</v>
      </c>
      <c r="W186" s="23">
        <f t="shared" si="125"/>
        <v>-0.32945963998365424</v>
      </c>
      <c r="X186" s="23">
        <f t="shared" si="126"/>
        <v>-2.0307547003360091</v>
      </c>
      <c r="Y186" s="23">
        <f t="shared" si="135"/>
        <v>152.67016429287546</v>
      </c>
      <c r="Z186" s="23">
        <f t="shared" si="136"/>
        <v>151.13135321865039</v>
      </c>
      <c r="AA186" s="23">
        <f t="shared" si="137"/>
        <v>150.99782890565629</v>
      </c>
      <c r="AB186" s="23">
        <f t="shared" si="102"/>
        <v>148.91991192631593</v>
      </c>
      <c r="AC186" s="23">
        <f t="shared" si="103"/>
        <v>1.1130987721752126</v>
      </c>
      <c r="AD186" s="23">
        <f t="shared" si="104"/>
        <v>9.3947735949484593E-2</v>
      </c>
      <c r="AE186" s="23">
        <f t="shared" si="105"/>
        <v>5.5148904698712146E-3</v>
      </c>
      <c r="AF186" s="23">
        <f t="shared" si="106"/>
        <v>1.3706847471316612</v>
      </c>
      <c r="AJ186" s="31">
        <v>44098</v>
      </c>
      <c r="AK186" s="11">
        <v>185</v>
      </c>
      <c r="AL186" s="23">
        <v>473.07998659999998</v>
      </c>
      <c r="AP186" s="23">
        <f t="shared" si="127"/>
        <v>484.06018558571685</v>
      </c>
      <c r="AQ186" s="23">
        <f t="shared" si="128"/>
        <v>479.19367521087042</v>
      </c>
      <c r="AR186" s="23">
        <f t="shared" si="129"/>
        <v>477.27925510162089</v>
      </c>
      <c r="AS186" s="23">
        <f t="shared" si="130"/>
        <v>474.43536585519638</v>
      </c>
      <c r="AT186" s="23">
        <f t="shared" si="112"/>
        <v>2.3210026415682807</v>
      </c>
      <c r="AU186" s="23">
        <f t="shared" si="113"/>
        <v>1.2923160531074642</v>
      </c>
      <c r="AV186" s="23">
        <f t="shared" si="114"/>
        <v>0.88764450422027363</v>
      </c>
      <c r="AW186" s="23">
        <f t="shared" si="115"/>
        <v>0.28650107668629848</v>
      </c>
      <c r="BA186" s="23">
        <f t="shared" si="131"/>
        <v>-2.1528894238260641</v>
      </c>
      <c r="BB186" s="23">
        <f t="shared" si="132"/>
        <v>-1.5891885007133431</v>
      </c>
      <c r="BC186" s="23">
        <f t="shared" si="133"/>
        <v>-4.0614536178153218</v>
      </c>
      <c r="BD186" s="23">
        <f t="shared" si="134"/>
        <v>-10.92947490770797</v>
      </c>
      <c r="BE186" s="23">
        <f t="shared" si="116"/>
        <v>481.90729616189077</v>
      </c>
      <c r="BF186" s="23">
        <f t="shared" si="117"/>
        <v>477.60448671015706</v>
      </c>
      <c r="BG186" s="23">
        <f t="shared" si="118"/>
        <v>473.21780148380554</v>
      </c>
      <c r="BH186" s="23">
        <f t="shared" si="107"/>
        <v>463.50589094748841</v>
      </c>
      <c r="BI186" s="23">
        <f t="shared" si="119"/>
        <v>1.8659232713123581</v>
      </c>
      <c r="BJ186" s="23">
        <f t="shared" si="120"/>
        <v>0.95639220392188073</v>
      </c>
      <c r="BK186" s="23">
        <f t="shared" si="121"/>
        <v>2.9131412807383565E-2</v>
      </c>
      <c r="BL186" s="23">
        <f t="shared" si="122"/>
        <v>2.0237794714843207</v>
      </c>
    </row>
    <row r="187" spans="4:64" x14ac:dyDescent="0.2">
      <c r="D187" s="31">
        <v>44099</v>
      </c>
      <c r="E187" s="11">
        <v>186</v>
      </c>
      <c r="F187" s="23">
        <v>154.7565002</v>
      </c>
      <c r="J187" s="23">
        <f t="shared" si="108"/>
        <v>153.10326278192323</v>
      </c>
      <c r="K187" s="23">
        <f t="shared" si="109"/>
        <v>151.33904516060855</v>
      </c>
      <c r="L187" s="23">
        <f t="shared" si="110"/>
        <v>151.12461661825597</v>
      </c>
      <c r="M187" s="23">
        <f t="shared" si="111"/>
        <v>150.98173492533039</v>
      </c>
      <c r="N187" s="23">
        <f t="shared" si="95"/>
        <v>1.0682830226453843</v>
      </c>
      <c r="O187" s="23">
        <f t="shared" si="96"/>
        <v>2.2082788347984725</v>
      </c>
      <c r="P187" s="23">
        <f t="shared" si="97"/>
        <v>2.3468375008806475</v>
      </c>
      <c r="Q187" s="23">
        <f t="shared" si="98"/>
        <v>2.4391642805253997</v>
      </c>
      <c r="U187" s="23">
        <f t="shared" si="123"/>
        <v>-0.87491898671903745</v>
      </c>
      <c r="V187" s="23">
        <f t="shared" si="124"/>
        <v>-0.35764393891394447</v>
      </c>
      <c r="W187" s="23">
        <f t="shared" si="125"/>
        <v>-0.25338701242385497</v>
      </c>
      <c r="X187" s="23">
        <f t="shared" si="126"/>
        <v>-0.38129630112445434</v>
      </c>
      <c r="Y187" s="23">
        <f t="shared" si="135"/>
        <v>152.22834379520421</v>
      </c>
      <c r="Z187" s="23">
        <f t="shared" si="136"/>
        <v>150.9814012216946</v>
      </c>
      <c r="AA187" s="23">
        <f t="shared" si="137"/>
        <v>150.87122960583213</v>
      </c>
      <c r="AB187" s="23">
        <f t="shared" si="102"/>
        <v>150.60043862420594</v>
      </c>
      <c r="AC187" s="23">
        <f t="shared" si="103"/>
        <v>1.633635034088083</v>
      </c>
      <c r="AD187" s="23">
        <f t="shared" si="104"/>
        <v>2.4393799119433743</v>
      </c>
      <c r="AE187" s="23">
        <f t="shared" si="105"/>
        <v>2.5105702113621962</v>
      </c>
      <c r="AF187" s="23">
        <f t="shared" si="106"/>
        <v>2.6855489562137755</v>
      </c>
      <c r="AJ187" s="31">
        <v>44099</v>
      </c>
      <c r="AK187" s="11">
        <v>186</v>
      </c>
      <c r="AL187" s="23">
        <v>482.88000490000002</v>
      </c>
      <c r="AP187" s="23">
        <f t="shared" si="127"/>
        <v>481.86414578857352</v>
      </c>
      <c r="AQ187" s="23">
        <f t="shared" si="128"/>
        <v>476.74819976652225</v>
      </c>
      <c r="AR187" s="23">
        <f t="shared" si="129"/>
        <v>474.75969400064838</v>
      </c>
      <c r="AS187" s="23">
        <f t="shared" si="130"/>
        <v>473.3510624510393</v>
      </c>
      <c r="AT187" s="23">
        <f t="shared" si="112"/>
        <v>0.21037506235878803</v>
      </c>
      <c r="AU187" s="23">
        <f t="shared" si="113"/>
        <v>1.2698403477583649</v>
      </c>
      <c r="AV187" s="23">
        <f t="shared" si="114"/>
        <v>1.6816415707735253</v>
      </c>
      <c r="AW187" s="23">
        <f t="shared" si="115"/>
        <v>1.9733561862711784</v>
      </c>
      <c r="BA187" s="23">
        <f t="shared" si="131"/>
        <v>-2.161519498489517</v>
      </c>
      <c r="BB187" s="23">
        <f t="shared" si="132"/>
        <v>-1.9317032781672763</v>
      </c>
      <c r="BC187" s="23">
        <f t="shared" si="133"/>
        <v>-3.1363181077096347</v>
      </c>
      <c r="BD187" s="23">
        <f t="shared" si="134"/>
        <v>-3.0533377048672601</v>
      </c>
      <c r="BE187" s="23">
        <f t="shared" si="116"/>
        <v>479.70262629008403</v>
      </c>
      <c r="BF187" s="23">
        <f t="shared" si="117"/>
        <v>474.81649648835497</v>
      </c>
      <c r="BG187" s="23">
        <f t="shared" si="118"/>
        <v>471.62337589293872</v>
      </c>
      <c r="BH187" s="23">
        <f t="shared" si="107"/>
        <v>470.29772474617204</v>
      </c>
      <c r="BI187" s="23">
        <f t="shared" si="119"/>
        <v>0.65800583533666845</v>
      </c>
      <c r="BJ187" s="23">
        <f t="shared" si="120"/>
        <v>1.6698782989191949</v>
      </c>
      <c r="BK187" s="23">
        <f t="shared" si="121"/>
        <v>2.3311441544141873</v>
      </c>
      <c r="BL187" s="23">
        <f t="shared" si="122"/>
        <v>2.6056742930230987</v>
      </c>
    </row>
    <row r="188" spans="4:64" x14ac:dyDescent="0.2">
      <c r="D188" s="31">
        <v>44102</v>
      </c>
      <c r="E188" s="11">
        <v>187</v>
      </c>
      <c r="F188" s="23">
        <v>158.70249939999999</v>
      </c>
      <c r="J188" s="23">
        <f t="shared" si="108"/>
        <v>153.4339102655386</v>
      </c>
      <c r="K188" s="23">
        <f t="shared" si="109"/>
        <v>152.70602717636513</v>
      </c>
      <c r="L188" s="23">
        <f t="shared" si="110"/>
        <v>153.30374676730241</v>
      </c>
      <c r="M188" s="23">
        <f t="shared" si="111"/>
        <v>154.00154714506607</v>
      </c>
      <c r="N188" s="23">
        <f t="shared" si="95"/>
        <v>3.3197896406043585</v>
      </c>
      <c r="O188" s="23">
        <f t="shared" si="96"/>
        <v>3.7784359076293592</v>
      </c>
      <c r="P188" s="23">
        <f t="shared" si="97"/>
        <v>3.4018069363169587</v>
      </c>
      <c r="Q188" s="23">
        <f t="shared" si="98"/>
        <v>2.9621160805322035</v>
      </c>
      <c r="U188" s="23">
        <f t="shared" si="123"/>
        <v>-0.63380569265215692</v>
      </c>
      <c r="V188" s="23">
        <f t="shared" si="124"/>
        <v>0.33220644295426405</v>
      </c>
      <c r="W188" s="23">
        <f t="shared" si="125"/>
        <v>1.2061232844583238</v>
      </c>
      <c r="X188" s="23">
        <f t="shared" si="126"/>
        <v>2.3395905155636565</v>
      </c>
      <c r="Y188" s="23">
        <f t="shared" si="135"/>
        <v>152.80010457288645</v>
      </c>
      <c r="Z188" s="23">
        <f t="shared" si="136"/>
        <v>153.03823361931939</v>
      </c>
      <c r="AA188" s="23">
        <f t="shared" si="137"/>
        <v>154.50987005176074</v>
      </c>
      <c r="AB188" s="23">
        <f t="shared" si="102"/>
        <v>156.34113766062973</v>
      </c>
      <c r="AC188" s="23">
        <f t="shared" si="103"/>
        <v>3.7191568182155166</v>
      </c>
      <c r="AD188" s="23">
        <f t="shared" si="104"/>
        <v>3.5691093726281973</v>
      </c>
      <c r="AE188" s="23">
        <f t="shared" si="105"/>
        <v>2.6418168359604621</v>
      </c>
      <c r="AF188" s="23">
        <f t="shared" si="106"/>
        <v>1.4879171709946408</v>
      </c>
      <c r="AJ188" s="31">
        <v>44102</v>
      </c>
      <c r="AK188" s="11">
        <v>187</v>
      </c>
      <c r="AL188" s="23">
        <v>490.64999390000003</v>
      </c>
      <c r="AP188" s="23">
        <f t="shared" si="127"/>
        <v>482.06731761085882</v>
      </c>
      <c r="AQ188" s="23">
        <f t="shared" si="128"/>
        <v>479.20092181991333</v>
      </c>
      <c r="AR188" s="23">
        <f t="shared" si="129"/>
        <v>479.63188054025937</v>
      </c>
      <c r="AS188" s="23">
        <f t="shared" si="130"/>
        <v>480.97421641020787</v>
      </c>
      <c r="AT188" s="23">
        <f t="shared" si="112"/>
        <v>1.7492461827871644</v>
      </c>
      <c r="AU188" s="23">
        <f t="shared" si="113"/>
        <v>2.3334499587133681</v>
      </c>
      <c r="AV188" s="23">
        <f t="shared" si="114"/>
        <v>2.2456157131811292</v>
      </c>
      <c r="AW188" s="23">
        <f t="shared" si="115"/>
        <v>1.9720325303344821</v>
      </c>
      <c r="BA188" s="23">
        <f t="shared" si="131"/>
        <v>-1.6885812343345539</v>
      </c>
      <c r="BB188" s="23">
        <f t="shared" si="132"/>
        <v>-0.17793314554393158</v>
      </c>
      <c r="BC188" s="23">
        <f t="shared" si="133"/>
        <v>1.6687846806827422</v>
      </c>
      <c r="BD188" s="23">
        <f t="shared" si="134"/>
        <v>5.4878556263614087</v>
      </c>
      <c r="BE188" s="23">
        <f t="shared" si="116"/>
        <v>480.37873637652427</v>
      </c>
      <c r="BF188" s="23">
        <f t="shared" si="117"/>
        <v>479.0229886743694</v>
      </c>
      <c r="BG188" s="23">
        <f t="shared" si="118"/>
        <v>481.30066522094211</v>
      </c>
      <c r="BH188" s="23">
        <f t="shared" si="107"/>
        <v>486.46207203656928</v>
      </c>
      <c r="BI188" s="23">
        <f t="shared" si="119"/>
        <v>2.0933980742225691</v>
      </c>
      <c r="BJ188" s="23">
        <f t="shared" si="120"/>
        <v>2.3697147396684448</v>
      </c>
      <c r="BK188" s="23">
        <f t="shared" si="121"/>
        <v>1.9054985825523962</v>
      </c>
      <c r="BL188" s="23">
        <f t="shared" si="122"/>
        <v>0.8535456874548113</v>
      </c>
    </row>
    <row r="189" spans="4:64" x14ac:dyDescent="0.2">
      <c r="D189" s="31">
        <v>44103</v>
      </c>
      <c r="E189" s="11">
        <v>188</v>
      </c>
      <c r="F189" s="23">
        <v>157.2440033</v>
      </c>
      <c r="J189" s="23">
        <f t="shared" si="108"/>
        <v>154.4876280924309</v>
      </c>
      <c r="K189" s="23">
        <f t="shared" si="109"/>
        <v>155.10461606581907</v>
      </c>
      <c r="L189" s="23">
        <f t="shared" si="110"/>
        <v>156.54299834692097</v>
      </c>
      <c r="M189" s="23">
        <f t="shared" si="111"/>
        <v>157.7623089490132</v>
      </c>
      <c r="N189" s="23">
        <f t="shared" si="95"/>
        <v>1.7529286648282041</v>
      </c>
      <c r="O189" s="23">
        <f t="shared" si="96"/>
        <v>1.360552510291456</v>
      </c>
      <c r="P189" s="23">
        <f t="shared" si="97"/>
        <v>0.44580711401859574</v>
      </c>
      <c r="Q189" s="23">
        <f t="shared" si="98"/>
        <v>0.32961870604651561</v>
      </c>
      <c r="U189" s="23">
        <f t="shared" si="123"/>
        <v>-0.29630098874326638</v>
      </c>
      <c r="V189" s="23">
        <f t="shared" si="124"/>
        <v>1.1587594215541372</v>
      </c>
      <c r="W189" s="23">
        <f t="shared" si="125"/>
        <v>2.4260002615544614</v>
      </c>
      <c r="X189" s="23">
        <f t="shared" si="126"/>
        <v>3.4765275462704381</v>
      </c>
      <c r="Y189" s="23">
        <f t="shared" si="135"/>
        <v>154.19132710368763</v>
      </c>
      <c r="Z189" s="23">
        <f t="shared" si="136"/>
        <v>156.2633754873732</v>
      </c>
      <c r="AA189" s="23">
        <f t="shared" si="137"/>
        <v>158.96899860847543</v>
      </c>
      <c r="AB189" s="23">
        <f t="shared" si="102"/>
        <v>161.23883649528364</v>
      </c>
      <c r="AC189" s="23">
        <f t="shared" si="103"/>
        <v>1.9413625526235736</v>
      </c>
      <c r="AD189" s="23">
        <f t="shared" si="104"/>
        <v>0.62363447384120807</v>
      </c>
      <c r="AE189" s="23">
        <f t="shared" si="105"/>
        <v>1.0970181833798605</v>
      </c>
      <c r="AF189" s="23">
        <f t="shared" si="106"/>
        <v>2.5405313471077422</v>
      </c>
      <c r="AJ189" s="31">
        <v>44103</v>
      </c>
      <c r="AK189" s="11">
        <v>188</v>
      </c>
      <c r="AL189" s="23">
        <v>493.48001099999999</v>
      </c>
      <c r="AP189" s="23">
        <f t="shared" si="127"/>
        <v>483.78385286868706</v>
      </c>
      <c r="AQ189" s="23">
        <f t="shared" si="128"/>
        <v>483.78055065194803</v>
      </c>
      <c r="AR189" s="23">
        <f t="shared" si="129"/>
        <v>486.24274855610372</v>
      </c>
      <c r="AS189" s="23">
        <f t="shared" si="130"/>
        <v>488.71483840204155</v>
      </c>
      <c r="AT189" s="23">
        <f t="shared" si="112"/>
        <v>1.9648532696723409</v>
      </c>
      <c r="AU189" s="23">
        <f t="shared" si="113"/>
        <v>1.9655224389731072</v>
      </c>
      <c r="AV189" s="23">
        <f t="shared" si="114"/>
        <v>1.4665766155817546</v>
      </c>
      <c r="AW189" s="23">
        <f t="shared" si="115"/>
        <v>0.96562626484144254</v>
      </c>
      <c r="BA189" s="23">
        <f t="shared" si="131"/>
        <v>-1.007557935901995</v>
      </c>
      <c r="BB189" s="23">
        <f t="shared" si="132"/>
        <v>1.7250916454875214</v>
      </c>
      <c r="BC189" s="23">
        <f t="shared" si="133"/>
        <v>4.6340346817797045</v>
      </c>
      <c r="BD189" s="23">
        <f t="shared" si="134"/>
        <v>7.2900687187392244</v>
      </c>
      <c r="BE189" s="23">
        <f t="shared" si="116"/>
        <v>482.77629493278505</v>
      </c>
      <c r="BF189" s="23">
        <f t="shared" si="117"/>
        <v>485.50564229743554</v>
      </c>
      <c r="BG189" s="23">
        <f t="shared" si="118"/>
        <v>490.87678323788344</v>
      </c>
      <c r="BH189" s="23">
        <f t="shared" si="107"/>
        <v>496.00490712078079</v>
      </c>
      <c r="BI189" s="23">
        <f t="shared" si="119"/>
        <v>2.1690272814748197</v>
      </c>
      <c r="BJ189" s="23">
        <f t="shared" si="120"/>
        <v>1.6159456360562592</v>
      </c>
      <c r="BK189" s="23">
        <f t="shared" si="121"/>
        <v>0.52752445977321383</v>
      </c>
      <c r="BL189" s="23">
        <f t="shared" si="122"/>
        <v>0.51165114381518384</v>
      </c>
    </row>
    <row r="190" spans="4:64" x14ac:dyDescent="0.2">
      <c r="D190" s="31">
        <v>44104</v>
      </c>
      <c r="E190" s="11">
        <v>189</v>
      </c>
      <c r="F190" s="23">
        <v>157.43649289999999</v>
      </c>
      <c r="J190" s="23">
        <f t="shared" si="108"/>
        <v>155.03890313394473</v>
      </c>
      <c r="K190" s="23">
        <f t="shared" si="109"/>
        <v>155.96037095949146</v>
      </c>
      <c r="L190" s="23">
        <f t="shared" si="110"/>
        <v>156.96360131876838</v>
      </c>
      <c r="M190" s="23">
        <f t="shared" si="111"/>
        <v>157.34766442980265</v>
      </c>
      <c r="N190" s="23">
        <f t="shared" si="95"/>
        <v>1.5228932770867523</v>
      </c>
      <c r="O190" s="23">
        <f t="shared" si="96"/>
        <v>0.93759833779207247</v>
      </c>
      <c r="P190" s="23">
        <f t="shared" si="97"/>
        <v>0.30036973799459393</v>
      </c>
      <c r="Q190" s="23">
        <f t="shared" si="98"/>
        <v>5.6421779068569343E-2</v>
      </c>
      <c r="U190" s="23">
        <f t="shared" si="123"/>
        <v>-0.12678578269184654</v>
      </c>
      <c r="V190" s="23">
        <f t="shared" si="124"/>
        <v>1.0375576104014357</v>
      </c>
      <c r="W190" s="23">
        <f t="shared" si="125"/>
        <v>1.222761887730234</v>
      </c>
      <c r="X190" s="23">
        <f t="shared" si="126"/>
        <v>0.36358989388564383</v>
      </c>
      <c r="Y190" s="23">
        <f t="shared" si="135"/>
        <v>154.91211735125287</v>
      </c>
      <c r="Z190" s="23">
        <f t="shared" si="136"/>
        <v>156.99792856989291</v>
      </c>
      <c r="AA190" s="23">
        <f t="shared" si="137"/>
        <v>158.18636320649861</v>
      </c>
      <c r="AB190" s="23">
        <f t="shared" si="102"/>
        <v>157.71125432368828</v>
      </c>
      <c r="AC190" s="23">
        <f t="shared" si="103"/>
        <v>1.6034246585704504</v>
      </c>
      <c r="AD190" s="23">
        <f t="shared" si="104"/>
        <v>0.27856586616525442</v>
      </c>
      <c r="AE190" s="23">
        <f t="shared" si="105"/>
        <v>0.47630018471951213</v>
      </c>
      <c r="AF190" s="23">
        <f t="shared" si="106"/>
        <v>0.17452206831284769</v>
      </c>
      <c r="AJ190" s="31">
        <v>44104</v>
      </c>
      <c r="AK190" s="11">
        <v>189</v>
      </c>
      <c r="AL190" s="23">
        <v>500.02999879999999</v>
      </c>
      <c r="AP190" s="23">
        <f t="shared" si="127"/>
        <v>485.72308449494966</v>
      </c>
      <c r="AQ190" s="23">
        <f t="shared" si="128"/>
        <v>487.66033479116885</v>
      </c>
      <c r="AR190" s="23">
        <f t="shared" si="129"/>
        <v>490.58510602244144</v>
      </c>
      <c r="AS190" s="23">
        <f t="shared" si="130"/>
        <v>492.52697648040834</v>
      </c>
      <c r="AT190" s="23">
        <f t="shared" si="112"/>
        <v>2.8612111952052599</v>
      </c>
      <c r="AU190" s="23">
        <f t="shared" si="113"/>
        <v>2.4737843806404718</v>
      </c>
      <c r="AV190" s="23">
        <f t="shared" si="114"/>
        <v>1.888865228131299</v>
      </c>
      <c r="AW190" s="23">
        <f t="shared" si="115"/>
        <v>1.5005144366533656</v>
      </c>
      <c r="BA190" s="23">
        <f t="shared" si="131"/>
        <v>-0.4182000234690767</v>
      </c>
      <c r="BB190" s="23">
        <f t="shared" si="132"/>
        <v>2.5869686429808398</v>
      </c>
      <c r="BC190" s="23">
        <f t="shared" si="133"/>
        <v>4.4590283525145118</v>
      </c>
      <c r="BD190" s="23">
        <f t="shared" si="134"/>
        <v>4.5077242064412735</v>
      </c>
      <c r="BE190" s="23">
        <f t="shared" si="116"/>
        <v>485.30488447148059</v>
      </c>
      <c r="BF190" s="23">
        <f t="shared" si="117"/>
        <v>490.24730343414967</v>
      </c>
      <c r="BG190" s="23">
        <f t="shared" si="118"/>
        <v>495.04413437495595</v>
      </c>
      <c r="BH190" s="23">
        <f t="shared" si="107"/>
        <v>497.03470068684959</v>
      </c>
      <c r="BI190" s="23">
        <f t="shared" si="119"/>
        <v>2.9448461820005902</v>
      </c>
      <c r="BJ190" s="23">
        <f t="shared" si="120"/>
        <v>1.9564216925639213</v>
      </c>
      <c r="BK190" s="23">
        <f t="shared" si="121"/>
        <v>0.99711306061824267</v>
      </c>
      <c r="BL190" s="23">
        <f t="shared" si="122"/>
        <v>0.59902368264677752</v>
      </c>
    </row>
    <row r="191" spans="4:64" x14ac:dyDescent="0.2">
      <c r="D191" s="31">
        <v>44105</v>
      </c>
      <c r="E191" s="11">
        <v>190</v>
      </c>
      <c r="F191" s="23">
        <v>161.06300350000001</v>
      </c>
      <c r="J191" s="23">
        <f t="shared" si="108"/>
        <v>155.51842108715579</v>
      </c>
      <c r="K191" s="23">
        <f t="shared" si="109"/>
        <v>156.55081973569486</v>
      </c>
      <c r="L191" s="23">
        <f t="shared" si="110"/>
        <v>157.24733626750734</v>
      </c>
      <c r="M191" s="23">
        <f t="shared" si="111"/>
        <v>157.41872720596052</v>
      </c>
      <c r="N191" s="23">
        <f t="shared" si="95"/>
        <v>3.4424928707133047</v>
      </c>
      <c r="O191" s="23">
        <f t="shared" si="96"/>
        <v>2.8015023104329164</v>
      </c>
      <c r="P191" s="23">
        <f t="shared" si="97"/>
        <v>2.3690525754368359</v>
      </c>
      <c r="Q191" s="23">
        <f t="shared" si="98"/>
        <v>2.2626402183289009</v>
      </c>
      <c r="U191" s="23">
        <f t="shared" si="123"/>
        <v>-5.5250355112656246E-3</v>
      </c>
      <c r="V191" s="23">
        <f t="shared" si="124"/>
        <v>0.85871407672222233</v>
      </c>
      <c r="W191" s="23">
        <f t="shared" si="125"/>
        <v>0.65934572433546546</v>
      </c>
      <c r="X191" s="23">
        <f t="shared" si="126"/>
        <v>0.12956819970342753</v>
      </c>
      <c r="Y191" s="23">
        <f t="shared" si="135"/>
        <v>155.51289605164453</v>
      </c>
      <c r="Z191" s="23">
        <f t="shared" si="136"/>
        <v>157.40953381241707</v>
      </c>
      <c r="AA191" s="23">
        <f t="shared" si="137"/>
        <v>157.90668199184279</v>
      </c>
      <c r="AB191" s="23">
        <f t="shared" si="102"/>
        <v>157.54829540566394</v>
      </c>
      <c r="AC191" s="23">
        <f t="shared" si="103"/>
        <v>3.4459232274005593</v>
      </c>
      <c r="AD191" s="23">
        <f t="shared" si="104"/>
        <v>2.2683481669848167</v>
      </c>
      <c r="AE191" s="23">
        <f t="shared" si="105"/>
        <v>1.9596812673105399</v>
      </c>
      <c r="AF191" s="23">
        <f t="shared" si="106"/>
        <v>2.1821945561421696</v>
      </c>
      <c r="AJ191" s="31">
        <v>44105</v>
      </c>
      <c r="AK191" s="11">
        <v>190</v>
      </c>
      <c r="AL191" s="23">
        <v>527.51000980000003</v>
      </c>
      <c r="AP191" s="23">
        <f t="shared" si="127"/>
        <v>488.58446735595976</v>
      </c>
      <c r="AQ191" s="23">
        <f t="shared" si="128"/>
        <v>492.60820039470133</v>
      </c>
      <c r="AR191" s="23">
        <f t="shared" si="129"/>
        <v>496.25204168897653</v>
      </c>
      <c r="AS191" s="23">
        <f t="shared" si="130"/>
        <v>498.52939433608168</v>
      </c>
      <c r="AT191" s="23">
        <f t="shared" si="112"/>
        <v>7.3791097269980703</v>
      </c>
      <c r="AU191" s="23">
        <f t="shared" si="113"/>
        <v>6.6163312082990364</v>
      </c>
      <c r="AV191" s="23">
        <f t="shared" si="114"/>
        <v>5.925568715345257</v>
      </c>
      <c r="AW191" s="23">
        <f t="shared" si="115"/>
        <v>5.493851287278142</v>
      </c>
      <c r="BA191" s="23">
        <f t="shared" si="131"/>
        <v>0.23771655342675851</v>
      </c>
      <c r="BB191" s="23">
        <f t="shared" si="132"/>
        <v>3.5313274272014947</v>
      </c>
      <c r="BC191" s="23">
        <f t="shared" si="133"/>
        <v>5.1837727409268624</v>
      </c>
      <c r="BD191" s="23">
        <f t="shared" si="134"/>
        <v>5.7034791258269291</v>
      </c>
      <c r="BE191" s="23">
        <f t="shared" si="116"/>
        <v>488.82218390938652</v>
      </c>
      <c r="BF191" s="23">
        <f t="shared" si="117"/>
        <v>496.13952782190285</v>
      </c>
      <c r="BG191" s="23">
        <f t="shared" si="118"/>
        <v>501.43581442990342</v>
      </c>
      <c r="BH191" s="23">
        <f t="shared" si="107"/>
        <v>504.23287346190858</v>
      </c>
      <c r="BI191" s="23">
        <f t="shared" si="119"/>
        <v>7.3340458326623228</v>
      </c>
      <c r="BJ191" s="23">
        <f t="shared" si="120"/>
        <v>5.9468979536503932</v>
      </c>
      <c r="BK191" s="23">
        <f t="shared" si="121"/>
        <v>4.9428816298637397</v>
      </c>
      <c r="BL191" s="23">
        <f t="shared" si="122"/>
        <v>4.4126435338955439</v>
      </c>
    </row>
    <row r="192" spans="4:64" x14ac:dyDescent="0.2">
      <c r="D192" s="31">
        <v>44106</v>
      </c>
      <c r="E192" s="11">
        <v>191</v>
      </c>
      <c r="F192" s="23">
        <v>156.25</v>
      </c>
      <c r="J192" s="23">
        <f t="shared" si="108"/>
        <v>156.62733756972463</v>
      </c>
      <c r="K192" s="23">
        <f t="shared" si="109"/>
        <v>158.35569324141693</v>
      </c>
      <c r="L192" s="23">
        <f t="shared" si="110"/>
        <v>159.53673660700292</v>
      </c>
      <c r="M192" s="23">
        <f t="shared" si="111"/>
        <v>160.33414824119211</v>
      </c>
      <c r="N192" s="23">
        <f t="shared" si="95"/>
        <v>0.24149604462376373</v>
      </c>
      <c r="O192" s="23">
        <f t="shared" si="96"/>
        <v>1.347643674506835</v>
      </c>
      <c r="P192" s="23">
        <f t="shared" si="97"/>
        <v>2.1035114284818701</v>
      </c>
      <c r="Q192" s="23">
        <f t="shared" si="98"/>
        <v>2.6138548743629508</v>
      </c>
      <c r="U192" s="23">
        <f t="shared" si="123"/>
        <v>0.21736326810475634</v>
      </c>
      <c r="V192" s="23">
        <f t="shared" si="124"/>
        <v>1.2371778483221618</v>
      </c>
      <c r="W192" s="23">
        <f t="shared" si="125"/>
        <v>1.6373784934315379</v>
      </c>
      <c r="X192" s="23">
        <f t="shared" si="126"/>
        <v>2.3582504681259562</v>
      </c>
      <c r="Y192" s="23">
        <f t="shared" si="135"/>
        <v>156.84470083782938</v>
      </c>
      <c r="Z192" s="23">
        <f t="shared" si="136"/>
        <v>159.59287108973911</v>
      </c>
      <c r="AA192" s="23">
        <f t="shared" si="137"/>
        <v>161.17411510043445</v>
      </c>
      <c r="AB192" s="23">
        <f t="shared" si="102"/>
        <v>162.69239870931807</v>
      </c>
      <c r="AC192" s="23">
        <f t="shared" si="103"/>
        <v>0.38060853621080237</v>
      </c>
      <c r="AD192" s="23">
        <f t="shared" si="104"/>
        <v>2.1394374974330277</v>
      </c>
      <c r="AE192" s="23">
        <f t="shared" si="105"/>
        <v>3.1514336642780472</v>
      </c>
      <c r="AF192" s="23">
        <f t="shared" si="106"/>
        <v>4.1231351739635649</v>
      </c>
      <c r="AJ192" s="31">
        <v>44106</v>
      </c>
      <c r="AK192" s="11">
        <v>191</v>
      </c>
      <c r="AL192" s="23">
        <v>503.05999759999997</v>
      </c>
      <c r="AP192" s="23">
        <f t="shared" si="127"/>
        <v>496.36957584476784</v>
      </c>
      <c r="AQ192" s="23">
        <f t="shared" si="128"/>
        <v>506.5689241568208</v>
      </c>
      <c r="AR192" s="23">
        <f t="shared" si="129"/>
        <v>515.00682255559059</v>
      </c>
      <c r="AS192" s="23">
        <f t="shared" si="130"/>
        <v>521.71388670721637</v>
      </c>
      <c r="AT192" s="23">
        <f t="shared" si="112"/>
        <v>1.3299450934581998</v>
      </c>
      <c r="AU192" s="23">
        <f t="shared" si="113"/>
        <v>0.69751651364871414</v>
      </c>
      <c r="AV192" s="23">
        <f t="shared" si="114"/>
        <v>2.3748310365734824</v>
      </c>
      <c r="AW192" s="23">
        <f t="shared" si="115"/>
        <v>3.7080843629408866</v>
      </c>
      <c r="BA192" s="23">
        <f t="shared" si="131"/>
        <v>1.7471949405030225</v>
      </c>
      <c r="BB192" s="23">
        <f t="shared" si="132"/>
        <v>7.7030859611686857</v>
      </c>
      <c r="BC192" s="23">
        <f t="shared" si="133"/>
        <v>13.326377616339178</v>
      </c>
      <c r="BD192" s="23">
        <f t="shared" si="134"/>
        <v>19.68828972207314</v>
      </c>
      <c r="BE192" s="23">
        <f t="shared" si="116"/>
        <v>498.11677078527089</v>
      </c>
      <c r="BF192" s="23">
        <f t="shared" si="117"/>
        <v>514.27201011798945</v>
      </c>
      <c r="BG192" s="23">
        <f t="shared" si="118"/>
        <v>528.33320017192978</v>
      </c>
      <c r="BH192" s="23">
        <f t="shared" si="107"/>
        <v>541.40217642928951</v>
      </c>
      <c r="BI192" s="23">
        <f t="shared" si="119"/>
        <v>0.98263166189167228</v>
      </c>
      <c r="BJ192" s="23">
        <f t="shared" si="120"/>
        <v>2.2287624878701902</v>
      </c>
      <c r="BK192" s="23">
        <f t="shared" si="121"/>
        <v>5.0238943053518996</v>
      </c>
      <c r="BL192" s="23">
        <f t="shared" si="122"/>
        <v>7.6217904449195943</v>
      </c>
    </row>
    <row r="193" spans="4:64" x14ac:dyDescent="0.2">
      <c r="D193" s="31">
        <v>44109</v>
      </c>
      <c r="E193" s="11">
        <v>192</v>
      </c>
      <c r="F193" s="23">
        <v>159.96000670000001</v>
      </c>
      <c r="J193" s="23">
        <f t="shared" si="108"/>
        <v>156.55187005577972</v>
      </c>
      <c r="K193" s="23">
        <f t="shared" si="109"/>
        <v>157.51341594485015</v>
      </c>
      <c r="L193" s="23">
        <f t="shared" si="110"/>
        <v>157.56469464280116</v>
      </c>
      <c r="M193" s="23">
        <f t="shared" si="111"/>
        <v>157.06682964823841</v>
      </c>
      <c r="N193" s="23">
        <f t="shared" si="95"/>
        <v>2.1306179679100326</v>
      </c>
      <c r="O193" s="23">
        <f t="shared" si="96"/>
        <v>1.5295015333041093</v>
      </c>
      <c r="P193" s="23">
        <f t="shared" si="97"/>
        <v>1.4974443341273318</v>
      </c>
      <c r="Q193" s="23">
        <f t="shared" si="98"/>
        <v>1.8086877535505863</v>
      </c>
      <c r="U193" s="23">
        <f t="shared" si="123"/>
        <v>0.15879711169482211</v>
      </c>
      <c r="V193" s="23">
        <f t="shared" si="124"/>
        <v>0.40539579036658607</v>
      </c>
      <c r="W193" s="23">
        <f t="shared" si="125"/>
        <v>-0.52827378114844359</v>
      </c>
      <c r="X193" s="23">
        <f t="shared" si="126"/>
        <v>-2.1422047807377691</v>
      </c>
      <c r="Y193" s="23">
        <f t="shared" si="135"/>
        <v>156.71066716747453</v>
      </c>
      <c r="Z193" s="23">
        <f t="shared" si="136"/>
        <v>157.91881173521674</v>
      </c>
      <c r="AA193" s="23">
        <f t="shared" si="137"/>
        <v>157.03642086165272</v>
      </c>
      <c r="AB193" s="23">
        <f t="shared" si="102"/>
        <v>154.92462486750065</v>
      </c>
      <c r="AC193" s="23">
        <f t="shared" si="103"/>
        <v>2.0313449590056076</v>
      </c>
      <c r="AD193" s="23">
        <f t="shared" si="104"/>
        <v>1.2760658160082916</v>
      </c>
      <c r="AE193" s="23">
        <f t="shared" si="105"/>
        <v>1.8276979969314373</v>
      </c>
      <c r="AF193" s="23">
        <f t="shared" si="106"/>
        <v>3.147900488615917</v>
      </c>
      <c r="AJ193" s="31">
        <v>44109</v>
      </c>
      <c r="AK193" s="11">
        <v>192</v>
      </c>
      <c r="AL193" s="23">
        <v>520.65002440000001</v>
      </c>
      <c r="AP193" s="23">
        <f t="shared" si="127"/>
        <v>497.7076601958143</v>
      </c>
      <c r="AQ193" s="23">
        <f t="shared" si="128"/>
        <v>505.16535353409245</v>
      </c>
      <c r="AR193" s="23">
        <f t="shared" si="129"/>
        <v>507.83872758223617</v>
      </c>
      <c r="AS193" s="23">
        <f t="shared" si="130"/>
        <v>506.79077542144324</v>
      </c>
      <c r="AT193" s="23">
        <f t="shared" si="112"/>
        <v>4.4064848034194597</v>
      </c>
      <c r="AU193" s="23">
        <f t="shared" si="113"/>
        <v>2.9741035513735317</v>
      </c>
      <c r="AV193" s="23">
        <f t="shared" si="114"/>
        <v>2.4606350172609024</v>
      </c>
      <c r="AW193" s="23">
        <f t="shared" si="115"/>
        <v>2.6619126724383118</v>
      </c>
      <c r="BA193" s="23">
        <f t="shared" si="131"/>
        <v>1.6653728226117104</v>
      </c>
      <c r="BB193" s="23">
        <f t="shared" si="132"/>
        <v>4.0604233276098709</v>
      </c>
      <c r="BC193" s="23">
        <f t="shared" si="133"/>
        <v>1.0296940625230233</v>
      </c>
      <c r="BD193" s="23">
        <f t="shared" si="134"/>
        <v>-8.0008310842038775</v>
      </c>
      <c r="BE193" s="23">
        <f t="shared" si="116"/>
        <v>499.37303301842599</v>
      </c>
      <c r="BF193" s="23">
        <f t="shared" si="117"/>
        <v>509.22577686170234</v>
      </c>
      <c r="BG193" s="23">
        <f t="shared" si="118"/>
        <v>508.86842164475922</v>
      </c>
      <c r="BH193" s="23">
        <f t="shared" si="107"/>
        <v>498.78994433723938</v>
      </c>
      <c r="BI193" s="23">
        <f t="shared" si="119"/>
        <v>4.0866206442789945</v>
      </c>
      <c r="BJ193" s="23">
        <f t="shared" si="120"/>
        <v>2.1942277927410125</v>
      </c>
      <c r="BK193" s="23">
        <f t="shared" si="121"/>
        <v>2.2628641511767849</v>
      </c>
      <c r="BL193" s="23">
        <f t="shared" si="122"/>
        <v>4.1986130871600951</v>
      </c>
    </row>
    <row r="194" spans="4:64" x14ac:dyDescent="0.2">
      <c r="D194" s="31">
        <v>44110</v>
      </c>
      <c r="E194" s="11">
        <v>193</v>
      </c>
      <c r="F194" s="23">
        <v>154.99800110000001</v>
      </c>
      <c r="J194" s="23">
        <f t="shared" si="108"/>
        <v>157.23349738462377</v>
      </c>
      <c r="K194" s="23">
        <f t="shared" si="109"/>
        <v>158.49205224691008</v>
      </c>
      <c r="L194" s="23">
        <f t="shared" si="110"/>
        <v>159.00188187712047</v>
      </c>
      <c r="M194" s="23">
        <f t="shared" si="111"/>
        <v>159.38137128964769</v>
      </c>
      <c r="N194" s="23">
        <f t="shared" ref="N194:N253" si="138">ABS(F194-J194)/F194*100</f>
        <v>1.442274267254253</v>
      </c>
      <c r="O194" s="23">
        <f t="shared" ref="O194:O253" si="139">ABS(F194-K194)/F194*100</f>
        <v>2.2542556175649073</v>
      </c>
      <c r="P194" s="23">
        <f t="shared" ref="P194:P253" si="140">ABS(F194-L194)/F194*100</f>
        <v>2.5831822015157955</v>
      </c>
      <c r="Q194" s="23">
        <f t="shared" ref="Q194:Q253" si="141">ABS(F194-M194)/F194*100</f>
        <v>2.8280172379898376</v>
      </c>
      <c r="U194" s="23">
        <f t="shared" si="123"/>
        <v>0.26336315512466935</v>
      </c>
      <c r="V194" s="23">
        <f t="shared" si="124"/>
        <v>0.63469199504392182</v>
      </c>
      <c r="W194" s="23">
        <f t="shared" si="125"/>
        <v>0.65100282813220878</v>
      </c>
      <c r="X194" s="23">
        <f t="shared" si="126"/>
        <v>1.4231923569798686</v>
      </c>
      <c r="Y194" s="23">
        <f t="shared" ref="Y194:Y225" si="142">J194+U194</f>
        <v>157.49686053974844</v>
      </c>
      <c r="Z194" s="23">
        <f t="shared" ref="Z194:Z225" si="143">K194+V194</f>
        <v>159.12674424195399</v>
      </c>
      <c r="AA194" s="23">
        <f t="shared" ref="AA194:AA225" si="144">L194+W194</f>
        <v>159.65288470525269</v>
      </c>
      <c r="AB194" s="23">
        <f t="shared" ref="AB194:AB225" si="145">M194+X194</f>
        <v>160.80456364662757</v>
      </c>
      <c r="AC194" s="23">
        <f t="shared" ref="AC194:AC253" si="146">ABS(F194-Y194)/F194*100</f>
        <v>1.6121881714695407</v>
      </c>
      <c r="AD194" s="23">
        <f t="shared" ref="AD194:AD253" si="147">ABS(F194-Z194)/F194*100</f>
        <v>2.6637396048031845</v>
      </c>
      <c r="AE194" s="23">
        <f t="shared" ref="AE194:AE253" si="148">ABS(F194-AA194)/F194*100</f>
        <v>3.0031894425848038</v>
      </c>
      <c r="AF194" s="23">
        <f t="shared" ref="AF194:AF253" si="149">ABS(F194-AB194)/F194*100</f>
        <v>3.7462176966278049</v>
      </c>
      <c r="AJ194" s="31">
        <v>44110</v>
      </c>
      <c r="AK194" s="11">
        <v>193</v>
      </c>
      <c r="AL194" s="23">
        <v>505.86999509999998</v>
      </c>
      <c r="AP194" s="23">
        <f t="shared" si="127"/>
        <v>502.29613303665144</v>
      </c>
      <c r="AQ194" s="23">
        <f t="shared" si="128"/>
        <v>511.35922188045544</v>
      </c>
      <c r="AR194" s="23">
        <f t="shared" si="129"/>
        <v>515.5255056728945</v>
      </c>
      <c r="AS194" s="23">
        <f t="shared" si="130"/>
        <v>517.87817460428869</v>
      </c>
      <c r="AT194" s="23">
        <f t="shared" si="112"/>
        <v>0.70647836360447991</v>
      </c>
      <c r="AU194" s="23">
        <f t="shared" si="113"/>
        <v>1.0851062197057857</v>
      </c>
      <c r="AV194" s="23">
        <f t="shared" si="114"/>
        <v>1.908694064961457</v>
      </c>
      <c r="AW194" s="23">
        <f t="shared" si="115"/>
        <v>2.3737678891026017</v>
      </c>
      <c r="BA194" s="23">
        <f t="shared" si="131"/>
        <v>2.2499928262567965</v>
      </c>
      <c r="BB194" s="23">
        <f t="shared" si="132"/>
        <v>4.9138013351111187</v>
      </c>
      <c r="BC194" s="23">
        <f t="shared" si="133"/>
        <v>5.0239444794042027</v>
      </c>
      <c r="BD194" s="23">
        <f t="shared" si="134"/>
        <v>7.2697531294355811</v>
      </c>
      <c r="BE194" s="23">
        <f t="shared" si="116"/>
        <v>504.54612586290824</v>
      </c>
      <c r="BF194" s="23">
        <f t="shared" si="117"/>
        <v>516.27302321556658</v>
      </c>
      <c r="BG194" s="23">
        <f t="shared" si="118"/>
        <v>520.54945015229873</v>
      </c>
      <c r="BH194" s="23">
        <f t="shared" ref="BH194:BH254" si="150">AS194+BD194</f>
        <v>525.14792773372426</v>
      </c>
      <c r="BI194" s="23">
        <f t="shared" si="119"/>
        <v>0.26170147467039245</v>
      </c>
      <c r="BJ194" s="23">
        <f t="shared" si="120"/>
        <v>2.0564627703428302</v>
      </c>
      <c r="BK194" s="23">
        <f t="shared" si="121"/>
        <v>2.9018236294874389</v>
      </c>
      <c r="BL194" s="23">
        <f t="shared" si="122"/>
        <v>3.8108472177547177</v>
      </c>
    </row>
    <row r="195" spans="4:64" x14ac:dyDescent="0.2">
      <c r="D195" s="31">
        <v>44111</v>
      </c>
      <c r="E195" s="11">
        <v>194</v>
      </c>
      <c r="F195" s="23">
        <v>159.7845001</v>
      </c>
      <c r="J195" s="23">
        <f t="shared" ref="J195:J254" si="151">0.2*F194+(1-0.2)*J194</f>
        <v>156.78639812769904</v>
      </c>
      <c r="K195" s="23">
        <f t="shared" ref="K195:K254" si="152">0.4*F194+(1-0.4)*K194</f>
        <v>157.09443178814604</v>
      </c>
      <c r="L195" s="23">
        <f t="shared" ref="L195:L254" si="153">0.6*F194+(1-0.6)*L194</f>
        <v>156.59955341084819</v>
      </c>
      <c r="M195" s="23">
        <f t="shared" ref="M195:M254" si="154">0.8*F194+(1-0.8)*M194</f>
        <v>155.87467513792956</v>
      </c>
      <c r="N195" s="23">
        <f t="shared" si="138"/>
        <v>1.8763409282030592</v>
      </c>
      <c r="O195" s="23">
        <f t="shared" si="139"/>
        <v>1.683560239053477</v>
      </c>
      <c r="P195" s="23">
        <f t="shared" si="140"/>
        <v>1.9932763735897652</v>
      </c>
      <c r="Q195" s="23">
        <f t="shared" si="141"/>
        <v>2.4469363171168097</v>
      </c>
      <c r="U195" s="23">
        <f t="shared" si="123"/>
        <v>0.12127067271478947</v>
      </c>
      <c r="V195" s="23">
        <f t="shared" si="124"/>
        <v>-0.17823298647926217</v>
      </c>
      <c r="W195" s="23">
        <f t="shared" si="125"/>
        <v>-1.1809959485104844</v>
      </c>
      <c r="X195" s="23">
        <f t="shared" si="126"/>
        <v>-2.5207184499785318</v>
      </c>
      <c r="Y195" s="23">
        <f t="shared" si="142"/>
        <v>156.90766880041383</v>
      </c>
      <c r="Z195" s="23">
        <f t="shared" si="143"/>
        <v>156.91619880166678</v>
      </c>
      <c r="AA195" s="23">
        <f t="shared" si="144"/>
        <v>155.4185574623377</v>
      </c>
      <c r="AB195" s="23">
        <f t="shared" si="145"/>
        <v>153.35395668795101</v>
      </c>
      <c r="AC195" s="23">
        <f t="shared" si="146"/>
        <v>1.8004445348489544</v>
      </c>
      <c r="AD195" s="23">
        <f t="shared" si="147"/>
        <v>1.7951060938564851</v>
      </c>
      <c r="AE195" s="23">
        <f t="shared" si="148"/>
        <v>2.7323943404584963</v>
      </c>
      <c r="AF195" s="23">
        <f t="shared" si="149"/>
        <v>4.024510142112959</v>
      </c>
      <c r="AJ195" s="31">
        <v>44111</v>
      </c>
      <c r="AK195" s="11">
        <v>194</v>
      </c>
      <c r="AL195" s="23">
        <v>534.6599731</v>
      </c>
      <c r="AP195" s="23">
        <f t="shared" si="127"/>
        <v>503.01090544932117</v>
      </c>
      <c r="AQ195" s="23">
        <f t="shared" si="128"/>
        <v>509.16353116827327</v>
      </c>
      <c r="AR195" s="23">
        <f t="shared" si="129"/>
        <v>509.73219932915777</v>
      </c>
      <c r="AS195" s="23">
        <f t="shared" si="130"/>
        <v>508.27163100085772</v>
      </c>
      <c r="AT195" s="23">
        <f t="shared" ref="AT195:AT253" si="155">ABS(AL195-AP195)/AL195*100</f>
        <v>5.919475787045565</v>
      </c>
      <c r="AU195" s="23">
        <f t="shared" ref="AU195:AU253" si="156">ABS(AL195-AQ195)/AL195*100</f>
        <v>4.7687209094588452</v>
      </c>
      <c r="AV195" s="23">
        <f t="shared" ref="AV195:AV253" si="157">ABS(AL195-AR195)/AL195*100</f>
        <v>4.6623601962026573</v>
      </c>
      <c r="AW195" s="23">
        <f t="shared" ref="AW195:AW253" si="158">ABS(AL195-AS195)/AL195*100</f>
        <v>4.9355372436318028</v>
      </c>
      <c r="BA195" s="23">
        <f t="shared" si="131"/>
        <v>1.9429487435393835</v>
      </c>
      <c r="BB195" s="23">
        <f t="shared" si="132"/>
        <v>2.0700045161938032</v>
      </c>
      <c r="BC195" s="23">
        <f t="shared" si="133"/>
        <v>-1.466406014480357</v>
      </c>
      <c r="BD195" s="23">
        <f t="shared" si="134"/>
        <v>-6.2312842568576556</v>
      </c>
      <c r="BE195" s="23">
        <f t="shared" ref="BE195:BE254" si="159">AP195+BA195</f>
        <v>504.95385419286055</v>
      </c>
      <c r="BF195" s="23">
        <f t="shared" ref="BF195:BF254" si="160">AQ195+BB195</f>
        <v>511.23353568446709</v>
      </c>
      <c r="BG195" s="23">
        <f t="shared" ref="BG195:BG254" si="161">AR195+BC195</f>
        <v>508.26579331467741</v>
      </c>
      <c r="BH195" s="23">
        <f t="shared" si="150"/>
        <v>502.04034674400009</v>
      </c>
      <c r="BI195" s="23">
        <f t="shared" ref="BI195:BI253" si="162">ABS(AL195-BE195)/AL195*100</f>
        <v>5.5560768341982048</v>
      </c>
      <c r="BJ195" s="23">
        <f t="shared" ref="BJ195:BJ253" si="163">ABS(AL195-BF195)/AL195*100</f>
        <v>4.3815581106071244</v>
      </c>
      <c r="BK195" s="23">
        <f t="shared" ref="BK195:BK253" si="164">ABS(AL195-BG195)/AL195*100</f>
        <v>4.9366290938682189</v>
      </c>
      <c r="BL195" s="23">
        <f t="shared" ref="BL195:BL253" si="165">ABS(AL195-BH195)/AL195*100</f>
        <v>6.1010040020143625</v>
      </c>
    </row>
    <row r="196" spans="4:64" x14ac:dyDescent="0.2">
      <c r="D196" s="31">
        <v>44112</v>
      </c>
      <c r="E196" s="11">
        <v>195</v>
      </c>
      <c r="F196" s="23">
        <v>159.5274963</v>
      </c>
      <c r="J196" s="23">
        <f t="shared" si="151"/>
        <v>157.38601852215925</v>
      </c>
      <c r="K196" s="23">
        <f t="shared" si="152"/>
        <v>158.17045911288761</v>
      </c>
      <c r="L196" s="23">
        <f t="shared" si="153"/>
        <v>158.51052142433929</v>
      </c>
      <c r="M196" s="23">
        <f t="shared" si="154"/>
        <v>159.00253510758591</v>
      </c>
      <c r="N196" s="23">
        <f t="shared" si="138"/>
        <v>1.3423878814054628</v>
      </c>
      <c r="O196" s="23">
        <f t="shared" si="139"/>
        <v>0.85066036801605749</v>
      </c>
      <c r="P196" s="23">
        <f t="shared" si="140"/>
        <v>0.63749190531281963</v>
      </c>
      <c r="Q196" s="23">
        <f t="shared" si="141"/>
        <v>0.32907254522873258</v>
      </c>
      <c r="U196" s="23">
        <f t="shared" ref="U196:U253" si="166">0.2*(J196-J195) + (1-0.2)*U195</f>
        <v>0.21694061706387219</v>
      </c>
      <c r="V196" s="23">
        <f t="shared" ref="V196:V254" si="167">0.4*(K196-K195) + (1-0.4)*V195</f>
        <v>0.32347113800907229</v>
      </c>
      <c r="W196" s="23">
        <f t="shared" ref="W196:W254" si="168">0.6*(L196-L195) + (1-0.6)*W195</f>
        <v>0.6741824286904663</v>
      </c>
      <c r="X196" s="23">
        <f t="shared" ref="X196:X254" si="169">0.8*(M196-M195) + (1-0.8)*X195</f>
        <v>1.9981442857293787</v>
      </c>
      <c r="Y196" s="23">
        <f t="shared" si="142"/>
        <v>157.60295913922312</v>
      </c>
      <c r="Z196" s="23">
        <f t="shared" si="143"/>
        <v>158.49393025089668</v>
      </c>
      <c r="AA196" s="23">
        <f t="shared" si="144"/>
        <v>159.18470385302976</v>
      </c>
      <c r="AB196" s="23">
        <f t="shared" si="145"/>
        <v>161.00067939331529</v>
      </c>
      <c r="AC196" s="23">
        <f t="shared" si="146"/>
        <v>1.206398398654539</v>
      </c>
      <c r="AD196" s="23">
        <f t="shared" si="147"/>
        <v>0.64789210203590086</v>
      </c>
      <c r="AE196" s="23">
        <f t="shared" si="148"/>
        <v>0.21487985138662025</v>
      </c>
      <c r="AF196" s="23">
        <f t="shared" si="149"/>
        <v>0.92346656688255135</v>
      </c>
      <c r="AJ196" s="31">
        <v>44112</v>
      </c>
      <c r="AK196" s="11">
        <v>195</v>
      </c>
      <c r="AL196" s="23">
        <v>531.78997800000002</v>
      </c>
      <c r="AP196" s="23">
        <f t="shared" ref="AP196:AP254" si="170">0.2*AL195+(1-0.2)*AP195</f>
        <v>509.34071897945699</v>
      </c>
      <c r="AQ196" s="23">
        <f t="shared" ref="AQ196:AQ254" si="171">0.4*AL195+(1-0.4)*AQ195</f>
        <v>519.36210794096405</v>
      </c>
      <c r="AR196" s="23">
        <f t="shared" ref="AR196:AR254" si="172">0.6*AL195+(1-0.6)*AR195</f>
        <v>524.68886359166311</v>
      </c>
      <c r="AS196" s="23">
        <f t="shared" ref="AS196:AS254" si="173">0.8*AL195+(1-0.8)*AS195</f>
        <v>529.38230468017161</v>
      </c>
      <c r="AT196" s="23">
        <f t="shared" si="155"/>
        <v>4.2214520674067728</v>
      </c>
      <c r="AU196" s="23">
        <f t="shared" si="156"/>
        <v>2.3369883926311918</v>
      </c>
      <c r="AV196" s="23">
        <f t="shared" si="157"/>
        <v>1.3353230978596802</v>
      </c>
      <c r="AW196" s="23">
        <f t="shared" si="158"/>
        <v>0.45274890829710301</v>
      </c>
      <c r="BA196" s="23">
        <f t="shared" ref="BA196:BA253" si="174">0.2*(AP196-AP195) + (1-0.2)*BA195</f>
        <v>2.8203217008586714</v>
      </c>
      <c r="BB196" s="23">
        <f t="shared" ref="BB196:BB254" si="175">0.4*(AQ196-AQ195) + (1-0.4)*BB195</f>
        <v>5.321433418792596</v>
      </c>
      <c r="BC196" s="23">
        <f t="shared" ref="BC196:BC254" si="176">0.6*(AR196-AR195) + (1-0.6)*BC195</f>
        <v>8.3874361517110607</v>
      </c>
      <c r="BD196" s="23">
        <f t="shared" ref="BD196:BD254" si="177">0.8*(AS196-AS195) + (1-0.8)*BD195</f>
        <v>15.642282092079583</v>
      </c>
      <c r="BE196" s="23">
        <f t="shared" si="159"/>
        <v>512.16104068031564</v>
      </c>
      <c r="BF196" s="23">
        <f t="shared" si="160"/>
        <v>524.68354135975665</v>
      </c>
      <c r="BG196" s="23">
        <f t="shared" si="161"/>
        <v>533.07629974337419</v>
      </c>
      <c r="BH196" s="23">
        <f t="shared" si="150"/>
        <v>545.02458677225115</v>
      </c>
      <c r="BI196" s="23">
        <f t="shared" si="162"/>
        <v>3.6911070406980073</v>
      </c>
      <c r="BJ196" s="23">
        <f t="shared" si="163"/>
        <v>1.336323912490764</v>
      </c>
      <c r="BK196" s="23">
        <f t="shared" si="164"/>
        <v>0.24188529242538184</v>
      </c>
      <c r="BL196" s="23">
        <f t="shared" si="165"/>
        <v>2.488690896738023</v>
      </c>
    </row>
    <row r="197" spans="4:64" x14ac:dyDescent="0.2">
      <c r="D197" s="31">
        <v>44113</v>
      </c>
      <c r="E197" s="11">
        <v>196</v>
      </c>
      <c r="F197" s="23">
        <v>164.33250430000001</v>
      </c>
      <c r="J197" s="23">
        <f t="shared" si="151"/>
        <v>157.8143140777274</v>
      </c>
      <c r="K197" s="23">
        <f t="shared" si="152"/>
        <v>158.71327398773258</v>
      </c>
      <c r="L197" s="23">
        <f t="shared" si="153"/>
        <v>159.12070634973571</v>
      </c>
      <c r="M197" s="23">
        <f t="shared" si="154"/>
        <v>159.42250406151717</v>
      </c>
      <c r="N197" s="23">
        <f t="shared" si="138"/>
        <v>3.9664643644529476</v>
      </c>
      <c r="O197" s="23">
        <f t="shared" si="139"/>
        <v>3.4194271767496169</v>
      </c>
      <c r="P197" s="23">
        <f t="shared" si="140"/>
        <v>3.1714954825673511</v>
      </c>
      <c r="Q197" s="23">
        <f t="shared" si="141"/>
        <v>2.9878448328879004</v>
      </c>
      <c r="U197" s="23">
        <f t="shared" si="166"/>
        <v>0.25921160476472882</v>
      </c>
      <c r="V197" s="23">
        <f t="shared" si="167"/>
        <v>0.41120863274342911</v>
      </c>
      <c r="W197" s="23">
        <f t="shared" si="168"/>
        <v>0.63578392671404127</v>
      </c>
      <c r="X197" s="23">
        <f t="shared" si="169"/>
        <v>0.73560402029088379</v>
      </c>
      <c r="Y197" s="23">
        <f t="shared" si="142"/>
        <v>158.07352568249212</v>
      </c>
      <c r="Z197" s="23">
        <f t="shared" si="143"/>
        <v>159.12448262047602</v>
      </c>
      <c r="AA197" s="23">
        <f t="shared" si="144"/>
        <v>159.75649027644977</v>
      </c>
      <c r="AB197" s="23">
        <f t="shared" si="145"/>
        <v>160.15810808180805</v>
      </c>
      <c r="AC197" s="23">
        <f t="shared" si="146"/>
        <v>3.8087283122526432</v>
      </c>
      <c r="AD197" s="23">
        <f t="shared" si="147"/>
        <v>3.1691975374612449</v>
      </c>
      <c r="AE197" s="23">
        <f t="shared" si="148"/>
        <v>2.7846067599605386</v>
      </c>
      <c r="AF197" s="23">
        <f t="shared" si="149"/>
        <v>2.5402133533919242</v>
      </c>
      <c r="AJ197" s="31">
        <v>44113</v>
      </c>
      <c r="AK197" s="11">
        <v>196</v>
      </c>
      <c r="AL197" s="23">
        <v>539.44000240000003</v>
      </c>
      <c r="AP197" s="23">
        <f t="shared" si="170"/>
        <v>513.83057078356558</v>
      </c>
      <c r="AQ197" s="23">
        <f t="shared" si="171"/>
        <v>524.33325596457848</v>
      </c>
      <c r="AR197" s="23">
        <f t="shared" si="172"/>
        <v>528.94953223666528</v>
      </c>
      <c r="AS197" s="23">
        <f t="shared" si="173"/>
        <v>531.30844333603432</v>
      </c>
      <c r="AT197" s="23">
        <f t="shared" si="155"/>
        <v>4.7474105558535884</v>
      </c>
      <c r="AU197" s="23">
        <f t="shared" si="156"/>
        <v>2.8004497938993671</v>
      </c>
      <c r="AV197" s="23">
        <f t="shared" si="157"/>
        <v>1.9446963733987164</v>
      </c>
      <c r="AW197" s="23">
        <f t="shared" si="158"/>
        <v>1.5074075018144613</v>
      </c>
      <c r="BA197" s="23">
        <f t="shared" si="174"/>
        <v>3.1542277215086538</v>
      </c>
      <c r="BB197" s="23">
        <f t="shared" si="175"/>
        <v>5.181319260721331</v>
      </c>
      <c r="BC197" s="23">
        <f t="shared" si="176"/>
        <v>5.911375647685726</v>
      </c>
      <c r="BD197" s="23">
        <f t="shared" si="177"/>
        <v>4.6693673431060772</v>
      </c>
      <c r="BE197" s="23">
        <f t="shared" si="159"/>
        <v>516.9847985050742</v>
      </c>
      <c r="BF197" s="23">
        <f t="shared" si="160"/>
        <v>529.51457522529984</v>
      </c>
      <c r="BG197" s="23">
        <f t="shared" si="161"/>
        <v>534.86090788435104</v>
      </c>
      <c r="BH197" s="23">
        <f t="shared" si="150"/>
        <v>535.97781067914036</v>
      </c>
      <c r="BI197" s="23">
        <f t="shared" si="162"/>
        <v>4.1626879347140218</v>
      </c>
      <c r="BJ197" s="23">
        <f t="shared" si="163"/>
        <v>1.8399501576711748</v>
      </c>
      <c r="BK197" s="23">
        <f t="shared" si="164"/>
        <v>0.84886076213783401</v>
      </c>
      <c r="BL197" s="23">
        <f t="shared" si="165"/>
        <v>0.64181219513869414</v>
      </c>
    </row>
    <row r="198" spans="4:64" x14ac:dyDescent="0.2">
      <c r="D198" s="31">
        <v>44116</v>
      </c>
      <c r="E198" s="11">
        <v>197</v>
      </c>
      <c r="F198" s="23">
        <v>172.1464996</v>
      </c>
      <c r="J198" s="23">
        <f t="shared" si="151"/>
        <v>159.11795212218192</v>
      </c>
      <c r="K198" s="23">
        <f t="shared" si="152"/>
        <v>160.96096611263954</v>
      </c>
      <c r="L198" s="23">
        <f t="shared" si="153"/>
        <v>162.2477851198943</v>
      </c>
      <c r="M198" s="23">
        <f t="shared" si="154"/>
        <v>163.35050425230344</v>
      </c>
      <c r="N198" s="23">
        <f t="shared" si="138"/>
        <v>7.5682906757275017</v>
      </c>
      <c r="O198" s="23">
        <f t="shared" si="139"/>
        <v>6.4976827953813698</v>
      </c>
      <c r="P198" s="23">
        <f t="shared" si="140"/>
        <v>5.7501688986452653</v>
      </c>
      <c r="Q198" s="23">
        <f t="shared" si="141"/>
        <v>5.1095987244207439</v>
      </c>
      <c r="U198" s="23">
        <f t="shared" si="166"/>
        <v>0.46809689270268628</v>
      </c>
      <c r="V198" s="23">
        <f t="shared" si="167"/>
        <v>1.1458020296088423</v>
      </c>
      <c r="W198" s="23">
        <f t="shared" si="168"/>
        <v>2.1305608327807706</v>
      </c>
      <c r="X198" s="23">
        <f t="shared" si="169"/>
        <v>3.2895209566871881</v>
      </c>
      <c r="Y198" s="23">
        <f t="shared" si="142"/>
        <v>159.58604901488459</v>
      </c>
      <c r="Z198" s="23">
        <f t="shared" si="143"/>
        <v>162.10676814224837</v>
      </c>
      <c r="AA198" s="23">
        <f t="shared" si="144"/>
        <v>164.37834595267506</v>
      </c>
      <c r="AB198" s="23">
        <f t="shared" si="145"/>
        <v>166.64002520899064</v>
      </c>
      <c r="AC198" s="23">
        <f t="shared" si="146"/>
        <v>7.2963729232374153</v>
      </c>
      <c r="AD198" s="23">
        <f t="shared" si="147"/>
        <v>5.8320857415515102</v>
      </c>
      <c r="AE198" s="23">
        <f t="shared" si="148"/>
        <v>4.512524893259541</v>
      </c>
      <c r="AF198" s="23">
        <f t="shared" si="149"/>
        <v>3.1987141207077805</v>
      </c>
      <c r="AJ198" s="31">
        <v>44116</v>
      </c>
      <c r="AK198" s="11">
        <v>197</v>
      </c>
      <c r="AL198" s="23">
        <v>539.80999759999997</v>
      </c>
      <c r="AP198" s="23">
        <f t="shared" si="170"/>
        <v>518.95245710685253</v>
      </c>
      <c r="AQ198" s="23">
        <f t="shared" si="171"/>
        <v>530.37595453874712</v>
      </c>
      <c r="AR198" s="23">
        <f t="shared" si="172"/>
        <v>535.24381433466613</v>
      </c>
      <c r="AS198" s="23">
        <f t="shared" si="173"/>
        <v>537.81369058720691</v>
      </c>
      <c r="AT198" s="23">
        <f t="shared" si="155"/>
        <v>3.8638670246716895</v>
      </c>
      <c r="AU198" s="23">
        <f t="shared" si="156"/>
        <v>1.7476599364955614</v>
      </c>
      <c r="AV198" s="23">
        <f t="shared" si="157"/>
        <v>0.84588712429098001</v>
      </c>
      <c r="AW198" s="23">
        <f t="shared" si="158"/>
        <v>0.36981660615191764</v>
      </c>
      <c r="BA198" s="23">
        <f t="shared" si="174"/>
        <v>3.547759441864315</v>
      </c>
      <c r="BB198" s="23">
        <f t="shared" si="175"/>
        <v>5.5258709861002551</v>
      </c>
      <c r="BC198" s="23">
        <f t="shared" si="176"/>
        <v>6.1411195178747997</v>
      </c>
      <c r="BD198" s="23">
        <f t="shared" si="177"/>
        <v>6.1380712695592878</v>
      </c>
      <c r="BE198" s="23">
        <f t="shared" si="159"/>
        <v>522.50021654871682</v>
      </c>
      <c r="BF198" s="23">
        <f t="shared" si="160"/>
        <v>535.90182552484737</v>
      </c>
      <c r="BG198" s="23">
        <f t="shared" si="161"/>
        <v>541.38493385254094</v>
      </c>
      <c r="BH198" s="23">
        <f t="shared" si="150"/>
        <v>543.95176185676621</v>
      </c>
      <c r="BI198" s="23">
        <f t="shared" si="162"/>
        <v>3.2066432871274322</v>
      </c>
      <c r="BJ198" s="23">
        <f t="shared" si="163"/>
        <v>0.72399031002174352</v>
      </c>
      <c r="BK198" s="23">
        <f t="shared" si="164"/>
        <v>0.29175751830146635</v>
      </c>
      <c r="BL198" s="23">
        <f t="shared" si="165"/>
        <v>0.76726334732230927</v>
      </c>
    </row>
    <row r="199" spans="4:64" x14ac:dyDescent="0.2">
      <c r="D199" s="31">
        <v>44117</v>
      </c>
      <c r="E199" s="11">
        <v>198</v>
      </c>
      <c r="F199" s="23">
        <v>172.1815033</v>
      </c>
      <c r="J199" s="23">
        <f t="shared" si="151"/>
        <v>161.72366161774553</v>
      </c>
      <c r="K199" s="23">
        <f t="shared" si="152"/>
        <v>165.43517950758371</v>
      </c>
      <c r="L199" s="23">
        <f t="shared" si="153"/>
        <v>168.18701380795773</v>
      </c>
      <c r="M199" s="23">
        <f t="shared" si="154"/>
        <v>170.38730053046066</v>
      </c>
      <c r="N199" s="23">
        <f t="shared" si="138"/>
        <v>6.0737311974987662</v>
      </c>
      <c r="O199" s="23">
        <f t="shared" si="139"/>
        <v>3.9181466435810184</v>
      </c>
      <c r="P199" s="23">
        <f t="shared" si="140"/>
        <v>2.3199295019991131</v>
      </c>
      <c r="Q199" s="23">
        <f t="shared" si="141"/>
        <v>1.0420415289400828</v>
      </c>
      <c r="U199" s="23">
        <f t="shared" si="166"/>
        <v>0.89561941327487227</v>
      </c>
      <c r="V199" s="23">
        <f t="shared" si="167"/>
        <v>2.4771665757429746</v>
      </c>
      <c r="W199" s="23">
        <f t="shared" si="168"/>
        <v>4.4157615459503621</v>
      </c>
      <c r="X199" s="23">
        <f t="shared" si="169"/>
        <v>6.2873412138632192</v>
      </c>
      <c r="Y199" s="23">
        <f t="shared" si="142"/>
        <v>162.61928103102042</v>
      </c>
      <c r="Z199" s="23">
        <f t="shared" si="143"/>
        <v>167.9123460833267</v>
      </c>
      <c r="AA199" s="23">
        <f t="shared" si="144"/>
        <v>172.6027753539081</v>
      </c>
      <c r="AB199" s="23">
        <f t="shared" si="145"/>
        <v>176.67464174432388</v>
      </c>
      <c r="AC199" s="23">
        <f t="shared" si="146"/>
        <v>5.5535711361044795</v>
      </c>
      <c r="AD199" s="23">
        <f t="shared" si="147"/>
        <v>2.4794517034939298</v>
      </c>
      <c r="AE199" s="23">
        <f t="shared" si="148"/>
        <v>0.24466742700817015</v>
      </c>
      <c r="AF199" s="23">
        <f t="shared" si="149"/>
        <v>2.6095360757161399</v>
      </c>
      <c r="AJ199" s="31">
        <v>44117</v>
      </c>
      <c r="AK199" s="11">
        <v>198</v>
      </c>
      <c r="AL199" s="23">
        <v>554.0900269</v>
      </c>
      <c r="AP199" s="23">
        <f t="shared" si="170"/>
        <v>523.12396520548214</v>
      </c>
      <c r="AQ199" s="23">
        <f t="shared" si="171"/>
        <v>534.14957176324833</v>
      </c>
      <c r="AR199" s="23">
        <f t="shared" si="172"/>
        <v>537.98352429386637</v>
      </c>
      <c r="AS199" s="23">
        <f t="shared" si="173"/>
        <v>539.41073619744134</v>
      </c>
      <c r="AT199" s="23">
        <f t="shared" si="155"/>
        <v>5.5886336499802214</v>
      </c>
      <c r="AU199" s="23">
        <f t="shared" si="156"/>
        <v>3.598775319655851</v>
      </c>
      <c r="AV199" s="23">
        <f t="shared" si="157"/>
        <v>2.9068385684986295</v>
      </c>
      <c r="AW199" s="23">
        <f t="shared" si="158"/>
        <v>2.6492609485656597</v>
      </c>
      <c r="BA199" s="23">
        <f t="shared" si="174"/>
        <v>3.6725091732173727</v>
      </c>
      <c r="BB199" s="23">
        <f t="shared" si="175"/>
        <v>4.8249694814606361</v>
      </c>
      <c r="BC199" s="23">
        <f t="shared" si="176"/>
        <v>4.1002737826700644</v>
      </c>
      <c r="BD199" s="23">
        <f t="shared" si="177"/>
        <v>2.5052507420994026</v>
      </c>
      <c r="BE199" s="23">
        <f t="shared" si="159"/>
        <v>526.79647437869949</v>
      </c>
      <c r="BF199" s="23">
        <f t="shared" si="160"/>
        <v>538.97454124470892</v>
      </c>
      <c r="BG199" s="23">
        <f t="shared" si="161"/>
        <v>542.08379807653648</v>
      </c>
      <c r="BH199" s="23">
        <f t="shared" si="150"/>
        <v>541.91598693954074</v>
      </c>
      <c r="BI199" s="23">
        <f t="shared" si="162"/>
        <v>4.9258335642677693</v>
      </c>
      <c r="BJ199" s="23">
        <f t="shared" si="163"/>
        <v>2.7279837068821786</v>
      </c>
      <c r="BK199" s="23">
        <f t="shared" si="164"/>
        <v>2.1668371998383491</v>
      </c>
      <c r="BL199" s="23">
        <f t="shared" si="165"/>
        <v>2.1971230972284541</v>
      </c>
    </row>
    <row r="200" spans="4:64" x14ac:dyDescent="0.2">
      <c r="D200" s="31">
        <v>44118</v>
      </c>
      <c r="E200" s="11">
        <v>199</v>
      </c>
      <c r="F200" s="23">
        <v>168.18550110000001</v>
      </c>
      <c r="J200" s="23">
        <f t="shared" si="151"/>
        <v>163.81522995419644</v>
      </c>
      <c r="K200" s="23">
        <f t="shared" si="152"/>
        <v>168.13370902455023</v>
      </c>
      <c r="L200" s="23">
        <f t="shared" si="153"/>
        <v>170.58370750318309</v>
      </c>
      <c r="M200" s="23">
        <f t="shared" si="154"/>
        <v>171.82266274609213</v>
      </c>
      <c r="N200" s="23">
        <f t="shared" si="138"/>
        <v>2.5984826975097501</v>
      </c>
      <c r="O200" s="23">
        <f t="shared" si="139"/>
        <v>3.0794613751507417E-2</v>
      </c>
      <c r="P200" s="23">
        <f t="shared" si="140"/>
        <v>1.425929338437534</v>
      </c>
      <c r="Q200" s="23">
        <f t="shared" si="141"/>
        <v>2.1625892971175529</v>
      </c>
      <c r="U200" s="23">
        <f t="shared" si="166"/>
        <v>1.1348091979100789</v>
      </c>
      <c r="V200" s="23">
        <f t="shared" si="167"/>
        <v>2.5657117522323913</v>
      </c>
      <c r="W200" s="23">
        <f t="shared" si="168"/>
        <v>3.2043208355153645</v>
      </c>
      <c r="X200" s="23">
        <f t="shared" si="169"/>
        <v>2.4057580152778204</v>
      </c>
      <c r="Y200" s="23">
        <f t="shared" si="142"/>
        <v>164.95003915210651</v>
      </c>
      <c r="Z200" s="23">
        <f t="shared" si="143"/>
        <v>170.69942077678263</v>
      </c>
      <c r="AA200" s="23">
        <f t="shared" si="144"/>
        <v>173.78802833869847</v>
      </c>
      <c r="AB200" s="23">
        <f t="shared" si="145"/>
        <v>174.22842076136996</v>
      </c>
      <c r="AC200" s="23">
        <f t="shared" si="146"/>
        <v>1.9237460582108987</v>
      </c>
      <c r="AD200" s="23">
        <f t="shared" si="147"/>
        <v>1.4947303188090453</v>
      </c>
      <c r="AE200" s="23">
        <f t="shared" si="148"/>
        <v>3.331159465028616</v>
      </c>
      <c r="AF200" s="23">
        <f t="shared" si="149"/>
        <v>3.5930086849620535</v>
      </c>
      <c r="AJ200" s="31">
        <v>44118</v>
      </c>
      <c r="AK200" s="11">
        <v>199</v>
      </c>
      <c r="AL200" s="23">
        <v>541.45001219999995</v>
      </c>
      <c r="AP200" s="23">
        <f t="shared" si="170"/>
        <v>529.3171775443858</v>
      </c>
      <c r="AQ200" s="23">
        <f t="shared" si="171"/>
        <v>542.12575381794898</v>
      </c>
      <c r="AR200" s="23">
        <f t="shared" si="172"/>
        <v>547.64742585754652</v>
      </c>
      <c r="AS200" s="23">
        <f t="shared" si="173"/>
        <v>551.15416875948824</v>
      </c>
      <c r="AT200" s="23">
        <f t="shared" si="155"/>
        <v>2.2408042076343215</v>
      </c>
      <c r="AU200" s="23">
        <f t="shared" si="156"/>
        <v>0.12480221677406203</v>
      </c>
      <c r="AV200" s="23">
        <f t="shared" si="157"/>
        <v>1.1445957185161879</v>
      </c>
      <c r="AW200" s="23">
        <f t="shared" si="158"/>
        <v>1.7922534566134223</v>
      </c>
      <c r="BA200" s="23">
        <f t="shared" si="174"/>
        <v>4.1766498063546313</v>
      </c>
      <c r="BB200" s="23">
        <f t="shared" si="175"/>
        <v>6.0854545107566391</v>
      </c>
      <c r="BC200" s="23">
        <f t="shared" si="176"/>
        <v>7.4384504512761191</v>
      </c>
      <c r="BD200" s="23">
        <f t="shared" si="177"/>
        <v>9.8957961980574041</v>
      </c>
      <c r="BE200" s="23">
        <f t="shared" si="159"/>
        <v>533.49382735074039</v>
      </c>
      <c r="BF200" s="23">
        <f t="shared" si="160"/>
        <v>548.21120832870565</v>
      </c>
      <c r="BG200" s="23">
        <f t="shared" si="161"/>
        <v>555.08587630882266</v>
      </c>
      <c r="BH200" s="23">
        <f t="shared" si="150"/>
        <v>561.04996495754563</v>
      </c>
      <c r="BI200" s="23">
        <f t="shared" si="162"/>
        <v>1.4694218616659138</v>
      </c>
      <c r="BJ200" s="23">
        <f t="shared" si="163"/>
        <v>1.2487202837495304</v>
      </c>
      <c r="BK200" s="23">
        <f t="shared" si="164"/>
        <v>2.5183975993310943</v>
      </c>
      <c r="BL200" s="23">
        <f t="shared" si="165"/>
        <v>3.6199006955245721</v>
      </c>
    </row>
    <row r="201" spans="4:64" x14ac:dyDescent="0.2">
      <c r="D201" s="31">
        <v>44119</v>
      </c>
      <c r="E201" s="11">
        <v>200</v>
      </c>
      <c r="F201" s="23">
        <v>166.93249510000001</v>
      </c>
      <c r="J201" s="23">
        <f t="shared" si="151"/>
        <v>164.68928418335716</v>
      </c>
      <c r="K201" s="23">
        <f t="shared" si="152"/>
        <v>168.15442585473014</v>
      </c>
      <c r="L201" s="23">
        <f t="shared" si="153"/>
        <v>169.14478366127327</v>
      </c>
      <c r="M201" s="23">
        <f t="shared" si="154"/>
        <v>168.91293342921841</v>
      </c>
      <c r="N201" s="23">
        <f t="shared" si="138"/>
        <v>1.3437832552008933</v>
      </c>
      <c r="O201" s="23">
        <f t="shared" si="139"/>
        <v>0.73199094879527982</v>
      </c>
      <c r="P201" s="23">
        <f t="shared" si="140"/>
        <v>1.3252593870043068</v>
      </c>
      <c r="Q201" s="23">
        <f t="shared" si="141"/>
        <v>1.1863707710305478</v>
      </c>
      <c r="U201" s="23">
        <f t="shared" si="166"/>
        <v>1.0826582041602071</v>
      </c>
      <c r="V201" s="23">
        <f t="shared" si="167"/>
        <v>1.5477137834113976</v>
      </c>
      <c r="W201" s="23">
        <f t="shared" si="168"/>
        <v>0.41837402906025012</v>
      </c>
      <c r="X201" s="23">
        <f t="shared" si="169"/>
        <v>-1.846631850443414</v>
      </c>
      <c r="Y201" s="23">
        <f t="shared" si="142"/>
        <v>165.77194238751736</v>
      </c>
      <c r="Z201" s="23">
        <f t="shared" si="143"/>
        <v>169.70213963814155</v>
      </c>
      <c r="AA201" s="23">
        <f t="shared" si="144"/>
        <v>169.56315769033353</v>
      </c>
      <c r="AB201" s="23">
        <f t="shared" si="145"/>
        <v>167.06630157877501</v>
      </c>
      <c r="AC201" s="23">
        <f t="shared" si="146"/>
        <v>0.69522276761479673</v>
      </c>
      <c r="AD201" s="23">
        <f t="shared" si="147"/>
        <v>1.6591404426576108</v>
      </c>
      <c r="AE201" s="23">
        <f t="shared" si="148"/>
        <v>1.5758840654467126</v>
      </c>
      <c r="AF201" s="23">
        <f t="shared" si="149"/>
        <v>8.0156040736612671E-2</v>
      </c>
      <c r="AJ201" s="31">
        <v>44119</v>
      </c>
      <c r="AK201" s="11">
        <v>200</v>
      </c>
      <c r="AL201" s="23">
        <v>541.94000240000003</v>
      </c>
      <c r="AP201" s="23">
        <f t="shared" si="170"/>
        <v>531.74374447550861</v>
      </c>
      <c r="AQ201" s="23">
        <f t="shared" si="171"/>
        <v>541.85545717076934</v>
      </c>
      <c r="AR201" s="23">
        <f t="shared" si="172"/>
        <v>543.9289776630186</v>
      </c>
      <c r="AS201" s="23">
        <f t="shared" si="173"/>
        <v>543.39084351189763</v>
      </c>
      <c r="AT201" s="23">
        <f t="shared" si="155"/>
        <v>1.8814366681435102</v>
      </c>
      <c r="AU201" s="23">
        <f t="shared" si="156"/>
        <v>1.5600477701640966E-2</v>
      </c>
      <c r="AV201" s="23">
        <f t="shared" si="157"/>
        <v>0.36701023253687276</v>
      </c>
      <c r="AW201" s="23">
        <f t="shared" si="158"/>
        <v>0.26771249685804754</v>
      </c>
      <c r="BA201" s="23">
        <f t="shared" si="174"/>
        <v>3.8266332313082665</v>
      </c>
      <c r="BB201" s="23">
        <f t="shared" si="175"/>
        <v>3.5431540475821297</v>
      </c>
      <c r="BC201" s="23">
        <f t="shared" si="176"/>
        <v>0.74431126379369417</v>
      </c>
      <c r="BD201" s="23">
        <f t="shared" si="177"/>
        <v>-4.2315009584610124</v>
      </c>
      <c r="BE201" s="23">
        <f t="shared" si="159"/>
        <v>535.57037770681688</v>
      </c>
      <c r="BF201" s="23">
        <f t="shared" si="160"/>
        <v>545.39861121835145</v>
      </c>
      <c r="BG201" s="23">
        <f t="shared" si="161"/>
        <v>544.67328892681235</v>
      </c>
      <c r="BH201" s="23">
        <f t="shared" si="150"/>
        <v>539.15934255343666</v>
      </c>
      <c r="BI201" s="23">
        <f t="shared" si="162"/>
        <v>1.1753376139378968</v>
      </c>
      <c r="BJ201" s="23">
        <f t="shared" si="163"/>
        <v>0.63819035373562627</v>
      </c>
      <c r="BK201" s="23">
        <f t="shared" si="164"/>
        <v>0.50435223727864109</v>
      </c>
      <c r="BL201" s="23">
        <f t="shared" si="165"/>
        <v>0.51309366982491023</v>
      </c>
    </row>
    <row r="202" spans="4:64" x14ac:dyDescent="0.2">
      <c r="D202" s="31">
        <v>44120</v>
      </c>
      <c r="E202" s="11">
        <v>201</v>
      </c>
      <c r="F202" s="23">
        <v>163.63549800000001</v>
      </c>
      <c r="J202" s="23">
        <f t="shared" si="151"/>
        <v>165.13792636668575</v>
      </c>
      <c r="K202" s="23">
        <f t="shared" si="152"/>
        <v>167.66565355283808</v>
      </c>
      <c r="L202" s="23">
        <f t="shared" si="153"/>
        <v>167.81741052450931</v>
      </c>
      <c r="M202" s="23">
        <f t="shared" si="154"/>
        <v>167.32858276584369</v>
      </c>
      <c r="N202" s="23">
        <f t="shared" si="138"/>
        <v>0.91815552557290114</v>
      </c>
      <c r="O202" s="23">
        <f t="shared" si="139"/>
        <v>2.4628858665117193</v>
      </c>
      <c r="P202" s="23">
        <f t="shared" si="140"/>
        <v>2.555626728687745</v>
      </c>
      <c r="Q202" s="23">
        <f t="shared" si="141"/>
        <v>2.2568970736677678</v>
      </c>
      <c r="U202" s="23">
        <f t="shared" si="166"/>
        <v>0.95585499999388324</v>
      </c>
      <c r="V202" s="23">
        <f t="shared" si="167"/>
        <v>0.73311934929001643</v>
      </c>
      <c r="W202" s="23">
        <f t="shared" si="168"/>
        <v>-0.62907427043427155</v>
      </c>
      <c r="X202" s="23">
        <f t="shared" si="169"/>
        <v>-1.6368069007884598</v>
      </c>
      <c r="Y202" s="23">
        <f t="shared" si="142"/>
        <v>166.09378136667962</v>
      </c>
      <c r="Z202" s="23">
        <f t="shared" si="143"/>
        <v>168.39877290212809</v>
      </c>
      <c r="AA202" s="23">
        <f t="shared" si="144"/>
        <v>167.18833625407504</v>
      </c>
      <c r="AB202" s="23">
        <f t="shared" si="145"/>
        <v>165.69177586505523</v>
      </c>
      <c r="AC202" s="23">
        <f t="shared" si="146"/>
        <v>1.5022922267634182</v>
      </c>
      <c r="AD202" s="23">
        <f t="shared" si="147"/>
        <v>2.9109056166578684</v>
      </c>
      <c r="AE202" s="23">
        <f t="shared" si="148"/>
        <v>2.1711904186431643</v>
      </c>
      <c r="AF202" s="23">
        <f t="shared" si="149"/>
        <v>1.2566208983916325</v>
      </c>
      <c r="AJ202" s="31">
        <v>44120</v>
      </c>
      <c r="AK202" s="11">
        <v>201</v>
      </c>
      <c r="AL202" s="23">
        <v>530.78997800000002</v>
      </c>
      <c r="AP202" s="23">
        <f t="shared" si="170"/>
        <v>533.78299606040696</v>
      </c>
      <c r="AQ202" s="23">
        <f t="shared" si="171"/>
        <v>541.88927526246164</v>
      </c>
      <c r="AR202" s="23">
        <f t="shared" si="172"/>
        <v>542.73559250520748</v>
      </c>
      <c r="AS202" s="23">
        <f t="shared" si="173"/>
        <v>542.23017062237955</v>
      </c>
      <c r="AT202" s="23">
        <f t="shared" si="155"/>
        <v>0.56387991191629827</v>
      </c>
      <c r="AU202" s="23">
        <f t="shared" si="156"/>
        <v>2.0910902094051251</v>
      </c>
      <c r="AV202" s="23">
        <f t="shared" si="157"/>
        <v>2.2505350515882308</v>
      </c>
      <c r="AW202" s="23">
        <f t="shared" si="158"/>
        <v>2.1553143609617149</v>
      </c>
      <c r="BA202" s="23">
        <f t="shared" si="174"/>
        <v>3.4691569020262838</v>
      </c>
      <c r="BB202" s="23">
        <f t="shared" si="175"/>
        <v>2.1394196652261965</v>
      </c>
      <c r="BC202" s="23">
        <f t="shared" si="176"/>
        <v>-0.41830658916919522</v>
      </c>
      <c r="BD202" s="23">
        <f t="shared" si="177"/>
        <v>-1.7748385033066683</v>
      </c>
      <c r="BE202" s="23">
        <f t="shared" si="159"/>
        <v>537.25215296243323</v>
      </c>
      <c r="BF202" s="23">
        <f t="shared" si="160"/>
        <v>544.02869492768787</v>
      </c>
      <c r="BG202" s="23">
        <f t="shared" si="161"/>
        <v>542.31728591603826</v>
      </c>
      <c r="BH202" s="23">
        <f t="shared" si="150"/>
        <v>540.45533211907286</v>
      </c>
      <c r="BI202" s="23">
        <f t="shared" si="162"/>
        <v>1.2174636353878576</v>
      </c>
      <c r="BJ202" s="23">
        <f t="shared" si="163"/>
        <v>2.4941535214306261</v>
      </c>
      <c r="BK202" s="23">
        <f t="shared" si="164"/>
        <v>2.1717267457597398</v>
      </c>
      <c r="BL202" s="23">
        <f t="shared" si="165"/>
        <v>1.8209375684694717</v>
      </c>
    </row>
    <row r="203" spans="4:64" x14ac:dyDescent="0.2">
      <c r="D203" s="31">
        <v>44123</v>
      </c>
      <c r="E203" s="11">
        <v>202</v>
      </c>
      <c r="F203" s="23">
        <v>160.36050420000001</v>
      </c>
      <c r="J203" s="23">
        <f t="shared" si="151"/>
        <v>164.83744069334861</v>
      </c>
      <c r="K203" s="23">
        <f t="shared" si="152"/>
        <v>166.05359133170285</v>
      </c>
      <c r="L203" s="23">
        <f t="shared" si="153"/>
        <v>165.30826300980374</v>
      </c>
      <c r="M203" s="23">
        <f t="shared" si="154"/>
        <v>164.37411495316874</v>
      </c>
      <c r="N203" s="23">
        <f t="shared" si="138"/>
        <v>2.7917949720119446</v>
      </c>
      <c r="O203" s="23">
        <f t="shared" si="139"/>
        <v>3.5501803639894263</v>
      </c>
      <c r="P203" s="23">
        <f t="shared" si="140"/>
        <v>3.0853973891432367</v>
      </c>
      <c r="Q203" s="23">
        <f t="shared" si="141"/>
        <v>2.5028673819602112</v>
      </c>
      <c r="U203" s="23">
        <f t="shared" si="166"/>
        <v>0.70458686532767956</v>
      </c>
      <c r="V203" s="23">
        <f t="shared" si="167"/>
        <v>-0.2049532788800833</v>
      </c>
      <c r="W203" s="23">
        <f t="shared" si="168"/>
        <v>-1.7571182169970534</v>
      </c>
      <c r="X203" s="23">
        <f t="shared" si="169"/>
        <v>-2.690935630297651</v>
      </c>
      <c r="Y203" s="23">
        <f t="shared" si="142"/>
        <v>165.5420275586763</v>
      </c>
      <c r="Z203" s="23">
        <f t="shared" si="143"/>
        <v>165.84863805282276</v>
      </c>
      <c r="AA203" s="23">
        <f t="shared" si="144"/>
        <v>163.5511447928067</v>
      </c>
      <c r="AB203" s="23">
        <f t="shared" si="145"/>
        <v>161.6831793228711</v>
      </c>
      <c r="AC203" s="23">
        <f t="shared" si="146"/>
        <v>3.2311717804366236</v>
      </c>
      <c r="AD203" s="23">
        <f t="shared" si="147"/>
        <v>3.4223725350588889</v>
      </c>
      <c r="AE203" s="23">
        <f t="shared" si="148"/>
        <v>1.9896673490296293</v>
      </c>
      <c r="AF203" s="23">
        <f t="shared" si="149"/>
        <v>0.8248135221759233</v>
      </c>
      <c r="AJ203" s="31">
        <v>44123</v>
      </c>
      <c r="AK203" s="11">
        <v>202</v>
      </c>
      <c r="AL203" s="23">
        <v>530.71997069999998</v>
      </c>
      <c r="AP203" s="23">
        <f t="shared" si="170"/>
        <v>533.18439244832564</v>
      </c>
      <c r="AQ203" s="23">
        <f t="shared" si="171"/>
        <v>537.44955635747704</v>
      </c>
      <c r="AR203" s="23">
        <f t="shared" si="172"/>
        <v>535.56822380208291</v>
      </c>
      <c r="AS203" s="23">
        <f t="shared" si="173"/>
        <v>533.07801652447597</v>
      </c>
      <c r="AT203" s="23">
        <f t="shared" si="155"/>
        <v>0.4643544400779156</v>
      </c>
      <c r="AU203" s="23">
        <f t="shared" si="156"/>
        <v>1.2680106325377176</v>
      </c>
      <c r="AV203" s="23">
        <f t="shared" si="157"/>
        <v>0.91352377331651369</v>
      </c>
      <c r="AW203" s="23">
        <f t="shared" si="158"/>
        <v>0.44431073912025937</v>
      </c>
      <c r="BA203" s="23">
        <f t="shared" si="174"/>
        <v>2.6556047992047636</v>
      </c>
      <c r="BB203" s="23">
        <f t="shared" si="175"/>
        <v>-0.49223576285812287</v>
      </c>
      <c r="BC203" s="23">
        <f t="shared" si="176"/>
        <v>-4.467743857542418</v>
      </c>
      <c r="BD203" s="23">
        <f t="shared" si="177"/>
        <v>-7.6766909789841948</v>
      </c>
      <c r="BE203" s="23">
        <f t="shared" si="159"/>
        <v>535.83999724753039</v>
      </c>
      <c r="BF203" s="23">
        <f t="shared" si="160"/>
        <v>536.95732059461886</v>
      </c>
      <c r="BG203" s="23">
        <f t="shared" si="161"/>
        <v>531.10047994454044</v>
      </c>
      <c r="BH203" s="23">
        <f t="shared" si="150"/>
        <v>525.40132554549177</v>
      </c>
      <c r="BI203" s="23">
        <f t="shared" si="162"/>
        <v>0.9647322185327396</v>
      </c>
      <c r="BJ203" s="23">
        <f t="shared" si="163"/>
        <v>1.17526195337855</v>
      </c>
      <c r="BK203" s="23">
        <f t="shared" si="164"/>
        <v>7.1696801618108499E-2</v>
      </c>
      <c r="BL203" s="23">
        <f t="shared" si="165"/>
        <v>1.0021565888114419</v>
      </c>
    </row>
    <row r="204" spans="4:64" x14ac:dyDescent="0.2">
      <c r="D204" s="31">
        <v>44124</v>
      </c>
      <c r="E204" s="11">
        <v>203</v>
      </c>
      <c r="F204" s="23">
        <v>160.8504944</v>
      </c>
      <c r="J204" s="23">
        <f t="shared" si="151"/>
        <v>163.94205339467891</v>
      </c>
      <c r="K204" s="23">
        <f t="shared" si="152"/>
        <v>163.77635647902173</v>
      </c>
      <c r="L204" s="23">
        <f t="shared" si="153"/>
        <v>162.33960772392152</v>
      </c>
      <c r="M204" s="23">
        <f t="shared" si="154"/>
        <v>161.16322635063375</v>
      </c>
      <c r="N204" s="23">
        <f t="shared" si="138"/>
        <v>1.922007766411258</v>
      </c>
      <c r="O204" s="23">
        <f t="shared" si="139"/>
        <v>1.8189947689845127</v>
      </c>
      <c r="P204" s="23">
        <f t="shared" si="140"/>
        <v>0.92577478824430337</v>
      </c>
      <c r="Q204" s="23">
        <f t="shared" si="141"/>
        <v>0.19442399092417531</v>
      </c>
      <c r="U204" s="23">
        <f t="shared" si="166"/>
        <v>0.38459203252820295</v>
      </c>
      <c r="V204" s="23">
        <f t="shared" si="167"/>
        <v>-1.0338659084004975</v>
      </c>
      <c r="W204" s="23">
        <f t="shared" si="168"/>
        <v>-2.4840404583281539</v>
      </c>
      <c r="X204" s="23">
        <f t="shared" si="169"/>
        <v>-3.106898008087525</v>
      </c>
      <c r="Y204" s="23">
        <f t="shared" si="142"/>
        <v>164.3266454272071</v>
      </c>
      <c r="Z204" s="23">
        <f t="shared" si="143"/>
        <v>162.74249057062124</v>
      </c>
      <c r="AA204" s="23">
        <f t="shared" si="144"/>
        <v>159.85556726559335</v>
      </c>
      <c r="AB204" s="23">
        <f t="shared" si="145"/>
        <v>158.05632834254624</v>
      </c>
      <c r="AC204" s="23">
        <f t="shared" si="146"/>
        <v>2.1611068341280117</v>
      </c>
      <c r="AD204" s="23">
        <f t="shared" si="147"/>
        <v>1.1762451695773217</v>
      </c>
      <c r="AE204" s="23">
        <f t="shared" si="148"/>
        <v>0.61854154574898945</v>
      </c>
      <c r="AF204" s="23">
        <f t="shared" si="149"/>
        <v>1.737119968375904</v>
      </c>
      <c r="AJ204" s="31">
        <v>44124</v>
      </c>
      <c r="AK204" s="11">
        <v>203</v>
      </c>
      <c r="AL204" s="23">
        <v>525.41998290000004</v>
      </c>
      <c r="AP204" s="23">
        <f t="shared" si="170"/>
        <v>532.69150809866051</v>
      </c>
      <c r="AQ204" s="23">
        <f t="shared" si="171"/>
        <v>534.75772209448621</v>
      </c>
      <c r="AR204" s="23">
        <f t="shared" si="172"/>
        <v>532.65927194083315</v>
      </c>
      <c r="AS204" s="23">
        <f t="shared" si="173"/>
        <v>531.19157986489517</v>
      </c>
      <c r="AT204" s="23">
        <f t="shared" si="155"/>
        <v>1.3839453076234474</v>
      </c>
      <c r="AU204" s="23">
        <f t="shared" si="156"/>
        <v>1.7771952910788646</v>
      </c>
      <c r="AV204" s="23">
        <f t="shared" si="157"/>
        <v>1.3778099951350582</v>
      </c>
      <c r="AW204" s="23">
        <f t="shared" si="158"/>
        <v>1.0984730601678716</v>
      </c>
      <c r="BA204" s="23">
        <f t="shared" si="174"/>
        <v>2.0259069694307845</v>
      </c>
      <c r="BB204" s="23">
        <f t="shared" si="175"/>
        <v>-1.3720751629112031</v>
      </c>
      <c r="BC204" s="23">
        <f t="shared" si="176"/>
        <v>-3.532468659766824</v>
      </c>
      <c r="BD204" s="23">
        <f t="shared" si="177"/>
        <v>-3.0444875234614748</v>
      </c>
      <c r="BE204" s="23">
        <f t="shared" si="159"/>
        <v>534.71741506809133</v>
      </c>
      <c r="BF204" s="23">
        <f t="shared" si="160"/>
        <v>533.38564693157502</v>
      </c>
      <c r="BG204" s="23">
        <f t="shared" si="161"/>
        <v>529.12680328106637</v>
      </c>
      <c r="BH204" s="23">
        <f t="shared" si="150"/>
        <v>528.14709234143368</v>
      </c>
      <c r="BI204" s="23">
        <f t="shared" si="162"/>
        <v>1.7695238991054543</v>
      </c>
      <c r="BJ204" s="23">
        <f t="shared" si="163"/>
        <v>1.5160565434929498</v>
      </c>
      <c r="BK204" s="23">
        <f t="shared" si="164"/>
        <v>0.70549665062355127</v>
      </c>
      <c r="BL204" s="23">
        <f t="shared" si="165"/>
        <v>0.51903420695605218</v>
      </c>
    </row>
    <row r="205" spans="4:64" x14ac:dyDescent="0.2">
      <c r="D205" s="31">
        <v>44125</v>
      </c>
      <c r="E205" s="11">
        <v>204</v>
      </c>
      <c r="F205" s="23">
        <v>159.246994</v>
      </c>
      <c r="J205" s="23">
        <f t="shared" si="151"/>
        <v>163.32374159574314</v>
      </c>
      <c r="K205" s="23">
        <f t="shared" si="152"/>
        <v>162.60601164741303</v>
      </c>
      <c r="L205" s="23">
        <f t="shared" si="153"/>
        <v>161.44613972956859</v>
      </c>
      <c r="M205" s="23">
        <f t="shared" si="154"/>
        <v>160.91304079012676</v>
      </c>
      <c r="N205" s="23">
        <f t="shared" si="138"/>
        <v>2.5600154158910797</v>
      </c>
      <c r="O205" s="23">
        <f t="shared" si="139"/>
        <v>2.1093130633367094</v>
      </c>
      <c r="P205" s="23">
        <f t="shared" si="140"/>
        <v>1.3809653007130451</v>
      </c>
      <c r="Q205" s="23">
        <f t="shared" si="141"/>
        <v>1.0462029758167721</v>
      </c>
      <c r="U205" s="23">
        <f t="shared" si="166"/>
        <v>0.18401126623540956</v>
      </c>
      <c r="V205" s="23">
        <f t="shared" si="167"/>
        <v>-1.0884574776837792</v>
      </c>
      <c r="W205" s="23">
        <f t="shared" si="168"/>
        <v>-1.5296969799430205</v>
      </c>
      <c r="X205" s="23">
        <f t="shared" si="169"/>
        <v>-0.82152805002309848</v>
      </c>
      <c r="Y205" s="23">
        <f t="shared" si="142"/>
        <v>163.50775286197856</v>
      </c>
      <c r="Z205" s="23">
        <f t="shared" si="143"/>
        <v>161.51755416972924</v>
      </c>
      <c r="AA205" s="23">
        <f t="shared" si="144"/>
        <v>159.91644274962556</v>
      </c>
      <c r="AB205" s="23">
        <f t="shared" si="145"/>
        <v>160.09151274010367</v>
      </c>
      <c r="AC205" s="23">
        <f t="shared" si="146"/>
        <v>2.6755662728418965</v>
      </c>
      <c r="AD205" s="23">
        <f t="shared" si="147"/>
        <v>1.4258103796478798</v>
      </c>
      <c r="AE205" s="23">
        <f t="shared" si="148"/>
        <v>0.42038391608544834</v>
      </c>
      <c r="AF205" s="23">
        <f t="shared" si="149"/>
        <v>0.53032005119271908</v>
      </c>
      <c r="AJ205" s="31">
        <v>44125</v>
      </c>
      <c r="AK205" s="11">
        <v>204</v>
      </c>
      <c r="AL205" s="23">
        <v>489.0499878</v>
      </c>
      <c r="AP205" s="23">
        <f t="shared" si="170"/>
        <v>531.23720305892846</v>
      </c>
      <c r="AQ205" s="23">
        <f t="shared" si="171"/>
        <v>531.02262641669176</v>
      </c>
      <c r="AR205" s="23">
        <f t="shared" si="172"/>
        <v>528.31569851633321</v>
      </c>
      <c r="AS205" s="23">
        <f t="shared" si="173"/>
        <v>526.57430229297904</v>
      </c>
      <c r="AT205" s="23">
        <f t="shared" si="155"/>
        <v>8.6263605585000409</v>
      </c>
      <c r="AU205" s="23">
        <f t="shared" si="156"/>
        <v>8.5824843397924262</v>
      </c>
      <c r="AV205" s="23">
        <f t="shared" si="157"/>
        <v>8.0289769340289148</v>
      </c>
      <c r="AW205" s="23">
        <f t="shared" si="158"/>
        <v>7.6728995867647063</v>
      </c>
      <c r="BA205" s="23">
        <f t="shared" si="174"/>
        <v>1.3298645675982179</v>
      </c>
      <c r="BB205" s="23">
        <f t="shared" si="175"/>
        <v>-2.3172833688645009</v>
      </c>
      <c r="BC205" s="23">
        <f t="shared" si="176"/>
        <v>-4.0191315186066916</v>
      </c>
      <c r="BD205" s="23">
        <f t="shared" si="177"/>
        <v>-4.3027195622252021</v>
      </c>
      <c r="BE205" s="23">
        <f t="shared" si="159"/>
        <v>532.56706762652664</v>
      </c>
      <c r="BF205" s="23">
        <f t="shared" si="160"/>
        <v>528.70534304782723</v>
      </c>
      <c r="BG205" s="23">
        <f t="shared" si="161"/>
        <v>524.29656699772647</v>
      </c>
      <c r="BH205" s="23">
        <f t="shared" si="150"/>
        <v>522.27158273075383</v>
      </c>
      <c r="BI205" s="23">
        <f t="shared" si="162"/>
        <v>8.8982887050644841</v>
      </c>
      <c r="BJ205" s="23">
        <f t="shared" si="163"/>
        <v>8.1086506976960671</v>
      </c>
      <c r="BK205" s="23">
        <f t="shared" si="164"/>
        <v>7.2071526586236789</v>
      </c>
      <c r="BL205" s="23">
        <f t="shared" si="165"/>
        <v>6.7930877741561284</v>
      </c>
    </row>
    <row r="206" spans="4:64" x14ac:dyDescent="0.2">
      <c r="D206" s="31">
        <v>44126</v>
      </c>
      <c r="E206" s="11">
        <v>205</v>
      </c>
      <c r="F206" s="23">
        <v>158.82000729999999</v>
      </c>
      <c r="J206" s="23">
        <f t="shared" si="151"/>
        <v>162.50839207659453</v>
      </c>
      <c r="K206" s="23">
        <f t="shared" si="152"/>
        <v>161.26240458844782</v>
      </c>
      <c r="L206" s="23">
        <f t="shared" si="153"/>
        <v>160.12665229182744</v>
      </c>
      <c r="M206" s="23">
        <f t="shared" si="154"/>
        <v>159.58020335802536</v>
      </c>
      <c r="N206" s="23">
        <f t="shared" si="138"/>
        <v>2.3223678422501535</v>
      </c>
      <c r="O206" s="23">
        <f t="shared" si="139"/>
        <v>1.5378398036680083</v>
      </c>
      <c r="P206" s="23">
        <f t="shared" si="140"/>
        <v>0.82272064712809923</v>
      </c>
      <c r="Q206" s="23">
        <f t="shared" si="141"/>
        <v>0.47865257718406595</v>
      </c>
      <c r="U206" s="23">
        <f t="shared" si="166"/>
        <v>-1.5860890841394665E-2</v>
      </c>
      <c r="V206" s="23">
        <f t="shared" si="167"/>
        <v>-1.1905173101963493</v>
      </c>
      <c r="W206" s="23">
        <f t="shared" si="168"/>
        <v>-1.4035712546218952</v>
      </c>
      <c r="X206" s="23">
        <f t="shared" si="169"/>
        <v>-1.2305755556857394</v>
      </c>
      <c r="Y206" s="23">
        <f t="shared" si="142"/>
        <v>162.49253118575314</v>
      </c>
      <c r="Z206" s="23">
        <f t="shared" si="143"/>
        <v>160.07188727825147</v>
      </c>
      <c r="AA206" s="23">
        <f t="shared" si="144"/>
        <v>158.72308103720553</v>
      </c>
      <c r="AB206" s="23">
        <f t="shared" si="145"/>
        <v>158.34962780233963</v>
      </c>
      <c r="AC206" s="23">
        <f t="shared" si="146"/>
        <v>2.3123811339562579</v>
      </c>
      <c r="AD206" s="23">
        <f t="shared" si="147"/>
        <v>0.78823820722206983</v>
      </c>
      <c r="AE206" s="23">
        <f t="shared" si="148"/>
        <v>6.1029000339590397E-2</v>
      </c>
      <c r="AF206" s="23">
        <f t="shared" si="149"/>
        <v>0.29617143687183323</v>
      </c>
      <c r="AJ206" s="31">
        <v>44126</v>
      </c>
      <c r="AK206" s="11">
        <v>205</v>
      </c>
      <c r="AL206" s="23">
        <v>485.23001099999999</v>
      </c>
      <c r="AP206" s="23">
        <f t="shared" si="170"/>
        <v>522.79976000714282</v>
      </c>
      <c r="AQ206" s="23">
        <f t="shared" si="171"/>
        <v>514.23357097001508</v>
      </c>
      <c r="AR206" s="23">
        <f t="shared" si="172"/>
        <v>504.75627208653327</v>
      </c>
      <c r="AS206" s="23">
        <f t="shared" si="173"/>
        <v>496.55485069859577</v>
      </c>
      <c r="AT206" s="23">
        <f t="shared" si="155"/>
        <v>7.7426680451434056</v>
      </c>
      <c r="AU206" s="23">
        <f t="shared" si="156"/>
        <v>5.9772807354273665</v>
      </c>
      <c r="AV206" s="23">
        <f t="shared" si="157"/>
        <v>4.024124774618131</v>
      </c>
      <c r="AW206" s="23">
        <f t="shared" si="158"/>
        <v>2.3339116381644787</v>
      </c>
      <c r="BA206" s="23">
        <f t="shared" si="174"/>
        <v>-0.62359695627855283</v>
      </c>
      <c r="BB206" s="23">
        <f t="shared" si="175"/>
        <v>-8.1059921999893749</v>
      </c>
      <c r="BC206" s="23">
        <f t="shared" si="176"/>
        <v>-15.743308465322642</v>
      </c>
      <c r="BD206" s="23">
        <f t="shared" si="177"/>
        <v>-24.876105187951659</v>
      </c>
      <c r="BE206" s="23">
        <f t="shared" si="159"/>
        <v>522.17616305086426</v>
      </c>
      <c r="BF206" s="23">
        <f t="shared" si="160"/>
        <v>506.12757877002571</v>
      </c>
      <c r="BG206" s="23">
        <f t="shared" si="161"/>
        <v>489.01296362121064</v>
      </c>
      <c r="BH206" s="23">
        <f t="shared" si="150"/>
        <v>471.67874551064409</v>
      </c>
      <c r="BI206" s="23">
        <f t="shared" si="162"/>
        <v>7.6141523016523136</v>
      </c>
      <c r="BJ206" s="23">
        <f t="shared" si="163"/>
        <v>4.3067343932330919</v>
      </c>
      <c r="BK206" s="23">
        <f t="shared" si="164"/>
        <v>0.7796204965588277</v>
      </c>
      <c r="BL206" s="23">
        <f t="shared" si="165"/>
        <v>2.7927508979562887</v>
      </c>
    </row>
    <row r="207" spans="4:64" x14ac:dyDescent="0.2">
      <c r="D207" s="31">
        <v>44127</v>
      </c>
      <c r="E207" s="11">
        <v>206</v>
      </c>
      <c r="F207" s="23">
        <v>160.22000120000001</v>
      </c>
      <c r="J207" s="23">
        <f t="shared" si="151"/>
        <v>161.77071512127563</v>
      </c>
      <c r="K207" s="23">
        <f t="shared" si="152"/>
        <v>160.28544567306869</v>
      </c>
      <c r="L207" s="23">
        <f t="shared" si="153"/>
        <v>159.34266529673096</v>
      </c>
      <c r="M207" s="23">
        <f t="shared" si="154"/>
        <v>158.97204651160507</v>
      </c>
      <c r="N207" s="23">
        <f t="shared" si="138"/>
        <v>0.96786537864263589</v>
      </c>
      <c r="O207" s="23">
        <f t="shared" si="139"/>
        <v>4.0846631243615608E-2</v>
      </c>
      <c r="P207" s="23">
        <f t="shared" si="140"/>
        <v>0.54758201017230823</v>
      </c>
      <c r="Q207" s="23">
        <f t="shared" si="141"/>
        <v>0.77890068596188533</v>
      </c>
      <c r="U207" s="23">
        <f t="shared" si="166"/>
        <v>-0.16022410373689644</v>
      </c>
      <c r="V207" s="23">
        <f t="shared" si="167"/>
        <v>-1.1050939522694612</v>
      </c>
      <c r="W207" s="23">
        <f t="shared" si="168"/>
        <v>-1.0318206989066485</v>
      </c>
      <c r="X207" s="23">
        <f t="shared" si="169"/>
        <v>-0.73264058827337664</v>
      </c>
      <c r="Y207" s="23">
        <f t="shared" si="142"/>
        <v>161.61049101753872</v>
      </c>
      <c r="Z207" s="23">
        <f t="shared" si="143"/>
        <v>159.18035172079922</v>
      </c>
      <c r="AA207" s="23">
        <f t="shared" si="144"/>
        <v>158.31084459782431</v>
      </c>
      <c r="AB207" s="23">
        <f t="shared" si="145"/>
        <v>158.2394059233317</v>
      </c>
      <c r="AC207" s="23">
        <f t="shared" si="146"/>
        <v>0.86786281807786392</v>
      </c>
      <c r="AD207" s="23">
        <f t="shared" si="147"/>
        <v>0.64888869767452595</v>
      </c>
      <c r="AE207" s="23">
        <f t="shared" si="148"/>
        <v>1.1915844388195516</v>
      </c>
      <c r="AF207" s="23">
        <f t="shared" si="149"/>
        <v>1.2361723017315209</v>
      </c>
      <c r="AJ207" s="31">
        <v>44127</v>
      </c>
      <c r="AK207" s="11">
        <v>206</v>
      </c>
      <c r="AL207" s="23">
        <v>488.27999879999999</v>
      </c>
      <c r="AP207" s="23">
        <f t="shared" si="170"/>
        <v>515.28581020571426</v>
      </c>
      <c r="AQ207" s="23">
        <f t="shared" si="171"/>
        <v>502.63214698200903</v>
      </c>
      <c r="AR207" s="23">
        <f t="shared" si="172"/>
        <v>493.04051543461333</v>
      </c>
      <c r="AS207" s="23">
        <f t="shared" si="173"/>
        <v>487.49497893971915</v>
      </c>
      <c r="AT207" s="23">
        <f t="shared" si="155"/>
        <v>5.5308043483419187</v>
      </c>
      <c r="AU207" s="23">
        <f t="shared" si="156"/>
        <v>2.9393274795774915</v>
      </c>
      <c r="AV207" s="23">
        <f t="shared" si="157"/>
        <v>0.97495630505300535</v>
      </c>
      <c r="AW207" s="23">
        <f t="shared" si="158"/>
        <v>0.16077247935817773</v>
      </c>
      <c r="BA207" s="23">
        <f t="shared" si="174"/>
        <v>-2.0016675253085556</v>
      </c>
      <c r="BB207" s="23">
        <f t="shared" si="175"/>
        <v>-9.5041649151960428</v>
      </c>
      <c r="BC207" s="23">
        <f t="shared" si="176"/>
        <v>-13.326777377281026</v>
      </c>
      <c r="BD207" s="23">
        <f t="shared" si="177"/>
        <v>-12.223118444691631</v>
      </c>
      <c r="BE207" s="23">
        <f t="shared" si="159"/>
        <v>513.28414268040569</v>
      </c>
      <c r="BF207" s="23">
        <f t="shared" si="160"/>
        <v>493.12798206681299</v>
      </c>
      <c r="BG207" s="23">
        <f t="shared" si="161"/>
        <v>479.71373805733231</v>
      </c>
      <c r="BH207" s="23">
        <f t="shared" si="150"/>
        <v>475.27186049502751</v>
      </c>
      <c r="BI207" s="23">
        <f t="shared" si="162"/>
        <v>5.1208617886982974</v>
      </c>
      <c r="BJ207" s="23">
        <f t="shared" si="163"/>
        <v>0.99286951722934325</v>
      </c>
      <c r="BK207" s="23">
        <f t="shared" si="164"/>
        <v>1.7543746956091129</v>
      </c>
      <c r="BL207" s="23">
        <f t="shared" si="165"/>
        <v>2.6640735514338818</v>
      </c>
    </row>
    <row r="208" spans="4:64" x14ac:dyDescent="0.2">
      <c r="D208" s="31">
        <v>44130</v>
      </c>
      <c r="E208" s="11">
        <v>207</v>
      </c>
      <c r="F208" s="23">
        <v>160.35200499999999</v>
      </c>
      <c r="J208" s="23">
        <f t="shared" si="151"/>
        <v>161.46057233702052</v>
      </c>
      <c r="K208" s="23">
        <f t="shared" si="152"/>
        <v>160.25926788384123</v>
      </c>
      <c r="L208" s="23">
        <f t="shared" si="153"/>
        <v>159.86906683869239</v>
      </c>
      <c r="M208" s="23">
        <f t="shared" si="154"/>
        <v>159.97041026232102</v>
      </c>
      <c r="N208" s="23">
        <f t="shared" si="138"/>
        <v>0.69133363004755155</v>
      </c>
      <c r="O208" s="23">
        <f t="shared" si="139"/>
        <v>5.7833462175143173E-2</v>
      </c>
      <c r="P208" s="23">
        <f t="shared" si="140"/>
        <v>0.30117375913547256</v>
      </c>
      <c r="Q208" s="23">
        <f t="shared" si="141"/>
        <v>0.23797316265485208</v>
      </c>
      <c r="U208" s="23">
        <f t="shared" si="166"/>
        <v>-0.19020783984053841</v>
      </c>
      <c r="V208" s="23">
        <f t="shared" si="167"/>
        <v>-0.67352748705266108</v>
      </c>
      <c r="W208" s="23">
        <f t="shared" si="168"/>
        <v>-9.6887354385799151E-2</v>
      </c>
      <c r="X208" s="23">
        <f t="shared" si="169"/>
        <v>0.65216288291808699</v>
      </c>
      <c r="Y208" s="23">
        <f t="shared" si="142"/>
        <v>161.27036449718</v>
      </c>
      <c r="Z208" s="23">
        <f t="shared" si="143"/>
        <v>159.58574039678857</v>
      </c>
      <c r="AA208" s="23">
        <f t="shared" si="144"/>
        <v>159.7721794843066</v>
      </c>
      <c r="AB208" s="23">
        <f t="shared" si="145"/>
        <v>160.6225731452391</v>
      </c>
      <c r="AC208" s="23">
        <f t="shared" si="146"/>
        <v>0.57271469551004761</v>
      </c>
      <c r="AD208" s="23">
        <f t="shared" si="147"/>
        <v>0.47786406113938223</v>
      </c>
      <c r="AE208" s="23">
        <f t="shared" si="148"/>
        <v>0.3615954260711528</v>
      </c>
      <c r="AF208" s="23">
        <f t="shared" si="149"/>
        <v>0.16873387098534282</v>
      </c>
      <c r="AJ208" s="31">
        <v>44130</v>
      </c>
      <c r="AK208" s="11">
        <v>207</v>
      </c>
      <c r="AL208" s="23">
        <v>488.23999020000002</v>
      </c>
      <c r="AP208" s="23">
        <f t="shared" si="170"/>
        <v>509.88464792457142</v>
      </c>
      <c r="AQ208" s="23">
        <f t="shared" si="171"/>
        <v>496.89128770920536</v>
      </c>
      <c r="AR208" s="23">
        <f t="shared" si="172"/>
        <v>490.18420545384527</v>
      </c>
      <c r="AS208" s="23">
        <f t="shared" si="173"/>
        <v>488.12299482794378</v>
      </c>
      <c r="AT208" s="23">
        <f t="shared" si="155"/>
        <v>4.433200507747225</v>
      </c>
      <c r="AU208" s="23">
        <f t="shared" si="156"/>
        <v>1.7719354585562448</v>
      </c>
      <c r="AV208" s="23">
        <f t="shared" si="157"/>
        <v>0.3982089326703504</v>
      </c>
      <c r="AW208" s="23">
        <f t="shared" si="158"/>
        <v>2.3962677045014726E-2</v>
      </c>
      <c r="BA208" s="23">
        <f t="shared" si="174"/>
        <v>-2.6815664764754112</v>
      </c>
      <c r="BB208" s="23">
        <f t="shared" si="175"/>
        <v>-7.9988426582390959</v>
      </c>
      <c r="BC208" s="23">
        <f t="shared" si="176"/>
        <v>-7.0444969393732464</v>
      </c>
      <c r="BD208" s="23">
        <f t="shared" si="177"/>
        <v>-1.9422109783586148</v>
      </c>
      <c r="BE208" s="23">
        <f t="shared" si="159"/>
        <v>507.20308144809599</v>
      </c>
      <c r="BF208" s="23">
        <f t="shared" si="160"/>
        <v>488.89244505096627</v>
      </c>
      <c r="BG208" s="23">
        <f t="shared" si="161"/>
        <v>483.13970851447203</v>
      </c>
      <c r="BH208" s="23">
        <f t="shared" si="150"/>
        <v>486.18078384958517</v>
      </c>
      <c r="BI208" s="23">
        <f t="shared" si="162"/>
        <v>3.8839692832879225</v>
      </c>
      <c r="BJ208" s="23">
        <f t="shared" si="163"/>
        <v>0.13363404556414618</v>
      </c>
      <c r="BK208" s="23">
        <f t="shared" si="164"/>
        <v>1.0446259601633077</v>
      </c>
      <c r="BL208" s="23">
        <f t="shared" si="165"/>
        <v>0.42176109940755396</v>
      </c>
    </row>
    <row r="209" spans="4:64" x14ac:dyDescent="0.2">
      <c r="D209" s="31">
        <v>44131</v>
      </c>
      <c r="E209" s="11">
        <v>208</v>
      </c>
      <c r="F209" s="23">
        <v>164.31649780000001</v>
      </c>
      <c r="J209" s="23">
        <f t="shared" si="151"/>
        <v>161.23885886961642</v>
      </c>
      <c r="K209" s="23">
        <f t="shared" si="152"/>
        <v>160.29636273030474</v>
      </c>
      <c r="L209" s="23">
        <f t="shared" si="153"/>
        <v>160.15882973547696</v>
      </c>
      <c r="M209" s="23">
        <f t="shared" si="154"/>
        <v>160.27568605246418</v>
      </c>
      <c r="N209" s="23">
        <f t="shared" si="138"/>
        <v>1.8729944780892145</v>
      </c>
      <c r="O209" s="23">
        <f t="shared" si="139"/>
        <v>2.44658030296412</v>
      </c>
      <c r="P209" s="23">
        <f t="shared" si="140"/>
        <v>2.5302803554050985</v>
      </c>
      <c r="Q209" s="23">
        <f t="shared" si="141"/>
        <v>2.459163749007208</v>
      </c>
      <c r="U209" s="23">
        <f t="shared" si="166"/>
        <v>-0.19650896535325085</v>
      </c>
      <c r="V209" s="23">
        <f t="shared" si="167"/>
        <v>-0.38927855364619524</v>
      </c>
      <c r="W209" s="23">
        <f t="shared" si="168"/>
        <v>0.13510279631642008</v>
      </c>
      <c r="X209" s="23">
        <f t="shared" si="169"/>
        <v>0.37465320869814234</v>
      </c>
      <c r="Y209" s="23">
        <f t="shared" si="142"/>
        <v>161.04234990426318</v>
      </c>
      <c r="Z209" s="23">
        <f t="shared" si="143"/>
        <v>159.90708417665854</v>
      </c>
      <c r="AA209" s="23">
        <f t="shared" si="144"/>
        <v>160.29393253179339</v>
      </c>
      <c r="AB209" s="23">
        <f t="shared" si="145"/>
        <v>160.65033926116232</v>
      </c>
      <c r="AC209" s="23">
        <f t="shared" si="146"/>
        <v>1.9925862220615265</v>
      </c>
      <c r="AD209" s="23">
        <f t="shared" si="147"/>
        <v>2.6834880747692424</v>
      </c>
      <c r="AE209" s="23">
        <f t="shared" si="148"/>
        <v>2.4480592771048091</v>
      </c>
      <c r="AF209" s="23">
        <f t="shared" si="149"/>
        <v>2.2311566932859082</v>
      </c>
      <c r="AJ209" s="31">
        <v>44131</v>
      </c>
      <c r="AK209" s="11">
        <v>208</v>
      </c>
      <c r="AL209" s="23">
        <v>488.92999270000001</v>
      </c>
      <c r="AP209" s="23">
        <f t="shared" si="170"/>
        <v>505.55571637965716</v>
      </c>
      <c r="AQ209" s="23">
        <f t="shared" si="171"/>
        <v>493.43076870552323</v>
      </c>
      <c r="AR209" s="23">
        <f t="shared" si="172"/>
        <v>489.01767630153813</v>
      </c>
      <c r="AS209" s="23">
        <f t="shared" si="173"/>
        <v>488.21659112558876</v>
      </c>
      <c r="AT209" s="23">
        <f t="shared" si="155"/>
        <v>3.4004303127009092</v>
      </c>
      <c r="AU209" s="23">
        <f t="shared" si="156"/>
        <v>0.92053587890338906</v>
      </c>
      <c r="AV209" s="23">
        <f t="shared" si="157"/>
        <v>1.7933774333193462E-2</v>
      </c>
      <c r="AW209" s="23">
        <f t="shared" si="158"/>
        <v>0.14591078171982438</v>
      </c>
      <c r="BA209" s="23">
        <f t="shared" si="174"/>
        <v>-3.0110394901631832</v>
      </c>
      <c r="BB209" s="23">
        <f t="shared" si="175"/>
        <v>-6.1835131964163068</v>
      </c>
      <c r="BC209" s="23">
        <f t="shared" si="176"/>
        <v>-3.5177162671335793</v>
      </c>
      <c r="BD209" s="23">
        <f t="shared" si="177"/>
        <v>-0.31356515755573994</v>
      </c>
      <c r="BE209" s="23">
        <f t="shared" si="159"/>
        <v>502.54467688949399</v>
      </c>
      <c r="BF209" s="23">
        <f t="shared" si="160"/>
        <v>487.24725550910694</v>
      </c>
      <c r="BG209" s="23">
        <f t="shared" si="161"/>
        <v>485.49996003440458</v>
      </c>
      <c r="BH209" s="23">
        <f t="shared" si="150"/>
        <v>487.90302596803303</v>
      </c>
      <c r="BI209" s="23">
        <f t="shared" si="162"/>
        <v>2.7845876491049575</v>
      </c>
      <c r="BJ209" s="23">
        <f t="shared" si="163"/>
        <v>0.34416730738905199</v>
      </c>
      <c r="BK209" s="23">
        <f t="shared" si="164"/>
        <v>0.70153860814590063</v>
      </c>
      <c r="BL209" s="23">
        <f t="shared" si="165"/>
        <v>0.21004371736243849</v>
      </c>
    </row>
    <row r="210" spans="4:64" x14ac:dyDescent="0.2">
      <c r="D210" s="31">
        <v>44132</v>
      </c>
      <c r="E210" s="11">
        <v>209</v>
      </c>
      <c r="F210" s="23">
        <v>158.13900760000001</v>
      </c>
      <c r="J210" s="23">
        <f t="shared" si="151"/>
        <v>161.85438665569313</v>
      </c>
      <c r="K210" s="23">
        <f t="shared" si="152"/>
        <v>161.90441675818283</v>
      </c>
      <c r="L210" s="23">
        <f t="shared" si="153"/>
        <v>162.65343057419079</v>
      </c>
      <c r="M210" s="23">
        <f t="shared" si="154"/>
        <v>163.50833545049284</v>
      </c>
      <c r="N210" s="23">
        <f t="shared" si="138"/>
        <v>2.3494387071726628</v>
      </c>
      <c r="O210" s="23">
        <f t="shared" si="139"/>
        <v>2.3810754951157409</v>
      </c>
      <c r="P210" s="23">
        <f t="shared" si="140"/>
        <v>2.8547181639141503</v>
      </c>
      <c r="Q210" s="23">
        <f t="shared" si="141"/>
        <v>3.3953215794006426</v>
      </c>
      <c r="U210" s="23">
        <f t="shared" si="166"/>
        <v>-3.4101615067258409E-2</v>
      </c>
      <c r="V210" s="23">
        <f t="shared" si="167"/>
        <v>0.40965447896352186</v>
      </c>
      <c r="W210" s="23">
        <f t="shared" si="168"/>
        <v>1.5508016217548699</v>
      </c>
      <c r="X210" s="23">
        <f t="shared" si="169"/>
        <v>2.6610501601625529</v>
      </c>
      <c r="Y210" s="23">
        <f t="shared" si="142"/>
        <v>161.82028504062586</v>
      </c>
      <c r="Z210" s="23">
        <f t="shared" si="143"/>
        <v>162.31407123714635</v>
      </c>
      <c r="AA210" s="23">
        <f t="shared" si="144"/>
        <v>164.20423219594565</v>
      </c>
      <c r="AB210" s="23">
        <f t="shared" si="145"/>
        <v>166.16938561065538</v>
      </c>
      <c r="AC210" s="23">
        <f t="shared" si="146"/>
        <v>2.3278743786841924</v>
      </c>
      <c r="AD210" s="23">
        <f t="shared" si="147"/>
        <v>2.6401225734935854</v>
      </c>
      <c r="AE210" s="23">
        <f t="shared" si="148"/>
        <v>3.83537540041173</v>
      </c>
      <c r="AF210" s="23">
        <f t="shared" si="149"/>
        <v>5.0780500855093056</v>
      </c>
      <c r="AJ210" s="31">
        <v>44132</v>
      </c>
      <c r="AK210" s="11">
        <v>209</v>
      </c>
      <c r="AL210" s="23">
        <v>486.23999020000002</v>
      </c>
      <c r="AP210" s="23">
        <f t="shared" si="170"/>
        <v>502.23057164372574</v>
      </c>
      <c r="AQ210" s="23">
        <f t="shared" si="171"/>
        <v>491.63045830331396</v>
      </c>
      <c r="AR210" s="23">
        <f t="shared" si="172"/>
        <v>488.96506614061525</v>
      </c>
      <c r="AS210" s="23">
        <f t="shared" si="173"/>
        <v>488.78731238511773</v>
      </c>
      <c r="AT210" s="23">
        <f t="shared" si="155"/>
        <v>3.2886191522726214</v>
      </c>
      <c r="AU210" s="23">
        <f t="shared" si="156"/>
        <v>1.1086023798858524</v>
      </c>
      <c r="AV210" s="23">
        <f t="shared" si="157"/>
        <v>0.56043846568324218</v>
      </c>
      <c r="AW210" s="23">
        <f t="shared" si="158"/>
        <v>0.52388167087407678</v>
      </c>
      <c r="BA210" s="23">
        <f t="shared" si="174"/>
        <v>-3.0738605393168301</v>
      </c>
      <c r="BB210" s="23">
        <f t="shared" si="175"/>
        <v>-4.4302320787334946</v>
      </c>
      <c r="BC210" s="23">
        <f t="shared" si="176"/>
        <v>-1.4386526034071607</v>
      </c>
      <c r="BD210" s="23">
        <f t="shared" si="177"/>
        <v>0.39386397611202495</v>
      </c>
      <c r="BE210" s="23">
        <f t="shared" si="159"/>
        <v>499.15671110440888</v>
      </c>
      <c r="BF210" s="23">
        <f t="shared" si="160"/>
        <v>487.20022622458049</v>
      </c>
      <c r="BG210" s="23">
        <f t="shared" si="161"/>
        <v>487.5264135372081</v>
      </c>
      <c r="BH210" s="23">
        <f t="shared" si="150"/>
        <v>489.18117636122975</v>
      </c>
      <c r="BI210" s="23">
        <f t="shared" si="162"/>
        <v>2.6564497295041409</v>
      </c>
      <c r="BJ210" s="23">
        <f t="shared" si="163"/>
        <v>0.19748191097682105</v>
      </c>
      <c r="BK210" s="23">
        <f t="shared" si="164"/>
        <v>0.26456551561687602</v>
      </c>
      <c r="BL210" s="23">
        <f t="shared" si="165"/>
        <v>0.60488364192750899</v>
      </c>
    </row>
    <row r="211" spans="4:64" x14ac:dyDescent="0.2">
      <c r="D211" s="31">
        <v>44133</v>
      </c>
      <c r="E211" s="11">
        <v>210</v>
      </c>
      <c r="F211" s="23">
        <v>160.55050660000001</v>
      </c>
      <c r="J211" s="23">
        <f t="shared" si="151"/>
        <v>161.11131084455451</v>
      </c>
      <c r="K211" s="23">
        <f t="shared" si="152"/>
        <v>160.39825309490971</v>
      </c>
      <c r="L211" s="23">
        <f t="shared" si="153"/>
        <v>159.94477678967633</v>
      </c>
      <c r="M211" s="23">
        <f t="shared" si="154"/>
        <v>159.21287317009859</v>
      </c>
      <c r="N211" s="23">
        <f t="shared" si="138"/>
        <v>0.34930082528590656</v>
      </c>
      <c r="O211" s="23">
        <f t="shared" si="139"/>
        <v>9.4832154886704184E-2</v>
      </c>
      <c r="P211" s="23">
        <f t="shared" si="140"/>
        <v>0.37728302647640499</v>
      </c>
      <c r="Q211" s="23">
        <f t="shared" si="141"/>
        <v>0.8331542878491397</v>
      </c>
      <c r="U211" s="23">
        <f t="shared" si="166"/>
        <v>-0.17589645428153153</v>
      </c>
      <c r="V211" s="23">
        <f t="shared" si="167"/>
        <v>-0.35667277793113805</v>
      </c>
      <c r="W211" s="23">
        <f t="shared" si="168"/>
        <v>-1.0048716220067324</v>
      </c>
      <c r="X211" s="23">
        <f t="shared" si="169"/>
        <v>-2.9041597922828872</v>
      </c>
      <c r="Y211" s="23">
        <f t="shared" si="142"/>
        <v>160.93541439027297</v>
      </c>
      <c r="Z211" s="23">
        <f t="shared" si="143"/>
        <v>160.04158031697855</v>
      </c>
      <c r="AA211" s="23">
        <f t="shared" si="144"/>
        <v>158.93990516766959</v>
      </c>
      <c r="AB211" s="23">
        <f t="shared" si="145"/>
        <v>156.30871337781571</v>
      </c>
      <c r="AC211" s="23">
        <f t="shared" si="146"/>
        <v>0.23974249500933173</v>
      </c>
      <c r="AD211" s="23">
        <f t="shared" si="147"/>
        <v>0.31698827602544127</v>
      </c>
      <c r="AE211" s="23">
        <f t="shared" si="148"/>
        <v>1.0031743072247723</v>
      </c>
      <c r="AF211" s="23">
        <f t="shared" si="149"/>
        <v>2.6420304189711592</v>
      </c>
      <c r="AJ211" s="31">
        <v>44133</v>
      </c>
      <c r="AK211" s="11">
        <v>210</v>
      </c>
      <c r="AL211" s="23">
        <v>504.2099915</v>
      </c>
      <c r="AP211" s="23">
        <f t="shared" si="170"/>
        <v>499.03245535498064</v>
      </c>
      <c r="AQ211" s="23">
        <f t="shared" si="171"/>
        <v>489.47427106198836</v>
      </c>
      <c r="AR211" s="23">
        <f t="shared" si="172"/>
        <v>487.33002057624617</v>
      </c>
      <c r="AS211" s="23">
        <f t="shared" si="173"/>
        <v>486.74945463702358</v>
      </c>
      <c r="AT211" s="23">
        <f t="shared" si="155"/>
        <v>1.0268610761989154</v>
      </c>
      <c r="AU211" s="23">
        <f t="shared" si="156"/>
        <v>2.9225363809577818</v>
      </c>
      <c r="AV211" s="23">
        <f t="shared" si="157"/>
        <v>3.3478057175219291</v>
      </c>
      <c r="AW211" s="23">
        <f t="shared" si="158"/>
        <v>3.4629493975381536</v>
      </c>
      <c r="BA211" s="23">
        <f t="shared" si="174"/>
        <v>-3.0987116892024842</v>
      </c>
      <c r="BB211" s="23">
        <f t="shared" si="175"/>
        <v>-3.5206141437703353</v>
      </c>
      <c r="BC211" s="23">
        <f t="shared" si="176"/>
        <v>-1.5564883799843119</v>
      </c>
      <c r="BD211" s="23">
        <f t="shared" si="177"/>
        <v>-1.5515134032529188</v>
      </c>
      <c r="BE211" s="23">
        <f t="shared" si="159"/>
        <v>495.93374366577814</v>
      </c>
      <c r="BF211" s="23">
        <f t="shared" si="160"/>
        <v>485.95365691821803</v>
      </c>
      <c r="BG211" s="23">
        <f t="shared" si="161"/>
        <v>485.77353219626184</v>
      </c>
      <c r="BH211" s="23">
        <f t="shared" si="150"/>
        <v>485.19794123377068</v>
      </c>
      <c r="BI211" s="23">
        <f t="shared" si="162"/>
        <v>1.6414287645511407</v>
      </c>
      <c r="BJ211" s="23">
        <f t="shared" si="163"/>
        <v>3.6207800102235717</v>
      </c>
      <c r="BK211" s="23">
        <f t="shared" si="164"/>
        <v>3.6565041578986954</v>
      </c>
      <c r="BL211" s="23">
        <f t="shared" si="165"/>
        <v>3.7706611504602292</v>
      </c>
    </row>
    <row r="212" spans="4:64" x14ac:dyDescent="0.2">
      <c r="D212" s="31">
        <v>44134</v>
      </c>
      <c r="E212" s="11">
        <v>211</v>
      </c>
      <c r="F212" s="23">
        <v>151.80749510000001</v>
      </c>
      <c r="J212" s="23">
        <f t="shared" si="151"/>
        <v>160.99914999564362</v>
      </c>
      <c r="K212" s="23">
        <f t="shared" si="152"/>
        <v>160.45915449694581</v>
      </c>
      <c r="L212" s="23">
        <f t="shared" si="153"/>
        <v>160.30821467587054</v>
      </c>
      <c r="M212" s="23">
        <f t="shared" si="154"/>
        <v>160.28297991401973</v>
      </c>
      <c r="N212" s="23">
        <f t="shared" si="138"/>
        <v>6.0548096716758275</v>
      </c>
      <c r="O212" s="23">
        <f t="shared" si="139"/>
        <v>5.6990989748211724</v>
      </c>
      <c r="P212" s="23">
        <f t="shared" si="140"/>
        <v>5.5996705368670119</v>
      </c>
      <c r="Q212" s="23">
        <f t="shared" si="141"/>
        <v>5.5830476673346556</v>
      </c>
      <c r="U212" s="23">
        <f t="shared" si="166"/>
        <v>-0.1631493332074031</v>
      </c>
      <c r="V212" s="23">
        <f t="shared" si="167"/>
        <v>-0.18964310594423933</v>
      </c>
      <c r="W212" s="23">
        <f t="shared" si="168"/>
        <v>-0.18388591708616125</v>
      </c>
      <c r="X212" s="23">
        <f t="shared" si="169"/>
        <v>0.27525343668033808</v>
      </c>
      <c r="Y212" s="23">
        <f t="shared" si="142"/>
        <v>160.83600066243622</v>
      </c>
      <c r="Z212" s="23">
        <f t="shared" si="143"/>
        <v>160.26951139100157</v>
      </c>
      <c r="AA212" s="23">
        <f t="shared" si="144"/>
        <v>160.12432875878437</v>
      </c>
      <c r="AB212" s="23">
        <f t="shared" si="145"/>
        <v>160.55823335070008</v>
      </c>
      <c r="AC212" s="23">
        <f t="shared" si="146"/>
        <v>5.9473384739593191</v>
      </c>
      <c r="AD212" s="23">
        <f t="shared" si="147"/>
        <v>5.5741755605857177</v>
      </c>
      <c r="AE212" s="23">
        <f t="shared" si="148"/>
        <v>5.4785395499120915</v>
      </c>
      <c r="AF212" s="23">
        <f t="shared" si="149"/>
        <v>5.764365089441533</v>
      </c>
      <c r="AJ212" s="31">
        <v>44134</v>
      </c>
      <c r="AK212" s="11">
        <v>211</v>
      </c>
      <c r="AL212" s="23">
        <v>475.73999020000002</v>
      </c>
      <c r="AP212" s="23">
        <f t="shared" si="170"/>
        <v>500.06796258398452</v>
      </c>
      <c r="AQ212" s="23">
        <f t="shared" si="171"/>
        <v>495.36855923719298</v>
      </c>
      <c r="AR212" s="23">
        <f t="shared" si="172"/>
        <v>497.45800313049847</v>
      </c>
      <c r="AS212" s="23">
        <f t="shared" si="173"/>
        <v>500.71788412740466</v>
      </c>
      <c r="AT212" s="23">
        <f t="shared" si="155"/>
        <v>5.1137118773128734</v>
      </c>
      <c r="AU212" s="23">
        <f t="shared" si="156"/>
        <v>4.1259026866631823</v>
      </c>
      <c r="AV212" s="23">
        <f t="shared" si="157"/>
        <v>4.5651013952743895</v>
      </c>
      <c r="AW212" s="23">
        <f t="shared" si="158"/>
        <v>5.2503246399160153</v>
      </c>
      <c r="BA212" s="23">
        <f t="shared" si="174"/>
        <v>-2.2718679055612112</v>
      </c>
      <c r="BB212" s="23">
        <f t="shared" si="175"/>
        <v>0.24534678381964747</v>
      </c>
      <c r="BC212" s="23">
        <f t="shared" si="176"/>
        <v>5.4541941805576535</v>
      </c>
      <c r="BD212" s="23">
        <f t="shared" si="177"/>
        <v>10.864440911654285</v>
      </c>
      <c r="BE212" s="23">
        <f t="shared" si="159"/>
        <v>497.79609467842329</v>
      </c>
      <c r="BF212" s="23">
        <f t="shared" si="160"/>
        <v>495.61390602101261</v>
      </c>
      <c r="BG212" s="23">
        <f t="shared" si="161"/>
        <v>502.9121973110561</v>
      </c>
      <c r="BH212" s="23">
        <f t="shared" si="150"/>
        <v>511.58232503905896</v>
      </c>
      <c r="BI212" s="23">
        <f t="shared" si="162"/>
        <v>4.6361678506679516</v>
      </c>
      <c r="BJ212" s="23">
        <f t="shared" si="163"/>
        <v>4.177474299071986</v>
      </c>
      <c r="BK212" s="23">
        <f t="shared" si="164"/>
        <v>5.7115667530141723</v>
      </c>
      <c r="BL212" s="23">
        <f t="shared" si="165"/>
        <v>7.5340176519512054</v>
      </c>
    </row>
    <row r="213" spans="4:64" x14ac:dyDescent="0.2">
      <c r="D213" s="31">
        <v>44137</v>
      </c>
      <c r="E213" s="11">
        <v>212</v>
      </c>
      <c r="F213" s="23">
        <v>150.22399899999999</v>
      </c>
      <c r="J213" s="23">
        <f t="shared" si="151"/>
        <v>159.16081901651489</v>
      </c>
      <c r="K213" s="23">
        <f t="shared" si="152"/>
        <v>156.9984907381675</v>
      </c>
      <c r="L213" s="23">
        <f t="shared" si="153"/>
        <v>155.20778293034823</v>
      </c>
      <c r="M213" s="23">
        <f t="shared" si="154"/>
        <v>153.50259206280396</v>
      </c>
      <c r="N213" s="23">
        <f t="shared" si="138"/>
        <v>5.9489962163202046</v>
      </c>
      <c r="O213" s="23">
        <f t="shared" si="139"/>
        <v>4.5095935291720686</v>
      </c>
      <c r="P213" s="23">
        <f t="shared" si="140"/>
        <v>3.3175684068617017</v>
      </c>
      <c r="Q213" s="23">
        <f t="shared" si="141"/>
        <v>2.1824695685301014</v>
      </c>
      <c r="U213" s="23">
        <f t="shared" si="166"/>
        <v>-0.49818566239166795</v>
      </c>
      <c r="V213" s="23">
        <f t="shared" si="167"/>
        <v>-1.4980513670778677</v>
      </c>
      <c r="W213" s="23">
        <f t="shared" si="168"/>
        <v>-3.1338134141478533</v>
      </c>
      <c r="X213" s="23">
        <f t="shared" si="169"/>
        <v>-5.3692595936365555</v>
      </c>
      <c r="Y213" s="23">
        <f t="shared" si="142"/>
        <v>158.66263335412322</v>
      </c>
      <c r="Z213" s="23">
        <f t="shared" si="143"/>
        <v>155.50043937108964</v>
      </c>
      <c r="AA213" s="23">
        <f t="shared" si="144"/>
        <v>152.07396951620038</v>
      </c>
      <c r="AB213" s="23">
        <f t="shared" si="145"/>
        <v>148.13333246916741</v>
      </c>
      <c r="AC213" s="23">
        <f t="shared" si="146"/>
        <v>5.617367671142361</v>
      </c>
      <c r="AD213" s="23">
        <f t="shared" si="147"/>
        <v>3.5123817806831577</v>
      </c>
      <c r="AE213" s="23">
        <f t="shared" si="148"/>
        <v>1.2314746834827546</v>
      </c>
      <c r="AF213" s="23">
        <f t="shared" si="149"/>
        <v>1.3916994253578474</v>
      </c>
      <c r="AJ213" s="31">
        <v>44137</v>
      </c>
      <c r="AK213" s="11">
        <v>212</v>
      </c>
      <c r="AL213" s="23">
        <v>484.11999509999998</v>
      </c>
      <c r="AP213" s="23">
        <f t="shared" si="170"/>
        <v>495.20236810718762</v>
      </c>
      <c r="AQ213" s="23">
        <f t="shared" si="171"/>
        <v>487.51713162231579</v>
      </c>
      <c r="AR213" s="23">
        <f t="shared" si="172"/>
        <v>484.42719537219944</v>
      </c>
      <c r="AS213" s="23">
        <f t="shared" si="173"/>
        <v>480.73556898548094</v>
      </c>
      <c r="AT213" s="23">
        <f t="shared" si="155"/>
        <v>2.2891789472356874</v>
      </c>
      <c r="AU213" s="23">
        <f t="shared" si="156"/>
        <v>0.70171373971324835</v>
      </c>
      <c r="AV213" s="23">
        <f t="shared" si="157"/>
        <v>6.3455398518707504E-2</v>
      </c>
      <c r="AW213" s="23">
        <f t="shared" si="158"/>
        <v>0.69908827331537016</v>
      </c>
      <c r="BA213" s="23">
        <f t="shared" si="174"/>
        <v>-2.7906132198083489</v>
      </c>
      <c r="BB213" s="23">
        <f t="shared" si="175"/>
        <v>-2.9933629756590898</v>
      </c>
      <c r="BC213" s="23">
        <f t="shared" si="176"/>
        <v>-5.6368069827563581</v>
      </c>
      <c r="BD213" s="23">
        <f t="shared" si="177"/>
        <v>-13.81296393120812</v>
      </c>
      <c r="BE213" s="23">
        <f t="shared" si="159"/>
        <v>492.41175488737929</v>
      </c>
      <c r="BF213" s="23">
        <f t="shared" si="160"/>
        <v>484.52376864665672</v>
      </c>
      <c r="BG213" s="23">
        <f t="shared" si="161"/>
        <v>478.79038838944308</v>
      </c>
      <c r="BH213" s="23">
        <f t="shared" si="150"/>
        <v>466.92260505427282</v>
      </c>
      <c r="BI213" s="23">
        <f t="shared" si="162"/>
        <v>1.7127488786466167</v>
      </c>
      <c r="BJ213" s="23">
        <f t="shared" si="163"/>
        <v>8.3403608763016154E-2</v>
      </c>
      <c r="BK213" s="23">
        <f t="shared" si="164"/>
        <v>1.1008854756052819</v>
      </c>
      <c r="BL213" s="23">
        <f t="shared" si="165"/>
        <v>3.5522990621725641</v>
      </c>
    </row>
    <row r="214" spans="4:64" x14ac:dyDescent="0.2">
      <c r="D214" s="31">
        <v>44138</v>
      </c>
      <c r="E214" s="11">
        <v>213</v>
      </c>
      <c r="F214" s="23">
        <v>152.42050169999999</v>
      </c>
      <c r="J214" s="23">
        <f t="shared" si="151"/>
        <v>157.37345501321192</v>
      </c>
      <c r="K214" s="23">
        <f t="shared" si="152"/>
        <v>154.28869404290049</v>
      </c>
      <c r="L214" s="23">
        <f t="shared" si="153"/>
        <v>152.2175125721393</v>
      </c>
      <c r="M214" s="23">
        <f t="shared" si="154"/>
        <v>150.8797176125608</v>
      </c>
      <c r="N214" s="23">
        <f t="shared" si="138"/>
        <v>3.2495322203836676</v>
      </c>
      <c r="O214" s="23">
        <f t="shared" si="139"/>
        <v>1.2256831082852286</v>
      </c>
      <c r="P214" s="23">
        <f t="shared" si="140"/>
        <v>0.13317705006654607</v>
      </c>
      <c r="Q214" s="23">
        <f t="shared" si="141"/>
        <v>1.0108771918831654</v>
      </c>
      <c r="U214" s="23">
        <f t="shared" si="166"/>
        <v>-0.75602133057392817</v>
      </c>
      <c r="V214" s="23">
        <f t="shared" si="167"/>
        <v>-1.9827494983535272</v>
      </c>
      <c r="W214" s="23">
        <f t="shared" si="168"/>
        <v>-3.0476875805845003</v>
      </c>
      <c r="X214" s="23">
        <f t="shared" si="169"/>
        <v>-3.1721514789218386</v>
      </c>
      <c r="Y214" s="23">
        <f t="shared" si="142"/>
        <v>156.61743368263799</v>
      </c>
      <c r="Z214" s="23">
        <f t="shared" si="143"/>
        <v>152.30594454454697</v>
      </c>
      <c r="AA214" s="23">
        <f t="shared" si="144"/>
        <v>149.1698249915548</v>
      </c>
      <c r="AB214" s="23">
        <f t="shared" si="145"/>
        <v>147.70756613363895</v>
      </c>
      <c r="AC214" s="23">
        <f t="shared" si="146"/>
        <v>2.7535219578915782</v>
      </c>
      <c r="AD214" s="23">
        <f t="shared" si="147"/>
        <v>7.5158626415289906E-2</v>
      </c>
      <c r="AE214" s="23">
        <f t="shared" si="148"/>
        <v>2.1327030630323556</v>
      </c>
      <c r="AF214" s="23">
        <f t="shared" si="149"/>
        <v>3.0920614443568915</v>
      </c>
      <c r="AJ214" s="31">
        <v>44138</v>
      </c>
      <c r="AK214" s="11">
        <v>213</v>
      </c>
      <c r="AL214" s="23">
        <v>487.22000120000001</v>
      </c>
      <c r="AP214" s="23">
        <f t="shared" si="170"/>
        <v>492.98589350575014</v>
      </c>
      <c r="AQ214" s="23">
        <f t="shared" si="171"/>
        <v>486.15827701338947</v>
      </c>
      <c r="AR214" s="23">
        <f t="shared" si="172"/>
        <v>484.24287520887975</v>
      </c>
      <c r="AS214" s="23">
        <f t="shared" si="173"/>
        <v>483.44310987709616</v>
      </c>
      <c r="AT214" s="23">
        <f t="shared" si="155"/>
        <v>1.1834268485589685</v>
      </c>
      <c r="AU214" s="23">
        <f t="shared" si="156"/>
        <v>0.21791473748934168</v>
      </c>
      <c r="AV214" s="23">
        <f t="shared" si="157"/>
        <v>0.61104346779437191</v>
      </c>
      <c r="AW214" s="23">
        <f t="shared" si="158"/>
        <v>0.77519217470578883</v>
      </c>
      <c r="BA214" s="23">
        <f t="shared" si="174"/>
        <v>-2.6757854961341758</v>
      </c>
      <c r="BB214" s="23">
        <f t="shared" si="175"/>
        <v>-2.3395596289659824</v>
      </c>
      <c r="BC214" s="23">
        <f t="shared" si="176"/>
        <v>-2.3653148910943531</v>
      </c>
      <c r="BD214" s="23">
        <f t="shared" si="177"/>
        <v>-0.59656007294944402</v>
      </c>
      <c r="BE214" s="23">
        <f t="shared" si="159"/>
        <v>490.31010800961599</v>
      </c>
      <c r="BF214" s="23">
        <f t="shared" si="160"/>
        <v>483.81871738442351</v>
      </c>
      <c r="BG214" s="23">
        <f t="shared" si="161"/>
        <v>481.87756031778542</v>
      </c>
      <c r="BH214" s="23">
        <f t="shared" si="150"/>
        <v>482.84654980414672</v>
      </c>
      <c r="BI214" s="23">
        <f t="shared" si="162"/>
        <v>0.6342323389855069</v>
      </c>
      <c r="BJ214" s="23">
        <f t="shared" si="163"/>
        <v>0.69810020261879702</v>
      </c>
      <c r="BK214" s="23">
        <f t="shared" si="164"/>
        <v>1.0965150997611772</v>
      </c>
      <c r="BL214" s="23">
        <f t="shared" si="165"/>
        <v>0.89763379686418643</v>
      </c>
    </row>
    <row r="215" spans="4:64" x14ac:dyDescent="0.2">
      <c r="D215" s="31">
        <v>44139</v>
      </c>
      <c r="E215" s="11">
        <v>214</v>
      </c>
      <c r="F215" s="23">
        <v>162.05799870000001</v>
      </c>
      <c r="J215" s="23">
        <f t="shared" si="151"/>
        <v>156.38286435056955</v>
      </c>
      <c r="K215" s="23">
        <f t="shared" si="152"/>
        <v>153.54141710574027</v>
      </c>
      <c r="L215" s="23">
        <f t="shared" si="153"/>
        <v>152.33930604885572</v>
      </c>
      <c r="M215" s="23">
        <f t="shared" si="154"/>
        <v>152.11234488251213</v>
      </c>
      <c r="N215" s="23">
        <f t="shared" si="138"/>
        <v>3.5019156073475965</v>
      </c>
      <c r="O215" s="23">
        <f t="shared" si="139"/>
        <v>5.2552676588494407</v>
      </c>
      <c r="P215" s="23">
        <f t="shared" si="140"/>
        <v>5.9970459521318862</v>
      </c>
      <c r="Q215" s="23">
        <f t="shared" si="141"/>
        <v>6.1370952975293527</v>
      </c>
      <c r="U215" s="23">
        <f t="shared" si="166"/>
        <v>-0.80293519698761773</v>
      </c>
      <c r="V215" s="23">
        <f t="shared" si="167"/>
        <v>-1.4885604738762055</v>
      </c>
      <c r="W215" s="23">
        <f t="shared" si="168"/>
        <v>-1.1459989462039486</v>
      </c>
      <c r="X215" s="23">
        <f t="shared" si="169"/>
        <v>0.35167152017670189</v>
      </c>
      <c r="Y215" s="23">
        <f t="shared" si="142"/>
        <v>155.57992915358193</v>
      </c>
      <c r="Z215" s="23">
        <f t="shared" si="143"/>
        <v>152.05285663186407</v>
      </c>
      <c r="AA215" s="23">
        <f t="shared" si="144"/>
        <v>151.19330710265177</v>
      </c>
      <c r="AB215" s="23">
        <f t="shared" si="145"/>
        <v>152.46401640268883</v>
      </c>
      <c r="AC215" s="23">
        <f t="shared" si="146"/>
        <v>3.9973772343136331</v>
      </c>
      <c r="AD215" s="23">
        <f t="shared" si="147"/>
        <v>6.1738032978287904</v>
      </c>
      <c r="AE215" s="23">
        <f t="shared" si="148"/>
        <v>6.7041995362788835</v>
      </c>
      <c r="AF215" s="23">
        <f t="shared" si="149"/>
        <v>5.9200918031028271</v>
      </c>
      <c r="AJ215" s="31">
        <v>44139</v>
      </c>
      <c r="AK215" s="11">
        <v>214</v>
      </c>
      <c r="AL215" s="23">
        <v>496.9500122</v>
      </c>
      <c r="AP215" s="23">
        <f t="shared" si="170"/>
        <v>491.83271504460015</v>
      </c>
      <c r="AQ215" s="23">
        <f t="shared" si="171"/>
        <v>486.58296668803371</v>
      </c>
      <c r="AR215" s="23">
        <f t="shared" si="172"/>
        <v>486.02915080355194</v>
      </c>
      <c r="AS215" s="23">
        <f t="shared" si="173"/>
        <v>486.46462293541924</v>
      </c>
      <c r="AT215" s="23">
        <f t="shared" si="155"/>
        <v>1.0297408249867135</v>
      </c>
      <c r="AU215" s="23">
        <f t="shared" si="156"/>
        <v>2.0861344717693715</v>
      </c>
      <c r="AV215" s="23">
        <f t="shared" si="157"/>
        <v>2.1975774481021455</v>
      </c>
      <c r="AW215" s="23">
        <f t="shared" si="158"/>
        <v>2.109948487205362</v>
      </c>
      <c r="BA215" s="23">
        <f t="shared" si="174"/>
        <v>-2.3712640891373389</v>
      </c>
      <c r="BB215" s="23">
        <f t="shared" si="175"/>
        <v>-1.2338599075218926</v>
      </c>
      <c r="BC215" s="23">
        <f t="shared" si="176"/>
        <v>0.12563940036557297</v>
      </c>
      <c r="BD215" s="23">
        <f t="shared" si="177"/>
        <v>2.2978984320685756</v>
      </c>
      <c r="BE215" s="23">
        <f t="shared" si="159"/>
        <v>489.46145095546279</v>
      </c>
      <c r="BF215" s="23">
        <f t="shared" si="160"/>
        <v>485.34910678051182</v>
      </c>
      <c r="BG215" s="23">
        <f t="shared" si="161"/>
        <v>486.15479020391751</v>
      </c>
      <c r="BH215" s="23">
        <f t="shared" si="150"/>
        <v>488.76252136748781</v>
      </c>
      <c r="BI215" s="23">
        <f t="shared" si="162"/>
        <v>1.506904328543089</v>
      </c>
      <c r="BJ215" s="23">
        <f t="shared" si="163"/>
        <v>2.3344209950073096</v>
      </c>
      <c r="BK215" s="23">
        <f t="shared" si="164"/>
        <v>2.1722953478342806</v>
      </c>
      <c r="BL215" s="23">
        <f t="shared" si="165"/>
        <v>1.6475481701401187</v>
      </c>
    </row>
    <row r="216" spans="4:64" x14ac:dyDescent="0.2">
      <c r="D216" s="31">
        <v>44140</v>
      </c>
      <c r="E216" s="11">
        <v>215</v>
      </c>
      <c r="F216" s="23">
        <v>166.1000061</v>
      </c>
      <c r="J216" s="23">
        <f t="shared" si="151"/>
        <v>157.51789122045565</v>
      </c>
      <c r="K216" s="23">
        <f t="shared" si="152"/>
        <v>156.94804974344419</v>
      </c>
      <c r="L216" s="23">
        <f t="shared" si="153"/>
        <v>158.1705216395423</v>
      </c>
      <c r="M216" s="23">
        <f t="shared" si="154"/>
        <v>160.06886793650244</v>
      </c>
      <c r="N216" s="23">
        <f t="shared" si="138"/>
        <v>5.1668359809556623</v>
      </c>
      <c r="O216" s="23">
        <f t="shared" si="139"/>
        <v>5.5099072970809573</v>
      </c>
      <c r="P216" s="23">
        <f t="shared" si="140"/>
        <v>4.7739218357907696</v>
      </c>
      <c r="Q216" s="23">
        <f t="shared" si="141"/>
        <v>3.6310282612912914</v>
      </c>
      <c r="U216" s="23">
        <f t="shared" si="166"/>
        <v>-0.41534278361287336</v>
      </c>
      <c r="V216" s="23">
        <f t="shared" si="167"/>
        <v>0.46951677075584553</v>
      </c>
      <c r="W216" s="23">
        <f t="shared" si="168"/>
        <v>3.04032977593037</v>
      </c>
      <c r="X216" s="23">
        <f t="shared" si="169"/>
        <v>6.4355527472275877</v>
      </c>
      <c r="Y216" s="23">
        <f t="shared" si="142"/>
        <v>157.10254843684277</v>
      </c>
      <c r="Z216" s="23">
        <f t="shared" si="143"/>
        <v>157.41756651420005</v>
      </c>
      <c r="AA216" s="23">
        <f t="shared" si="144"/>
        <v>161.21085141547266</v>
      </c>
      <c r="AB216" s="23">
        <f t="shared" si="145"/>
        <v>166.50442068373002</v>
      </c>
      <c r="AC216" s="23">
        <f t="shared" si="146"/>
        <v>5.4168918318644383</v>
      </c>
      <c r="AD216" s="23">
        <f t="shared" si="147"/>
        <v>5.2272361631177295</v>
      </c>
      <c r="AE216" s="23">
        <f t="shared" si="148"/>
        <v>2.943500605041423</v>
      </c>
      <c r="AF216" s="23">
        <f t="shared" si="149"/>
        <v>0.24347656163633116</v>
      </c>
      <c r="AJ216" s="31">
        <v>44140</v>
      </c>
      <c r="AK216" s="11">
        <v>215</v>
      </c>
      <c r="AL216" s="23">
        <v>513.76000980000003</v>
      </c>
      <c r="AP216" s="23">
        <f t="shared" si="170"/>
        <v>492.85617447568012</v>
      </c>
      <c r="AQ216" s="23">
        <f t="shared" si="171"/>
        <v>490.72978489282025</v>
      </c>
      <c r="AR216" s="23">
        <f t="shared" si="172"/>
        <v>492.58166764142072</v>
      </c>
      <c r="AS216" s="23">
        <f t="shared" si="173"/>
        <v>494.85293434708387</v>
      </c>
      <c r="AT216" s="23">
        <f t="shared" si="155"/>
        <v>4.0687937802822569</v>
      </c>
      <c r="AU216" s="23">
        <f t="shared" si="156"/>
        <v>4.4826814987303409</v>
      </c>
      <c r="AV216" s="23">
        <f t="shared" si="157"/>
        <v>4.1222247264483975</v>
      </c>
      <c r="AW216" s="23">
        <f t="shared" si="158"/>
        <v>3.680137630851501</v>
      </c>
      <c r="BA216" s="23">
        <f t="shared" si="174"/>
        <v>-1.6923193850938771</v>
      </c>
      <c r="BB216" s="23">
        <f t="shared" si="175"/>
        <v>0.91841133740148106</v>
      </c>
      <c r="BC216" s="23">
        <f t="shared" si="176"/>
        <v>3.9817658628674963</v>
      </c>
      <c r="BD216" s="23">
        <f t="shared" si="177"/>
        <v>7.1702288157454204</v>
      </c>
      <c r="BE216" s="23">
        <f t="shared" si="159"/>
        <v>491.16385509058625</v>
      </c>
      <c r="BF216" s="23">
        <f t="shared" si="160"/>
        <v>491.64819623022174</v>
      </c>
      <c r="BG216" s="23">
        <f t="shared" si="161"/>
        <v>496.56343350428824</v>
      </c>
      <c r="BH216" s="23">
        <f t="shared" si="150"/>
        <v>502.02316316282929</v>
      </c>
      <c r="BI216" s="23">
        <f t="shared" si="162"/>
        <v>4.3981925954513601</v>
      </c>
      <c r="BJ216" s="23">
        <f t="shared" si="163"/>
        <v>4.3039187846454077</v>
      </c>
      <c r="BK216" s="23">
        <f t="shared" si="164"/>
        <v>3.3472002428538947</v>
      </c>
      <c r="BL216" s="23">
        <f t="shared" si="165"/>
        <v>2.2844998468720332</v>
      </c>
    </row>
    <row r="217" spans="4:64" x14ac:dyDescent="0.2">
      <c r="D217" s="31">
        <v>44141</v>
      </c>
      <c r="E217" s="11">
        <v>216</v>
      </c>
      <c r="F217" s="23">
        <v>165.5684967</v>
      </c>
      <c r="J217" s="23">
        <f t="shared" si="151"/>
        <v>159.23431419636452</v>
      </c>
      <c r="K217" s="23">
        <f t="shared" si="152"/>
        <v>160.6088322860665</v>
      </c>
      <c r="L217" s="23">
        <f t="shared" si="153"/>
        <v>162.92821231581692</v>
      </c>
      <c r="M217" s="23">
        <f t="shared" si="154"/>
        <v>164.89377846730048</v>
      </c>
      <c r="N217" s="23">
        <f t="shared" si="138"/>
        <v>3.8257172287507246</v>
      </c>
      <c r="O217" s="23">
        <f t="shared" si="139"/>
        <v>2.9955362963282228</v>
      </c>
      <c r="P217" s="23">
        <f t="shared" si="140"/>
        <v>1.5946779953961348</v>
      </c>
      <c r="Q217" s="23">
        <f t="shared" si="141"/>
        <v>0.40751607108088134</v>
      </c>
      <c r="U217" s="23">
        <f t="shared" si="166"/>
        <v>1.1010368291475281E-2</v>
      </c>
      <c r="V217" s="23">
        <f t="shared" si="167"/>
        <v>1.7460230795024332</v>
      </c>
      <c r="W217" s="23">
        <f t="shared" si="168"/>
        <v>4.0707463161369208</v>
      </c>
      <c r="X217" s="23">
        <f t="shared" si="169"/>
        <v>5.1470389740839462</v>
      </c>
      <c r="Y217" s="23">
        <f t="shared" si="142"/>
        <v>159.24532456465599</v>
      </c>
      <c r="Z217" s="23">
        <f t="shared" si="143"/>
        <v>162.35485536556894</v>
      </c>
      <c r="AA217" s="23">
        <f t="shared" si="144"/>
        <v>166.99895863195385</v>
      </c>
      <c r="AB217" s="23">
        <f t="shared" si="145"/>
        <v>170.04081744138443</v>
      </c>
      <c r="AC217" s="23">
        <f t="shared" si="146"/>
        <v>3.8190671905424205</v>
      </c>
      <c r="AD217" s="23">
        <f t="shared" si="147"/>
        <v>1.940973916223919</v>
      </c>
      <c r="AE217" s="23">
        <f t="shared" si="148"/>
        <v>0.86396987377723622</v>
      </c>
      <c r="AF217" s="23">
        <f t="shared" si="149"/>
        <v>2.7011906434640212</v>
      </c>
      <c r="AJ217" s="31">
        <v>44141</v>
      </c>
      <c r="AK217" s="11">
        <v>216</v>
      </c>
      <c r="AL217" s="23">
        <v>514.72998050000001</v>
      </c>
      <c r="AP217" s="23">
        <f t="shared" si="170"/>
        <v>497.03694154054415</v>
      </c>
      <c r="AQ217" s="23">
        <f t="shared" si="171"/>
        <v>499.94187485569216</v>
      </c>
      <c r="AR217" s="23">
        <f t="shared" si="172"/>
        <v>505.28867293656833</v>
      </c>
      <c r="AS217" s="23">
        <f t="shared" si="173"/>
        <v>509.97859470941683</v>
      </c>
      <c r="AT217" s="23">
        <f t="shared" si="155"/>
        <v>3.4373437782406113</v>
      </c>
      <c r="AU217" s="23">
        <f t="shared" si="156"/>
        <v>2.8729831570997537</v>
      </c>
      <c r="AV217" s="23">
        <f t="shared" si="157"/>
        <v>1.8342253066861487</v>
      </c>
      <c r="AW217" s="23">
        <f t="shared" si="158"/>
        <v>0.92308316410242308</v>
      </c>
      <c r="BA217" s="23">
        <f t="shared" si="174"/>
        <v>-0.51770209510229614</v>
      </c>
      <c r="BB217" s="23">
        <f t="shared" si="175"/>
        <v>4.2358827875896541</v>
      </c>
      <c r="BC217" s="23">
        <f t="shared" si="176"/>
        <v>9.2169095222355644</v>
      </c>
      <c r="BD217" s="23">
        <f t="shared" si="177"/>
        <v>13.534574053015444</v>
      </c>
      <c r="BE217" s="23">
        <f t="shared" si="159"/>
        <v>496.51923944544183</v>
      </c>
      <c r="BF217" s="23">
        <f t="shared" si="160"/>
        <v>504.17775764328184</v>
      </c>
      <c r="BG217" s="23">
        <f t="shared" si="161"/>
        <v>514.50558245880393</v>
      </c>
      <c r="BH217" s="23">
        <f t="shared" si="150"/>
        <v>523.51316876243231</v>
      </c>
      <c r="BI217" s="23">
        <f t="shared" si="162"/>
        <v>3.5379211906150441</v>
      </c>
      <c r="BJ217" s="23">
        <f t="shared" si="163"/>
        <v>2.0500501731933163</v>
      </c>
      <c r="BK217" s="23">
        <f t="shared" si="164"/>
        <v>4.3595292618880586E-2</v>
      </c>
      <c r="BL217" s="23">
        <f t="shared" si="165"/>
        <v>1.7063681143850342</v>
      </c>
    </row>
    <row r="218" spans="4:64" x14ac:dyDescent="0.2">
      <c r="D218" s="31">
        <v>44144</v>
      </c>
      <c r="E218" s="11">
        <v>217</v>
      </c>
      <c r="F218" s="23">
        <v>157.18699649999999</v>
      </c>
      <c r="J218" s="23">
        <f t="shared" si="151"/>
        <v>160.50115069709162</v>
      </c>
      <c r="K218" s="23">
        <f t="shared" si="152"/>
        <v>162.5926980516399</v>
      </c>
      <c r="L218" s="23">
        <f t="shared" si="153"/>
        <v>164.51238294632677</v>
      </c>
      <c r="M218" s="23">
        <f t="shared" si="154"/>
        <v>165.43355305346012</v>
      </c>
      <c r="N218" s="23">
        <f t="shared" si="138"/>
        <v>2.1084149903529874</v>
      </c>
      <c r="O218" s="23">
        <f t="shared" si="139"/>
        <v>3.4390259194499637</v>
      </c>
      <c r="P218" s="23">
        <f t="shared" si="140"/>
        <v>4.6603005397630177</v>
      </c>
      <c r="Q218" s="23">
        <f t="shared" si="141"/>
        <v>5.2463350894678653</v>
      </c>
      <c r="U218" s="23">
        <f t="shared" si="166"/>
        <v>0.26217559477859925</v>
      </c>
      <c r="V218" s="23">
        <f t="shared" si="167"/>
        <v>1.8411601539308191</v>
      </c>
      <c r="W218" s="23">
        <f t="shared" si="168"/>
        <v>2.5788009047606755</v>
      </c>
      <c r="X218" s="23">
        <f t="shared" si="169"/>
        <v>1.4612274637444993</v>
      </c>
      <c r="Y218" s="23">
        <f t="shared" si="142"/>
        <v>160.76332629187021</v>
      </c>
      <c r="Z218" s="23">
        <f t="shared" si="143"/>
        <v>164.43385820557071</v>
      </c>
      <c r="AA218" s="23">
        <f t="shared" si="144"/>
        <v>167.09118385108744</v>
      </c>
      <c r="AB218" s="23">
        <f t="shared" si="145"/>
        <v>166.89478051720462</v>
      </c>
      <c r="AC218" s="23">
        <f t="shared" si="146"/>
        <v>2.2752071554915312</v>
      </c>
      <c r="AD218" s="23">
        <f t="shared" si="147"/>
        <v>4.6103442822452063</v>
      </c>
      <c r="AE218" s="23">
        <f t="shared" si="148"/>
        <v>6.3008948396615265</v>
      </c>
      <c r="AF218" s="23">
        <f t="shared" si="149"/>
        <v>6.1759459964009373</v>
      </c>
      <c r="AJ218" s="31">
        <v>44144</v>
      </c>
      <c r="AK218" s="11">
        <v>217</v>
      </c>
      <c r="AL218" s="23">
        <v>470.5</v>
      </c>
      <c r="AP218" s="23">
        <f t="shared" si="170"/>
        <v>500.57554933243534</v>
      </c>
      <c r="AQ218" s="23">
        <f t="shared" si="171"/>
        <v>505.85711711341531</v>
      </c>
      <c r="AR218" s="23">
        <f t="shared" si="172"/>
        <v>510.95345747462738</v>
      </c>
      <c r="AS218" s="23">
        <f t="shared" si="173"/>
        <v>513.77970334188331</v>
      </c>
      <c r="AT218" s="23">
        <f t="shared" si="155"/>
        <v>6.3922527805388611</v>
      </c>
      <c r="AU218" s="23">
        <f t="shared" si="156"/>
        <v>7.5147964109278025</v>
      </c>
      <c r="AV218" s="23">
        <f t="shared" si="157"/>
        <v>8.5979718330770218</v>
      </c>
      <c r="AW218" s="23">
        <f t="shared" si="158"/>
        <v>9.1986617092206817</v>
      </c>
      <c r="BA218" s="23">
        <f t="shared" si="174"/>
        <v>0.29355988229640206</v>
      </c>
      <c r="BB218" s="23">
        <f t="shared" si="175"/>
        <v>4.9076265756430528</v>
      </c>
      <c r="BC218" s="23">
        <f t="shared" si="176"/>
        <v>7.0856345317296574</v>
      </c>
      <c r="BD218" s="23">
        <f t="shared" si="177"/>
        <v>5.7478017165762729</v>
      </c>
      <c r="BE218" s="23">
        <f t="shared" si="159"/>
        <v>500.86910921473174</v>
      </c>
      <c r="BF218" s="23">
        <f t="shared" si="160"/>
        <v>510.76474368905838</v>
      </c>
      <c r="BG218" s="23">
        <f t="shared" si="161"/>
        <v>518.03909200635701</v>
      </c>
      <c r="BH218" s="23">
        <f t="shared" si="150"/>
        <v>519.52750505845961</v>
      </c>
      <c r="BI218" s="23">
        <f t="shared" si="162"/>
        <v>6.4546459542469155</v>
      </c>
      <c r="BJ218" s="23">
        <f t="shared" si="163"/>
        <v>8.5578626331686234</v>
      </c>
      <c r="BK218" s="23">
        <f t="shared" si="164"/>
        <v>10.10395154226504</v>
      </c>
      <c r="BL218" s="23">
        <f t="shared" si="165"/>
        <v>10.420298630915964</v>
      </c>
    </row>
    <row r="219" spans="4:64" x14ac:dyDescent="0.2">
      <c r="D219" s="31">
        <v>44145</v>
      </c>
      <c r="E219" s="11">
        <v>218</v>
      </c>
      <c r="F219" s="23">
        <v>151.75100710000001</v>
      </c>
      <c r="J219" s="23">
        <f t="shared" si="151"/>
        <v>159.8383198576733</v>
      </c>
      <c r="K219" s="23">
        <f t="shared" si="152"/>
        <v>160.43041743098394</v>
      </c>
      <c r="L219" s="23">
        <f t="shared" si="153"/>
        <v>160.1171510785307</v>
      </c>
      <c r="M219" s="23">
        <f t="shared" si="154"/>
        <v>158.83630781069201</v>
      </c>
      <c r="N219" s="23">
        <f t="shared" si="138"/>
        <v>5.3293305344220592</v>
      </c>
      <c r="O219" s="23">
        <f t="shared" si="139"/>
        <v>5.7195075649576541</v>
      </c>
      <c r="P219" s="23">
        <f t="shared" si="140"/>
        <v>5.5130731178723664</v>
      </c>
      <c r="Q219" s="23">
        <f t="shared" si="141"/>
        <v>4.6690304374869589</v>
      </c>
      <c r="U219" s="23">
        <f t="shared" si="166"/>
        <v>7.7174307939215536E-2</v>
      </c>
      <c r="V219" s="23">
        <f t="shared" si="167"/>
        <v>0.2397838440961062</v>
      </c>
      <c r="W219" s="23">
        <f t="shared" si="168"/>
        <v>-1.6056187587733717</v>
      </c>
      <c r="X219" s="23">
        <f t="shared" si="169"/>
        <v>-4.9855507014655887</v>
      </c>
      <c r="Y219" s="23">
        <f t="shared" si="142"/>
        <v>159.9154941656125</v>
      </c>
      <c r="Z219" s="23">
        <f t="shared" si="143"/>
        <v>160.67020127508005</v>
      </c>
      <c r="AA219" s="23">
        <f t="shared" si="144"/>
        <v>158.51153231975732</v>
      </c>
      <c r="AB219" s="23">
        <f t="shared" si="145"/>
        <v>153.85075710922641</v>
      </c>
      <c r="AC219" s="23">
        <f t="shared" si="146"/>
        <v>5.3801864130182047</v>
      </c>
      <c r="AD219" s="23">
        <f t="shared" si="147"/>
        <v>5.8775189341593741</v>
      </c>
      <c r="AE219" s="23">
        <f t="shared" si="148"/>
        <v>4.4550117649646301</v>
      </c>
      <c r="AF219" s="23">
        <f t="shared" si="149"/>
        <v>1.3836811032448149</v>
      </c>
      <c r="AJ219" s="31">
        <v>44145</v>
      </c>
      <c r="AK219" s="11">
        <v>218</v>
      </c>
      <c r="AL219" s="23">
        <v>480.23999020000002</v>
      </c>
      <c r="AP219" s="23">
        <f t="shared" si="170"/>
        <v>494.56043946594832</v>
      </c>
      <c r="AQ219" s="23">
        <f t="shared" si="171"/>
        <v>491.71427026804918</v>
      </c>
      <c r="AR219" s="23">
        <f t="shared" si="172"/>
        <v>486.68138298985099</v>
      </c>
      <c r="AS219" s="23">
        <f t="shared" si="173"/>
        <v>479.15594066837667</v>
      </c>
      <c r="AT219" s="23">
        <f t="shared" si="155"/>
        <v>2.9819360232754515</v>
      </c>
      <c r="AU219" s="23">
        <f t="shared" si="156"/>
        <v>2.3892804227466757</v>
      </c>
      <c r="AV219" s="23">
        <f t="shared" si="157"/>
        <v>1.3412862154957967</v>
      </c>
      <c r="AW219" s="23">
        <f t="shared" si="158"/>
        <v>0.22573079163438436</v>
      </c>
      <c r="BA219" s="23">
        <f t="shared" si="174"/>
        <v>-0.96817406746028312</v>
      </c>
      <c r="BB219" s="23">
        <f t="shared" si="175"/>
        <v>-2.7125627927606231</v>
      </c>
      <c r="BC219" s="23">
        <f t="shared" si="176"/>
        <v>-11.728990878173974</v>
      </c>
      <c r="BD219" s="23">
        <f t="shared" si="177"/>
        <v>-26.549449795490052</v>
      </c>
      <c r="BE219" s="23">
        <f t="shared" si="159"/>
        <v>493.59226539848805</v>
      </c>
      <c r="BF219" s="23">
        <f t="shared" si="160"/>
        <v>489.00170747528853</v>
      </c>
      <c r="BG219" s="23">
        <f t="shared" si="161"/>
        <v>474.952392111677</v>
      </c>
      <c r="BH219" s="23">
        <f t="shared" si="150"/>
        <v>452.60649087288664</v>
      </c>
      <c r="BI219" s="23">
        <f t="shared" si="162"/>
        <v>2.7803338895054037</v>
      </c>
      <c r="BJ219" s="23">
        <f t="shared" si="163"/>
        <v>1.8244455801441302</v>
      </c>
      <c r="BK219" s="23">
        <f t="shared" si="164"/>
        <v>1.1010324413260457</v>
      </c>
      <c r="BL219" s="23">
        <f t="shared" si="165"/>
        <v>5.7541020929150815</v>
      </c>
    </row>
    <row r="220" spans="4:64" x14ac:dyDescent="0.2">
      <c r="D220" s="31">
        <v>44146</v>
      </c>
      <c r="E220" s="11">
        <v>219</v>
      </c>
      <c r="F220" s="23">
        <v>156.86950680000001</v>
      </c>
      <c r="J220" s="23">
        <f t="shared" si="151"/>
        <v>158.22085730613867</v>
      </c>
      <c r="K220" s="23">
        <f t="shared" si="152"/>
        <v>156.95865329859038</v>
      </c>
      <c r="L220" s="23">
        <f t="shared" si="153"/>
        <v>155.09746469141228</v>
      </c>
      <c r="M220" s="23">
        <f t="shared" si="154"/>
        <v>153.16806724213842</v>
      </c>
      <c r="N220" s="23">
        <f t="shared" si="138"/>
        <v>0.86144881418002783</v>
      </c>
      <c r="O220" s="23">
        <f t="shared" si="139"/>
        <v>5.6828443213009901E-2</v>
      </c>
      <c r="P220" s="23">
        <f t="shared" si="140"/>
        <v>1.1296281506430579</v>
      </c>
      <c r="Q220" s="23">
        <f t="shared" si="141"/>
        <v>2.3595660070383992</v>
      </c>
      <c r="U220" s="23">
        <f t="shared" si="166"/>
        <v>-0.26175306395555342</v>
      </c>
      <c r="V220" s="23">
        <f t="shared" si="167"/>
        <v>-1.2448353464997604</v>
      </c>
      <c r="W220" s="23">
        <f t="shared" si="168"/>
        <v>-3.6540593357803957</v>
      </c>
      <c r="X220" s="23">
        <f t="shared" si="169"/>
        <v>-5.5317025951359859</v>
      </c>
      <c r="Y220" s="23">
        <f t="shared" si="142"/>
        <v>157.95910424218312</v>
      </c>
      <c r="Z220" s="23">
        <f t="shared" si="143"/>
        <v>155.71381795209061</v>
      </c>
      <c r="AA220" s="23">
        <f t="shared" si="144"/>
        <v>151.44340535563188</v>
      </c>
      <c r="AB220" s="23">
        <f t="shared" si="145"/>
        <v>147.63636464700244</v>
      </c>
      <c r="AC220" s="23">
        <f t="shared" si="146"/>
        <v>0.69458842856711622</v>
      </c>
      <c r="AD220" s="23">
        <f t="shared" si="147"/>
        <v>0.73671988360544949</v>
      </c>
      <c r="AE220" s="23">
        <f t="shared" si="148"/>
        <v>3.4589905680561044</v>
      </c>
      <c r="AF220" s="23">
        <f t="shared" si="149"/>
        <v>5.8858744069166491</v>
      </c>
      <c r="AJ220" s="31">
        <v>44146</v>
      </c>
      <c r="AK220" s="11">
        <v>219</v>
      </c>
      <c r="AL220" s="23">
        <v>490.76000979999998</v>
      </c>
      <c r="AP220" s="23">
        <f t="shared" si="170"/>
        <v>491.6963496127587</v>
      </c>
      <c r="AQ220" s="23">
        <f t="shared" si="171"/>
        <v>487.12455824082951</v>
      </c>
      <c r="AR220" s="23">
        <f t="shared" si="172"/>
        <v>482.8165473159404</v>
      </c>
      <c r="AS220" s="23">
        <f t="shared" si="173"/>
        <v>480.02318029367535</v>
      </c>
      <c r="AT220" s="23">
        <f t="shared" si="155"/>
        <v>0.19079382876781367</v>
      </c>
      <c r="AU220" s="23">
        <f t="shared" si="156"/>
        <v>0.74077991005257793</v>
      </c>
      <c r="AV220" s="23">
        <f t="shared" si="157"/>
        <v>1.6186042720344695</v>
      </c>
      <c r="AW220" s="23">
        <f t="shared" si="158"/>
        <v>2.1877963346484197</v>
      </c>
      <c r="BA220" s="23">
        <f t="shared" si="174"/>
        <v>-1.3473572246061516</v>
      </c>
      <c r="BB220" s="23">
        <f t="shared" si="175"/>
        <v>-3.4634224865442382</v>
      </c>
      <c r="BC220" s="23">
        <f t="shared" si="176"/>
        <v>-7.010497755615944</v>
      </c>
      <c r="BD220" s="23">
        <f t="shared" si="177"/>
        <v>-4.6160982588590649</v>
      </c>
      <c r="BE220" s="23">
        <f t="shared" si="159"/>
        <v>490.34899238815257</v>
      </c>
      <c r="BF220" s="23">
        <f t="shared" si="160"/>
        <v>483.66113575428528</v>
      </c>
      <c r="BG220" s="23">
        <f t="shared" si="161"/>
        <v>475.80604956032448</v>
      </c>
      <c r="BH220" s="23">
        <f t="shared" si="150"/>
        <v>475.40708203481631</v>
      </c>
      <c r="BI220" s="23">
        <f t="shared" si="162"/>
        <v>8.3751202958634099E-2</v>
      </c>
      <c r="BJ220" s="23">
        <f t="shared" si="163"/>
        <v>1.4465062156567539</v>
      </c>
      <c r="BK220" s="23">
        <f t="shared" si="164"/>
        <v>3.0471024413276258</v>
      </c>
      <c r="BL220" s="23">
        <f t="shared" si="165"/>
        <v>3.128398292159229</v>
      </c>
    </row>
    <row r="221" spans="4:64" x14ac:dyDescent="0.2">
      <c r="D221" s="31">
        <v>44147</v>
      </c>
      <c r="E221" s="11">
        <v>220</v>
      </c>
      <c r="F221" s="23">
        <v>155.51400760000001</v>
      </c>
      <c r="J221" s="23">
        <f t="shared" si="151"/>
        <v>157.95058720491096</v>
      </c>
      <c r="K221" s="23">
        <f t="shared" si="152"/>
        <v>156.92299469915423</v>
      </c>
      <c r="L221" s="23">
        <f t="shared" si="153"/>
        <v>156.16068995656491</v>
      </c>
      <c r="M221" s="23">
        <f t="shared" si="154"/>
        <v>156.12921888842769</v>
      </c>
      <c r="N221" s="23">
        <f t="shared" si="138"/>
        <v>1.5667910836547345</v>
      </c>
      <c r="O221" s="23">
        <f t="shared" si="139"/>
        <v>0.90601941323401203</v>
      </c>
      <c r="P221" s="23">
        <f t="shared" si="140"/>
        <v>0.41583543922823779</v>
      </c>
      <c r="Q221" s="23">
        <f t="shared" si="141"/>
        <v>0.3955986331533991</v>
      </c>
      <c r="U221" s="23">
        <f t="shared" si="166"/>
        <v>-0.26345647140998452</v>
      </c>
      <c r="V221" s="23">
        <f t="shared" si="167"/>
        <v>-0.7611646476743148</v>
      </c>
      <c r="W221" s="23">
        <f t="shared" si="168"/>
        <v>-0.8236885752205837</v>
      </c>
      <c r="X221" s="23">
        <f t="shared" si="169"/>
        <v>1.2625807980042165</v>
      </c>
      <c r="Y221" s="23">
        <f t="shared" si="142"/>
        <v>157.68713073350096</v>
      </c>
      <c r="Z221" s="23">
        <f t="shared" si="143"/>
        <v>156.16183005147991</v>
      </c>
      <c r="AA221" s="23">
        <f t="shared" si="144"/>
        <v>155.33700138134432</v>
      </c>
      <c r="AB221" s="23">
        <f t="shared" si="145"/>
        <v>157.39179968643191</v>
      </c>
      <c r="AC221" s="23">
        <f t="shared" si="146"/>
        <v>1.3973809607495131</v>
      </c>
      <c r="AD221" s="23">
        <f t="shared" si="147"/>
        <v>0.41656855319822433</v>
      </c>
      <c r="AE221" s="23">
        <f t="shared" si="148"/>
        <v>0.11382011266211579</v>
      </c>
      <c r="AF221" s="23">
        <f t="shared" si="149"/>
        <v>1.2074745647747653</v>
      </c>
      <c r="AJ221" s="31">
        <v>44147</v>
      </c>
      <c r="AK221" s="11">
        <v>220</v>
      </c>
      <c r="AL221" s="23">
        <v>486.76998900000001</v>
      </c>
      <c r="AP221" s="23">
        <f t="shared" si="170"/>
        <v>491.50908165020701</v>
      </c>
      <c r="AQ221" s="23">
        <f t="shared" si="171"/>
        <v>488.57873886449772</v>
      </c>
      <c r="AR221" s="23">
        <f t="shared" si="172"/>
        <v>487.58262480637615</v>
      </c>
      <c r="AS221" s="23">
        <f t="shared" si="173"/>
        <v>488.61264389873509</v>
      </c>
      <c r="AT221" s="23">
        <f t="shared" si="155"/>
        <v>0.97357946407969664</v>
      </c>
      <c r="AU221" s="23">
        <f t="shared" si="156"/>
        <v>0.37158204190310368</v>
      </c>
      <c r="AV221" s="23">
        <f t="shared" si="157"/>
        <v>0.16694451686423417</v>
      </c>
      <c r="AW221" s="23">
        <f t="shared" si="158"/>
        <v>0.37854735098204195</v>
      </c>
      <c r="BA221" s="23">
        <f t="shared" si="174"/>
        <v>-1.1153393721952587</v>
      </c>
      <c r="BB221" s="23">
        <f t="shared" si="175"/>
        <v>-1.4963812424592597</v>
      </c>
      <c r="BC221" s="23">
        <f t="shared" si="176"/>
        <v>5.5447392015071095E-2</v>
      </c>
      <c r="BD221" s="23">
        <f t="shared" si="177"/>
        <v>5.9483512322759751</v>
      </c>
      <c r="BE221" s="23">
        <f t="shared" si="159"/>
        <v>490.39374227801176</v>
      </c>
      <c r="BF221" s="23">
        <f t="shared" si="160"/>
        <v>487.08235762203844</v>
      </c>
      <c r="BG221" s="23">
        <f t="shared" si="161"/>
        <v>487.63807219839123</v>
      </c>
      <c r="BH221" s="23">
        <f t="shared" si="150"/>
        <v>494.56099513101105</v>
      </c>
      <c r="BI221" s="23">
        <f t="shared" si="162"/>
        <v>0.74444878688109661</v>
      </c>
      <c r="BJ221" s="23">
        <f t="shared" si="163"/>
        <v>6.4171709246116704E-2</v>
      </c>
      <c r="BK221" s="23">
        <f t="shared" si="164"/>
        <v>0.17833539823902711</v>
      </c>
      <c r="BL221" s="23">
        <f t="shared" si="165"/>
        <v>1.6005518637286089</v>
      </c>
    </row>
    <row r="222" spans="4:64" x14ac:dyDescent="0.2">
      <c r="D222" s="31">
        <v>44148</v>
      </c>
      <c r="E222" s="11">
        <v>221</v>
      </c>
      <c r="F222" s="23">
        <v>156.440506</v>
      </c>
      <c r="J222" s="23">
        <f t="shared" si="151"/>
        <v>157.46327128392878</v>
      </c>
      <c r="K222" s="23">
        <f t="shared" si="152"/>
        <v>156.35939985949256</v>
      </c>
      <c r="L222" s="23">
        <f t="shared" si="153"/>
        <v>155.77268054262595</v>
      </c>
      <c r="M222" s="23">
        <f t="shared" si="154"/>
        <v>155.63704985768555</v>
      </c>
      <c r="N222" s="23">
        <f t="shared" si="138"/>
        <v>0.65377267696179475</v>
      </c>
      <c r="O222" s="23">
        <f t="shared" si="139"/>
        <v>5.1844718852701754E-2</v>
      </c>
      <c r="P222" s="23">
        <f t="shared" si="140"/>
        <v>0.42688781470321391</v>
      </c>
      <c r="Q222" s="23">
        <f t="shared" si="141"/>
        <v>0.5135857476160588</v>
      </c>
      <c r="U222" s="23">
        <f t="shared" si="166"/>
        <v>-0.30822836132442433</v>
      </c>
      <c r="V222" s="23">
        <f t="shared" si="167"/>
        <v>-0.6821367244692591</v>
      </c>
      <c r="W222" s="23">
        <f t="shared" si="168"/>
        <v>-0.56228107845160935</v>
      </c>
      <c r="X222" s="23">
        <f t="shared" si="169"/>
        <v>-0.14121906499286313</v>
      </c>
      <c r="Y222" s="23">
        <f t="shared" si="142"/>
        <v>157.15504292260437</v>
      </c>
      <c r="Z222" s="23">
        <f t="shared" si="143"/>
        <v>155.67726313502331</v>
      </c>
      <c r="AA222" s="23">
        <f t="shared" si="144"/>
        <v>155.21039946417434</v>
      </c>
      <c r="AB222" s="23">
        <f t="shared" si="145"/>
        <v>155.49583079269269</v>
      </c>
      <c r="AC222" s="23">
        <f t="shared" si="146"/>
        <v>0.45674674729341963</v>
      </c>
      <c r="AD222" s="23">
        <f t="shared" si="147"/>
        <v>0.48788059083412155</v>
      </c>
      <c r="AE222" s="23">
        <f t="shared" si="148"/>
        <v>0.78630948421098501</v>
      </c>
      <c r="AF222" s="23">
        <f t="shared" si="149"/>
        <v>0.60385588838948956</v>
      </c>
      <c r="AJ222" s="31">
        <v>44148</v>
      </c>
      <c r="AK222" s="11">
        <v>221</v>
      </c>
      <c r="AL222" s="23">
        <v>482.8399963</v>
      </c>
      <c r="AP222" s="23">
        <f t="shared" si="170"/>
        <v>490.56126312016562</v>
      </c>
      <c r="AQ222" s="23">
        <f t="shared" si="171"/>
        <v>487.8552389186986</v>
      </c>
      <c r="AR222" s="23">
        <f t="shared" si="172"/>
        <v>487.09504332255051</v>
      </c>
      <c r="AS222" s="23">
        <f t="shared" si="173"/>
        <v>487.138519979747</v>
      </c>
      <c r="AT222" s="23">
        <f t="shared" si="155"/>
        <v>1.5991357135559701</v>
      </c>
      <c r="AU222" s="23">
        <f t="shared" si="156"/>
        <v>1.0386965986932279</v>
      </c>
      <c r="AV222" s="23">
        <f t="shared" si="157"/>
        <v>0.88125405002835588</v>
      </c>
      <c r="AW222" s="23">
        <f t="shared" si="158"/>
        <v>0.89025841121004223</v>
      </c>
      <c r="BA222" s="23">
        <f t="shared" si="174"/>
        <v>-1.0818352037644847</v>
      </c>
      <c r="BB222" s="23">
        <f t="shared" si="175"/>
        <v>-1.1872287237952035</v>
      </c>
      <c r="BC222" s="23">
        <f t="shared" si="176"/>
        <v>-0.27036993348935318</v>
      </c>
      <c r="BD222" s="23">
        <f t="shared" si="177"/>
        <v>1.0371111264727118E-2</v>
      </c>
      <c r="BE222" s="23">
        <f t="shared" si="159"/>
        <v>489.47942791640111</v>
      </c>
      <c r="BF222" s="23">
        <f t="shared" si="160"/>
        <v>486.66801019490339</v>
      </c>
      <c r="BG222" s="23">
        <f t="shared" si="161"/>
        <v>486.82467338906116</v>
      </c>
      <c r="BH222" s="23">
        <f t="shared" si="150"/>
        <v>487.14889109101171</v>
      </c>
      <c r="BI222" s="23">
        <f t="shared" si="162"/>
        <v>1.3750790463257054</v>
      </c>
      <c r="BJ222" s="23">
        <f t="shared" si="163"/>
        <v>0.79281209598157565</v>
      </c>
      <c r="BK222" s="23">
        <f t="shared" si="164"/>
        <v>0.82525828837621606</v>
      </c>
      <c r="BL222" s="23">
        <f t="shared" si="165"/>
        <v>0.89240635076438257</v>
      </c>
    </row>
    <row r="223" spans="4:64" x14ac:dyDescent="0.2">
      <c r="D223" s="31">
        <v>44151</v>
      </c>
      <c r="E223" s="11">
        <v>222</v>
      </c>
      <c r="F223" s="23">
        <v>156.5529938</v>
      </c>
      <c r="J223" s="23">
        <f t="shared" si="151"/>
        <v>157.25871822714302</v>
      </c>
      <c r="K223" s="23">
        <f t="shared" si="152"/>
        <v>156.39184231569553</v>
      </c>
      <c r="L223" s="23">
        <f t="shared" si="153"/>
        <v>156.17337581705038</v>
      </c>
      <c r="M223" s="23">
        <f t="shared" si="154"/>
        <v>156.2798147715371</v>
      </c>
      <c r="N223" s="23">
        <f t="shared" si="138"/>
        <v>0.45078948029866739</v>
      </c>
      <c r="O223" s="23">
        <f t="shared" si="139"/>
        <v>0.10293733795365388</v>
      </c>
      <c r="P223" s="23">
        <f t="shared" si="140"/>
        <v>0.24248529123280885</v>
      </c>
      <c r="Q223" s="23">
        <f t="shared" si="141"/>
        <v>0.17449620210513753</v>
      </c>
      <c r="U223" s="23">
        <f t="shared" si="166"/>
        <v>-0.28749330041669058</v>
      </c>
      <c r="V223" s="23">
        <f t="shared" si="167"/>
        <v>-0.39630505220036666</v>
      </c>
      <c r="W223" s="23">
        <f t="shared" si="168"/>
        <v>1.5504733274017746E-2</v>
      </c>
      <c r="X223" s="23">
        <f t="shared" si="169"/>
        <v>0.48596811808266782</v>
      </c>
      <c r="Y223" s="23">
        <f t="shared" si="142"/>
        <v>156.97122492672634</v>
      </c>
      <c r="Z223" s="23">
        <f t="shared" si="143"/>
        <v>155.99553726349515</v>
      </c>
      <c r="AA223" s="23">
        <f t="shared" si="144"/>
        <v>156.1888805503244</v>
      </c>
      <c r="AB223" s="23">
        <f t="shared" si="145"/>
        <v>156.76578288961977</v>
      </c>
      <c r="AC223" s="23">
        <f t="shared" si="146"/>
        <v>0.26714987466840773</v>
      </c>
      <c r="AD223" s="23">
        <f t="shared" si="147"/>
        <v>0.35608168389102007</v>
      </c>
      <c r="AE223" s="23">
        <f t="shared" si="148"/>
        <v>0.23258146704033023</v>
      </c>
      <c r="AF223" s="23">
        <f t="shared" si="149"/>
        <v>0.13592144388603541</v>
      </c>
      <c r="AJ223" s="31">
        <v>44151</v>
      </c>
      <c r="AK223" s="11">
        <v>222</v>
      </c>
      <c r="AL223" s="23">
        <v>479.10000609999997</v>
      </c>
      <c r="AP223" s="23">
        <f t="shared" si="170"/>
        <v>489.01700975613255</v>
      </c>
      <c r="AQ223" s="23">
        <f t="shared" si="171"/>
        <v>485.84914187121922</v>
      </c>
      <c r="AR223" s="23">
        <f t="shared" si="172"/>
        <v>484.54201510902021</v>
      </c>
      <c r="AS223" s="23">
        <f t="shared" si="173"/>
        <v>483.69970103594937</v>
      </c>
      <c r="AT223" s="23">
        <f t="shared" si="155"/>
        <v>2.0699235086343655</v>
      </c>
      <c r="AU223" s="23">
        <f t="shared" si="156"/>
        <v>1.4087112680625875</v>
      </c>
      <c r="AV223" s="23">
        <f t="shared" si="157"/>
        <v>1.1358816405200292</v>
      </c>
      <c r="AW223" s="23">
        <f t="shared" si="158"/>
        <v>0.96006989717911451</v>
      </c>
      <c r="BA223" s="23">
        <f t="shared" si="174"/>
        <v>-1.1743188358182013</v>
      </c>
      <c r="BB223" s="23">
        <f t="shared" si="175"/>
        <v>-1.5147760532688765</v>
      </c>
      <c r="BC223" s="23">
        <f t="shared" si="176"/>
        <v>-1.6399649015139195</v>
      </c>
      <c r="BD223" s="23">
        <f t="shared" si="177"/>
        <v>-2.7489809327851571</v>
      </c>
      <c r="BE223" s="23">
        <f t="shared" si="159"/>
        <v>487.84269092031434</v>
      </c>
      <c r="BF223" s="23">
        <f t="shared" si="160"/>
        <v>484.33436581795036</v>
      </c>
      <c r="BG223" s="23">
        <f t="shared" si="161"/>
        <v>482.90205020750631</v>
      </c>
      <c r="BH223" s="23">
        <f t="shared" si="150"/>
        <v>480.9507201031642</v>
      </c>
      <c r="BI223" s="23">
        <f t="shared" si="162"/>
        <v>1.8248141742852646</v>
      </c>
      <c r="BJ223" s="23">
        <f t="shared" si="163"/>
        <v>1.0925401067220699</v>
      </c>
      <c r="BK223" s="23">
        <f t="shared" si="164"/>
        <v>0.79358047570401258</v>
      </c>
      <c r="BL223" s="23">
        <f t="shared" si="165"/>
        <v>0.3862897056148103</v>
      </c>
    </row>
    <row r="224" spans="4:64" x14ac:dyDescent="0.2">
      <c r="D224" s="31">
        <v>44152</v>
      </c>
      <c r="E224" s="11">
        <v>223</v>
      </c>
      <c r="F224" s="23">
        <v>156.78300479999999</v>
      </c>
      <c r="J224" s="23">
        <f t="shared" si="151"/>
        <v>157.11757334171443</v>
      </c>
      <c r="K224" s="23">
        <f t="shared" si="152"/>
        <v>156.4563029094173</v>
      </c>
      <c r="L224" s="23">
        <f t="shared" si="153"/>
        <v>156.40114660682016</v>
      </c>
      <c r="M224" s="23">
        <f t="shared" si="154"/>
        <v>156.49835799430741</v>
      </c>
      <c r="N224" s="23">
        <f t="shared" si="138"/>
        <v>0.21339592396589063</v>
      </c>
      <c r="O224" s="23">
        <f t="shared" si="139"/>
        <v>0.20837838323065683</v>
      </c>
      <c r="P224" s="23">
        <f t="shared" si="140"/>
        <v>0.24355840970578432</v>
      </c>
      <c r="Q224" s="23">
        <f t="shared" si="141"/>
        <v>0.18155463090893281</v>
      </c>
      <c r="U224" s="23">
        <f t="shared" si="166"/>
        <v>-0.25822361741907007</v>
      </c>
      <c r="V224" s="23">
        <f t="shared" si="167"/>
        <v>-0.21199879383150955</v>
      </c>
      <c r="W224" s="23">
        <f t="shared" si="168"/>
        <v>0.14286436717147394</v>
      </c>
      <c r="X224" s="23">
        <f t="shared" si="169"/>
        <v>0.27202820183277954</v>
      </c>
      <c r="Y224" s="23">
        <f t="shared" si="142"/>
        <v>156.85934972429536</v>
      </c>
      <c r="Z224" s="23">
        <f t="shared" si="143"/>
        <v>156.24430411558581</v>
      </c>
      <c r="AA224" s="23">
        <f t="shared" si="144"/>
        <v>156.54401097399165</v>
      </c>
      <c r="AB224" s="23">
        <f t="shared" si="145"/>
        <v>156.77038619614018</v>
      </c>
      <c r="AC224" s="23">
        <f t="shared" si="146"/>
        <v>4.8694642887319999E-2</v>
      </c>
      <c r="AD224" s="23">
        <f t="shared" si="147"/>
        <v>0.34359635159523416</v>
      </c>
      <c r="AE224" s="23">
        <f t="shared" si="148"/>
        <v>0.15243605409477379</v>
      </c>
      <c r="AF224" s="23">
        <f t="shared" si="149"/>
        <v>8.0484513457968893E-3</v>
      </c>
      <c r="AJ224" s="31">
        <v>44152</v>
      </c>
      <c r="AK224" s="11">
        <v>223</v>
      </c>
      <c r="AL224" s="23">
        <v>480.63000490000002</v>
      </c>
      <c r="AP224" s="23">
        <f t="shared" si="170"/>
        <v>487.03360902490607</v>
      </c>
      <c r="AQ224" s="23">
        <f t="shared" si="171"/>
        <v>483.14948756273151</v>
      </c>
      <c r="AR224" s="23">
        <f t="shared" si="172"/>
        <v>481.27680970360808</v>
      </c>
      <c r="AS224" s="23">
        <f t="shared" si="173"/>
        <v>480.01994508718985</v>
      </c>
      <c r="AT224" s="23">
        <f t="shared" si="155"/>
        <v>1.3323354887588403</v>
      </c>
      <c r="AU224" s="23">
        <f t="shared" si="156"/>
        <v>0.52420419804121365</v>
      </c>
      <c r="AV224" s="23">
        <f t="shared" si="157"/>
        <v>0.13457437051659674</v>
      </c>
      <c r="AW224" s="23">
        <f t="shared" si="158"/>
        <v>0.12692919846672762</v>
      </c>
      <c r="BA224" s="23">
        <f t="shared" si="174"/>
        <v>-1.3361352148998575</v>
      </c>
      <c r="BB224" s="23">
        <f t="shared" si="175"/>
        <v>-1.9887273553564095</v>
      </c>
      <c r="BC224" s="23">
        <f t="shared" si="176"/>
        <v>-2.615109203852847</v>
      </c>
      <c r="BD224" s="23">
        <f t="shared" si="177"/>
        <v>-3.4936009455646482</v>
      </c>
      <c r="BE224" s="23">
        <f t="shared" si="159"/>
        <v>485.69747381000622</v>
      </c>
      <c r="BF224" s="23">
        <f t="shared" si="160"/>
        <v>481.16076020737512</v>
      </c>
      <c r="BG224" s="23">
        <f t="shared" si="161"/>
        <v>478.66170049975523</v>
      </c>
      <c r="BH224" s="23">
        <f t="shared" si="150"/>
        <v>476.5263441416252</v>
      </c>
      <c r="BI224" s="23">
        <f t="shared" si="162"/>
        <v>1.0543388590690539</v>
      </c>
      <c r="BJ224" s="23">
        <f t="shared" si="163"/>
        <v>0.11042908307098542</v>
      </c>
      <c r="BK224" s="23">
        <f t="shared" si="164"/>
        <v>0.40952590978050069</v>
      </c>
      <c r="BL224" s="23">
        <f t="shared" si="165"/>
        <v>0.85380869203715726</v>
      </c>
    </row>
    <row r="225" spans="4:64" x14ac:dyDescent="0.2">
      <c r="D225" s="31">
        <v>44153</v>
      </c>
      <c r="E225" s="11">
        <v>224</v>
      </c>
      <c r="F225" s="23">
        <v>155.27299500000001</v>
      </c>
      <c r="J225" s="23">
        <f t="shared" si="151"/>
        <v>157.05065963337157</v>
      </c>
      <c r="K225" s="23">
        <f t="shared" si="152"/>
        <v>156.58698366565037</v>
      </c>
      <c r="L225" s="23">
        <f t="shared" si="153"/>
        <v>156.63026152272806</v>
      </c>
      <c r="M225" s="23">
        <f t="shared" si="154"/>
        <v>156.72607543886147</v>
      </c>
      <c r="N225" s="23">
        <f t="shared" si="138"/>
        <v>1.144864007660545</v>
      </c>
      <c r="O225" s="23">
        <f t="shared" si="139"/>
        <v>0.84624416863367402</v>
      </c>
      <c r="P225" s="23">
        <f t="shared" si="140"/>
        <v>0.87411627677308201</v>
      </c>
      <c r="Q225" s="23">
        <f t="shared" si="141"/>
        <v>0.9358230250285714</v>
      </c>
      <c r="U225" s="23">
        <f t="shared" si="166"/>
        <v>-0.21996163560382939</v>
      </c>
      <c r="V225" s="23">
        <f t="shared" si="167"/>
        <v>-7.4926973805680988E-2</v>
      </c>
      <c r="W225" s="23">
        <f t="shared" si="168"/>
        <v>0.19461469641332946</v>
      </c>
      <c r="X225" s="23">
        <f t="shared" si="169"/>
        <v>0.23657959600980352</v>
      </c>
      <c r="Y225" s="23">
        <f t="shared" si="142"/>
        <v>156.83069799776774</v>
      </c>
      <c r="Z225" s="23">
        <f t="shared" si="143"/>
        <v>156.51205669184469</v>
      </c>
      <c r="AA225" s="23">
        <f t="shared" si="144"/>
        <v>156.8248762191414</v>
      </c>
      <c r="AB225" s="23">
        <f t="shared" si="145"/>
        <v>156.96265503487126</v>
      </c>
      <c r="AC225" s="23">
        <f t="shared" si="146"/>
        <v>1.0032027769978509</v>
      </c>
      <c r="AD225" s="23">
        <f t="shared" si="147"/>
        <v>0.7979891750298771</v>
      </c>
      <c r="AE225" s="23">
        <f t="shared" si="148"/>
        <v>0.99945339441761449</v>
      </c>
      <c r="AF225" s="23">
        <f t="shared" si="149"/>
        <v>1.0881866707544685</v>
      </c>
      <c r="AJ225" s="31">
        <v>44153</v>
      </c>
      <c r="AK225" s="11">
        <v>224</v>
      </c>
      <c r="AL225" s="23">
        <v>481.7900085</v>
      </c>
      <c r="AP225" s="23">
        <f t="shared" si="170"/>
        <v>485.75288819992488</v>
      </c>
      <c r="AQ225" s="23">
        <f t="shared" si="171"/>
        <v>482.14169449763892</v>
      </c>
      <c r="AR225" s="23">
        <f t="shared" si="172"/>
        <v>480.88872682144324</v>
      </c>
      <c r="AS225" s="23">
        <f t="shared" si="173"/>
        <v>480.50799293743802</v>
      </c>
      <c r="AT225" s="23">
        <f t="shared" si="155"/>
        <v>0.8225325619065601</v>
      </c>
      <c r="AU225" s="23">
        <f t="shared" si="156"/>
        <v>7.2995701744388533E-2</v>
      </c>
      <c r="AV225" s="23">
        <f t="shared" si="157"/>
        <v>0.18706940008216391</v>
      </c>
      <c r="AW225" s="23">
        <f t="shared" si="158"/>
        <v>0.26609426097344657</v>
      </c>
      <c r="BA225" s="23">
        <f t="shared" si="174"/>
        <v>-1.3250523369161238</v>
      </c>
      <c r="BB225" s="23">
        <f t="shared" si="175"/>
        <v>-1.5963536392508799</v>
      </c>
      <c r="BC225" s="23">
        <f t="shared" si="176"/>
        <v>-1.2788934108400416</v>
      </c>
      <c r="BD225" s="23">
        <f t="shared" si="177"/>
        <v>-0.30828190891439733</v>
      </c>
      <c r="BE225" s="23">
        <f t="shared" si="159"/>
        <v>484.42783586300874</v>
      </c>
      <c r="BF225" s="23">
        <f t="shared" si="160"/>
        <v>480.54534085838804</v>
      </c>
      <c r="BG225" s="23">
        <f t="shared" si="161"/>
        <v>479.60983341060319</v>
      </c>
      <c r="BH225" s="23">
        <f t="shared" si="150"/>
        <v>480.19971102852361</v>
      </c>
      <c r="BI225" s="23">
        <f t="shared" si="162"/>
        <v>0.54750561789799734</v>
      </c>
      <c r="BJ225" s="23">
        <f t="shared" si="163"/>
        <v>0.25834235240516706</v>
      </c>
      <c r="BK225" s="23">
        <f t="shared" si="164"/>
        <v>0.45251562940969792</v>
      </c>
      <c r="BL225" s="23">
        <f t="shared" si="165"/>
        <v>0.33008104016677425</v>
      </c>
    </row>
    <row r="226" spans="4:64" x14ac:dyDescent="0.2">
      <c r="D226" s="31">
        <v>44154</v>
      </c>
      <c r="E226" s="11">
        <v>225</v>
      </c>
      <c r="F226" s="23">
        <v>155.85099790000001</v>
      </c>
      <c r="J226" s="23">
        <f t="shared" si="151"/>
        <v>156.69512670669727</v>
      </c>
      <c r="K226" s="23">
        <f t="shared" si="152"/>
        <v>156.06138819939022</v>
      </c>
      <c r="L226" s="23">
        <f t="shared" si="153"/>
        <v>155.81590160909121</v>
      </c>
      <c r="M226" s="23">
        <f t="shared" si="154"/>
        <v>155.5636110877723</v>
      </c>
      <c r="N226" s="23">
        <f t="shared" si="138"/>
        <v>0.54162553854090922</v>
      </c>
      <c r="O226" s="23">
        <f t="shared" si="139"/>
        <v>0.13499451541863527</v>
      </c>
      <c r="P226" s="23">
        <f t="shared" si="140"/>
        <v>2.2519131338072006E-2</v>
      </c>
      <c r="Q226" s="23">
        <f t="shared" si="141"/>
        <v>0.18439844216596368</v>
      </c>
      <c r="U226" s="23">
        <f t="shared" si="166"/>
        <v>-0.24707589381792355</v>
      </c>
      <c r="V226" s="23">
        <f t="shared" si="167"/>
        <v>-0.2551943707874656</v>
      </c>
      <c r="W226" s="23">
        <f t="shared" si="168"/>
        <v>-0.41077006961677776</v>
      </c>
      <c r="X226" s="23">
        <f t="shared" si="169"/>
        <v>-0.88265556166937553</v>
      </c>
      <c r="Y226" s="23">
        <f t="shared" ref="Y226:Y254" si="178">J226+U226</f>
        <v>156.44805081287933</v>
      </c>
      <c r="Z226" s="23">
        <f t="shared" ref="Z226:Z254" si="179">K226+V226</f>
        <v>155.80619382860274</v>
      </c>
      <c r="AA226" s="23">
        <f t="shared" ref="AA226:AA254" si="180">L226+W226</f>
        <v>155.40513153947444</v>
      </c>
      <c r="AB226" s="23">
        <f t="shared" ref="AB226:AB254" si="181">M226+X226</f>
        <v>154.68095552610293</v>
      </c>
      <c r="AC226" s="23">
        <f t="shared" si="146"/>
        <v>0.38309213346353571</v>
      </c>
      <c r="AD226" s="23">
        <f t="shared" si="147"/>
        <v>2.8748017016877847E-2</v>
      </c>
      <c r="AE226" s="23">
        <f t="shared" si="148"/>
        <v>0.28608502129171853</v>
      </c>
      <c r="AF226" s="23">
        <f t="shared" si="149"/>
        <v>0.75074422984947442</v>
      </c>
      <c r="AJ226" s="31">
        <v>44154</v>
      </c>
      <c r="AK226" s="11">
        <v>225</v>
      </c>
      <c r="AL226" s="23">
        <v>484.67001340000002</v>
      </c>
      <c r="AP226" s="23">
        <f t="shared" si="170"/>
        <v>484.96031225993994</v>
      </c>
      <c r="AQ226" s="23">
        <f t="shared" si="171"/>
        <v>482.00102009858335</v>
      </c>
      <c r="AR226" s="23">
        <f t="shared" si="172"/>
        <v>481.42949582857727</v>
      </c>
      <c r="AS226" s="23">
        <f t="shared" si="173"/>
        <v>481.53360538748757</v>
      </c>
      <c r="AT226" s="23">
        <f t="shared" si="155"/>
        <v>5.9896187491248587E-2</v>
      </c>
      <c r="AU226" s="23">
        <f t="shared" si="156"/>
        <v>0.55068257321996372</v>
      </c>
      <c r="AV226" s="23">
        <f t="shared" si="157"/>
        <v>0.66860286005528702</v>
      </c>
      <c r="AW226" s="23">
        <f t="shared" si="158"/>
        <v>0.64712235661337636</v>
      </c>
      <c r="BA226" s="23">
        <f t="shared" si="174"/>
        <v>-1.2185570575298876</v>
      </c>
      <c r="BB226" s="23">
        <f t="shared" si="175"/>
        <v>-1.0140819431727557</v>
      </c>
      <c r="BC226" s="23">
        <f t="shared" si="176"/>
        <v>-0.18709596005559792</v>
      </c>
      <c r="BD226" s="23">
        <f t="shared" si="177"/>
        <v>0.75883357825676079</v>
      </c>
      <c r="BE226" s="23">
        <f t="shared" si="159"/>
        <v>483.74175520241005</v>
      </c>
      <c r="BF226" s="23">
        <f t="shared" si="160"/>
        <v>480.9869381554106</v>
      </c>
      <c r="BG226" s="23">
        <f t="shared" si="161"/>
        <v>481.24239986852166</v>
      </c>
      <c r="BH226" s="23">
        <f t="shared" si="150"/>
        <v>482.29243896574434</v>
      </c>
      <c r="BI226" s="23">
        <f t="shared" si="162"/>
        <v>0.19152375264113439</v>
      </c>
      <c r="BJ226" s="23">
        <f t="shared" si="163"/>
        <v>0.75991399153257744</v>
      </c>
      <c r="BK226" s="23">
        <f t="shared" si="164"/>
        <v>0.7072056113877081</v>
      </c>
      <c r="BL226" s="23">
        <f t="shared" si="165"/>
        <v>0.49055529917702101</v>
      </c>
    </row>
    <row r="227" spans="4:64" x14ac:dyDescent="0.2">
      <c r="D227" s="31">
        <v>44155</v>
      </c>
      <c r="E227" s="11">
        <v>226</v>
      </c>
      <c r="F227" s="23">
        <v>154.97000120000001</v>
      </c>
      <c r="J227" s="23">
        <f t="shared" si="151"/>
        <v>156.52630094535783</v>
      </c>
      <c r="K227" s="23">
        <f t="shared" si="152"/>
        <v>155.97723207963412</v>
      </c>
      <c r="L227" s="23">
        <f t="shared" si="153"/>
        <v>155.8369593836365</v>
      </c>
      <c r="M227" s="23">
        <f t="shared" si="154"/>
        <v>155.79352053755446</v>
      </c>
      <c r="N227" s="23">
        <f t="shared" si="138"/>
        <v>1.0042587167236978</v>
      </c>
      <c r="O227" s="23">
        <f t="shared" si="139"/>
        <v>0.64995216611904338</v>
      </c>
      <c r="P227" s="23">
        <f t="shared" si="140"/>
        <v>0.55943613404094372</v>
      </c>
      <c r="Q227" s="23">
        <f t="shared" si="141"/>
        <v>0.53140564701398729</v>
      </c>
      <c r="U227" s="23">
        <f t="shared" si="166"/>
        <v>-0.2314258673222257</v>
      </c>
      <c r="V227" s="23">
        <f t="shared" si="167"/>
        <v>-0.18677907037492017</v>
      </c>
      <c r="W227" s="23">
        <f t="shared" si="168"/>
        <v>-0.15167336311954083</v>
      </c>
      <c r="X227" s="23">
        <f t="shared" si="169"/>
        <v>7.3964474918494783E-3</v>
      </c>
      <c r="Y227" s="23">
        <f t="shared" si="178"/>
        <v>156.2948750780356</v>
      </c>
      <c r="Z227" s="23">
        <f t="shared" si="179"/>
        <v>155.79045300925921</v>
      </c>
      <c r="AA227" s="23">
        <f t="shared" si="180"/>
        <v>155.68528602051697</v>
      </c>
      <c r="AB227" s="23">
        <f t="shared" si="181"/>
        <v>155.80091698504631</v>
      </c>
      <c r="AC227" s="23">
        <f t="shared" si="146"/>
        <v>0.85492280297897372</v>
      </c>
      <c r="AD227" s="23">
        <f t="shared" si="147"/>
        <v>0.52942621340006601</v>
      </c>
      <c r="AE227" s="23">
        <f t="shared" si="148"/>
        <v>0.46156340903284199</v>
      </c>
      <c r="AF227" s="23">
        <f t="shared" si="149"/>
        <v>0.53617847235733307</v>
      </c>
      <c r="AJ227" s="31">
        <v>44155</v>
      </c>
      <c r="AK227" s="11">
        <v>226</v>
      </c>
      <c r="AL227" s="23">
        <v>488.23999020000002</v>
      </c>
      <c r="AP227" s="23">
        <f t="shared" si="170"/>
        <v>484.90225248795196</v>
      </c>
      <c r="AQ227" s="23">
        <f t="shared" si="171"/>
        <v>483.06861741914997</v>
      </c>
      <c r="AR227" s="23">
        <f t="shared" si="172"/>
        <v>483.37380637143087</v>
      </c>
      <c r="AS227" s="23">
        <f t="shared" si="173"/>
        <v>484.04273179749748</v>
      </c>
      <c r="AT227" s="23">
        <f t="shared" si="155"/>
        <v>0.68362644991058896</v>
      </c>
      <c r="AU227" s="23">
        <f t="shared" si="156"/>
        <v>1.0591866468643167</v>
      </c>
      <c r="AV227" s="23">
        <f t="shared" si="157"/>
        <v>0.99667866750853229</v>
      </c>
      <c r="AW227" s="23">
        <f t="shared" si="158"/>
        <v>0.85967116310632385</v>
      </c>
      <c r="BA227" s="23">
        <f t="shared" si="174"/>
        <v>-0.9864576004215071</v>
      </c>
      <c r="BB227" s="23">
        <f t="shared" si="175"/>
        <v>-0.18141023767700554</v>
      </c>
      <c r="BC227" s="23">
        <f t="shared" si="176"/>
        <v>1.091747941689921</v>
      </c>
      <c r="BD227" s="23">
        <f t="shared" si="177"/>
        <v>2.1590678436592823</v>
      </c>
      <c r="BE227" s="23">
        <f t="shared" si="159"/>
        <v>483.91579488753047</v>
      </c>
      <c r="BF227" s="23">
        <f t="shared" si="160"/>
        <v>482.88720718147295</v>
      </c>
      <c r="BG227" s="23">
        <f t="shared" si="161"/>
        <v>484.46555431312078</v>
      </c>
      <c r="BH227" s="23">
        <f t="shared" si="150"/>
        <v>486.20179964115675</v>
      </c>
      <c r="BI227" s="23">
        <f t="shared" si="162"/>
        <v>0.88567003917442644</v>
      </c>
      <c r="BJ227" s="23">
        <f t="shared" si="163"/>
        <v>1.0963426032215002</v>
      </c>
      <c r="BK227" s="23">
        <f t="shared" si="164"/>
        <v>0.77306979408489385</v>
      </c>
      <c r="BL227" s="23">
        <f t="shared" si="165"/>
        <v>0.41745670157177317</v>
      </c>
    </row>
    <row r="228" spans="4:64" x14ac:dyDescent="0.2">
      <c r="D228" s="31">
        <v>44158</v>
      </c>
      <c r="E228" s="11">
        <v>227</v>
      </c>
      <c r="F228" s="23">
        <v>154.91949460000001</v>
      </c>
      <c r="J228" s="23">
        <f t="shared" si="151"/>
        <v>156.21504099628629</v>
      </c>
      <c r="K228" s="23">
        <f t="shared" si="152"/>
        <v>155.57433972778048</v>
      </c>
      <c r="L228" s="23">
        <f t="shared" si="153"/>
        <v>155.31678447345462</v>
      </c>
      <c r="M228" s="23">
        <f t="shared" si="154"/>
        <v>155.13470506751091</v>
      </c>
      <c r="N228" s="23">
        <f t="shared" si="138"/>
        <v>0.83627073508816085</v>
      </c>
      <c r="O228" s="23">
        <f t="shared" si="139"/>
        <v>0.42270027375913982</v>
      </c>
      <c r="P228" s="23">
        <f t="shared" si="140"/>
        <v>0.25644924448043649</v>
      </c>
      <c r="Q228" s="23">
        <f t="shared" si="141"/>
        <v>0.13891761528564922</v>
      </c>
      <c r="U228" s="23">
        <f t="shared" si="166"/>
        <v>-0.24739268367208878</v>
      </c>
      <c r="V228" s="23">
        <f t="shared" si="167"/>
        <v>-0.27322438296640705</v>
      </c>
      <c r="W228" s="23">
        <f t="shared" si="168"/>
        <v>-0.37277429135694384</v>
      </c>
      <c r="X228" s="23">
        <f t="shared" si="169"/>
        <v>-0.52557308653646984</v>
      </c>
      <c r="Y228" s="23">
        <f t="shared" si="178"/>
        <v>155.96764831261422</v>
      </c>
      <c r="Z228" s="23">
        <f t="shared" si="179"/>
        <v>155.30111534481406</v>
      </c>
      <c r="AA228" s="23">
        <f t="shared" si="180"/>
        <v>154.94401018209768</v>
      </c>
      <c r="AB228" s="23">
        <f t="shared" si="181"/>
        <v>154.60913198097444</v>
      </c>
      <c r="AC228" s="23">
        <f t="shared" si="146"/>
        <v>0.67657961015205159</v>
      </c>
      <c r="AD228" s="23">
        <f t="shared" si="147"/>
        <v>0.24633487592984787</v>
      </c>
      <c r="AE228" s="23">
        <f t="shared" si="148"/>
        <v>1.5824723777324846E-2</v>
      </c>
      <c r="AF228" s="23">
        <f t="shared" si="149"/>
        <v>0.20033800124827425</v>
      </c>
      <c r="AJ228" s="31">
        <v>44158</v>
      </c>
      <c r="AK228" s="11">
        <v>227</v>
      </c>
      <c r="AL228" s="23">
        <v>476.61999509999998</v>
      </c>
      <c r="AP228" s="23">
        <f t="shared" si="170"/>
        <v>485.56980003036159</v>
      </c>
      <c r="AQ228" s="23">
        <f t="shared" si="171"/>
        <v>485.13716653148998</v>
      </c>
      <c r="AR228" s="23">
        <f t="shared" si="172"/>
        <v>486.29351666857235</v>
      </c>
      <c r="AS228" s="23">
        <f t="shared" si="173"/>
        <v>487.40053851949949</v>
      </c>
      <c r="AT228" s="23">
        <f t="shared" si="155"/>
        <v>1.8777653103881728</v>
      </c>
      <c r="AU228" s="23">
        <f t="shared" si="156"/>
        <v>1.7869941502775193</v>
      </c>
      <c r="AV228" s="23">
        <f t="shared" si="157"/>
        <v>2.029608843108389</v>
      </c>
      <c r="AW228" s="23">
        <f t="shared" si="158"/>
        <v>2.2618739310837421</v>
      </c>
      <c r="BA228" s="23">
        <f t="shared" si="174"/>
        <v>-0.65565657185527848</v>
      </c>
      <c r="BB228" s="23">
        <f t="shared" si="175"/>
        <v>0.71857350232980011</v>
      </c>
      <c r="BC228" s="23">
        <f t="shared" si="176"/>
        <v>2.1885253549608552</v>
      </c>
      <c r="BD228" s="23">
        <f t="shared" si="177"/>
        <v>3.1180589463334645</v>
      </c>
      <c r="BE228" s="23">
        <f t="shared" si="159"/>
        <v>484.91414345850632</v>
      </c>
      <c r="BF228" s="23">
        <f t="shared" si="160"/>
        <v>485.85574003381976</v>
      </c>
      <c r="BG228" s="23">
        <f t="shared" si="161"/>
        <v>488.48204202353321</v>
      </c>
      <c r="BH228" s="23">
        <f t="shared" si="150"/>
        <v>490.51859746583295</v>
      </c>
      <c r="BI228" s="23">
        <f t="shared" si="162"/>
        <v>1.740201511429694</v>
      </c>
      <c r="BJ228" s="23">
        <f t="shared" si="163"/>
        <v>1.9377585977864851</v>
      </c>
      <c r="BK228" s="23">
        <f t="shared" si="164"/>
        <v>2.4887849954856476</v>
      </c>
      <c r="BL228" s="23">
        <f t="shared" si="165"/>
        <v>2.916076226075428</v>
      </c>
    </row>
    <row r="229" spans="4:64" x14ac:dyDescent="0.2">
      <c r="D229" s="31">
        <v>44159</v>
      </c>
      <c r="E229" s="11">
        <v>228</v>
      </c>
      <c r="F229" s="23">
        <v>155.9029999</v>
      </c>
      <c r="J229" s="23">
        <f t="shared" si="151"/>
        <v>155.95593171702905</v>
      </c>
      <c r="K229" s="23">
        <f t="shared" si="152"/>
        <v>155.31240167666829</v>
      </c>
      <c r="L229" s="23">
        <f t="shared" si="153"/>
        <v>155.07841054938186</v>
      </c>
      <c r="M229" s="23">
        <f t="shared" si="154"/>
        <v>154.96253669350219</v>
      </c>
      <c r="N229" s="23">
        <f t="shared" si="138"/>
        <v>3.3951762995580455E-2</v>
      </c>
      <c r="O229" s="23">
        <f t="shared" si="139"/>
        <v>0.37882415586007617</v>
      </c>
      <c r="P229" s="23">
        <f t="shared" si="140"/>
        <v>0.52891179204187999</v>
      </c>
      <c r="Q229" s="23">
        <f t="shared" si="141"/>
        <v>0.60323611931845211</v>
      </c>
      <c r="U229" s="23">
        <f t="shared" si="166"/>
        <v>-0.24973600278912012</v>
      </c>
      <c r="V229" s="23">
        <f t="shared" si="167"/>
        <v>-0.2687098502247226</v>
      </c>
      <c r="W229" s="23">
        <f t="shared" si="168"/>
        <v>-0.29213407098643396</v>
      </c>
      <c r="X229" s="23">
        <f t="shared" si="169"/>
        <v>-0.24284931651427005</v>
      </c>
      <c r="Y229" s="23">
        <f t="shared" si="178"/>
        <v>155.70619571423993</v>
      </c>
      <c r="Z229" s="23">
        <f t="shared" si="179"/>
        <v>155.04369182644356</v>
      </c>
      <c r="AA229" s="23">
        <f t="shared" si="180"/>
        <v>154.78627647839542</v>
      </c>
      <c r="AB229" s="23">
        <f t="shared" si="181"/>
        <v>154.71968737698791</v>
      </c>
      <c r="AC229" s="23">
        <f t="shared" si="146"/>
        <v>0.12623502170343576</v>
      </c>
      <c r="AD229" s="23">
        <f t="shared" si="147"/>
        <v>0.55118123070602587</v>
      </c>
      <c r="AE229" s="23">
        <f t="shared" si="148"/>
        <v>0.71629373541296149</v>
      </c>
      <c r="AF229" s="23">
        <f t="shared" si="149"/>
        <v>0.75900561488303431</v>
      </c>
      <c r="AJ229" s="31">
        <v>44159</v>
      </c>
      <c r="AK229" s="11">
        <v>228</v>
      </c>
      <c r="AL229" s="23">
        <v>482.88000490000002</v>
      </c>
      <c r="AP229" s="23">
        <f t="shared" si="170"/>
        <v>483.77983904428925</v>
      </c>
      <c r="AQ229" s="23">
        <f t="shared" si="171"/>
        <v>481.73029795889397</v>
      </c>
      <c r="AR229" s="23">
        <f t="shared" si="172"/>
        <v>480.48940372742891</v>
      </c>
      <c r="AS229" s="23">
        <f t="shared" si="173"/>
        <v>478.77610378389988</v>
      </c>
      <c r="AT229" s="23">
        <f t="shared" si="155"/>
        <v>0.1863473606606629</v>
      </c>
      <c r="AU229" s="23">
        <f t="shared" si="156"/>
        <v>0.23809371467848214</v>
      </c>
      <c r="AV229" s="23">
        <f t="shared" si="157"/>
        <v>0.49507147703624232</v>
      </c>
      <c r="AW229" s="23">
        <f t="shared" si="158"/>
        <v>0.8498801098525528</v>
      </c>
      <c r="BA229" s="23">
        <f t="shared" si="174"/>
        <v>-0.88251745469869181</v>
      </c>
      <c r="BB229" s="23">
        <f t="shared" si="175"/>
        <v>-0.93160332764052445</v>
      </c>
      <c r="BC229" s="23">
        <f t="shared" si="176"/>
        <v>-2.6070576227017241</v>
      </c>
      <c r="BD229" s="23">
        <f t="shared" si="177"/>
        <v>-6.2759359992129937</v>
      </c>
      <c r="BE229" s="23">
        <f t="shared" si="159"/>
        <v>482.89732158959055</v>
      </c>
      <c r="BF229" s="23">
        <f t="shared" si="160"/>
        <v>480.79869463125345</v>
      </c>
      <c r="BG229" s="23">
        <f t="shared" si="161"/>
        <v>477.88234610472716</v>
      </c>
      <c r="BH229" s="23">
        <f t="shared" si="150"/>
        <v>472.50016778468688</v>
      </c>
      <c r="BI229" s="23">
        <f t="shared" si="162"/>
        <v>3.5861268668840006E-3</v>
      </c>
      <c r="BJ229" s="23">
        <f t="shared" si="163"/>
        <v>0.43102018050583457</v>
      </c>
      <c r="BK229" s="23">
        <f t="shared" si="164"/>
        <v>1.0349690905730968</v>
      </c>
      <c r="BL229" s="23">
        <f t="shared" si="165"/>
        <v>2.149568631954994</v>
      </c>
    </row>
    <row r="230" spans="4:64" x14ac:dyDescent="0.2">
      <c r="D230" s="31">
        <v>44160</v>
      </c>
      <c r="E230" s="11">
        <v>229</v>
      </c>
      <c r="F230" s="23">
        <v>159.2534943</v>
      </c>
      <c r="J230" s="23">
        <f t="shared" si="151"/>
        <v>155.94534535362325</v>
      </c>
      <c r="K230" s="23">
        <f t="shared" si="152"/>
        <v>155.54864096600096</v>
      </c>
      <c r="L230" s="23">
        <f t="shared" si="153"/>
        <v>155.57316415975274</v>
      </c>
      <c r="M230" s="23">
        <f t="shared" si="154"/>
        <v>155.71490725870044</v>
      </c>
      <c r="N230" s="23">
        <f t="shared" si="138"/>
        <v>2.0772849983089801</v>
      </c>
      <c r="O230" s="23">
        <f t="shared" si="139"/>
        <v>2.3263874681580785</v>
      </c>
      <c r="P230" s="23">
        <f t="shared" si="140"/>
        <v>2.3109886262930583</v>
      </c>
      <c r="Q230" s="23">
        <f t="shared" si="141"/>
        <v>2.2219839237144856</v>
      </c>
      <c r="U230" s="23">
        <f t="shared" si="166"/>
        <v>-0.20190607491245463</v>
      </c>
      <c r="V230" s="23">
        <f t="shared" si="167"/>
        <v>-6.6730194401764434E-2</v>
      </c>
      <c r="W230" s="23">
        <f t="shared" si="168"/>
        <v>0.1799985378279535</v>
      </c>
      <c r="X230" s="23">
        <f t="shared" si="169"/>
        <v>0.55332658885574459</v>
      </c>
      <c r="Y230" s="23">
        <f t="shared" si="178"/>
        <v>155.74343927871081</v>
      </c>
      <c r="Z230" s="23">
        <f t="shared" si="179"/>
        <v>155.48191077159919</v>
      </c>
      <c r="AA230" s="23">
        <f t="shared" si="180"/>
        <v>155.75316269758068</v>
      </c>
      <c r="AB230" s="23">
        <f t="shared" si="181"/>
        <v>156.26823384755619</v>
      </c>
      <c r="AC230" s="23">
        <f t="shared" si="146"/>
        <v>2.2040678207518556</v>
      </c>
      <c r="AD230" s="23">
        <f t="shared" si="147"/>
        <v>2.3682893395707492</v>
      </c>
      <c r="AE230" s="23">
        <f t="shared" si="148"/>
        <v>2.1979621971907481</v>
      </c>
      <c r="AF230" s="23">
        <f t="shared" si="149"/>
        <v>1.8745337209494501</v>
      </c>
      <c r="AJ230" s="31">
        <v>44160</v>
      </c>
      <c r="AK230" s="11">
        <v>229</v>
      </c>
      <c r="AL230" s="23">
        <v>485</v>
      </c>
      <c r="AP230" s="23">
        <f t="shared" si="170"/>
        <v>483.59987221543145</v>
      </c>
      <c r="AQ230" s="23">
        <f t="shared" si="171"/>
        <v>482.19018073533636</v>
      </c>
      <c r="AR230" s="23">
        <f t="shared" si="172"/>
        <v>481.92376443097157</v>
      </c>
      <c r="AS230" s="23">
        <f t="shared" si="173"/>
        <v>482.05922467677999</v>
      </c>
      <c r="AT230" s="23">
        <f t="shared" si="155"/>
        <v>0.28868614114815538</v>
      </c>
      <c r="AU230" s="23">
        <f t="shared" si="156"/>
        <v>0.57934417828116391</v>
      </c>
      <c r="AV230" s="23">
        <f t="shared" si="157"/>
        <v>0.63427537505740761</v>
      </c>
      <c r="AW230" s="23">
        <f t="shared" si="158"/>
        <v>0.6063454274680431</v>
      </c>
      <c r="BA230" s="23">
        <f t="shared" si="174"/>
        <v>-0.74200732953051363</v>
      </c>
      <c r="BB230" s="23">
        <f t="shared" si="175"/>
        <v>-0.37500888600736082</v>
      </c>
      <c r="BC230" s="23">
        <f t="shared" si="176"/>
        <v>-0.18220662695509038</v>
      </c>
      <c r="BD230" s="23">
        <f t="shared" si="177"/>
        <v>1.3713095144614866</v>
      </c>
      <c r="BE230" s="23">
        <f t="shared" si="159"/>
        <v>482.85786488590094</v>
      </c>
      <c r="BF230" s="23">
        <f t="shared" si="160"/>
        <v>481.81517184932898</v>
      </c>
      <c r="BG230" s="23">
        <f t="shared" si="161"/>
        <v>481.74155780401651</v>
      </c>
      <c r="BH230" s="23">
        <f t="shared" si="150"/>
        <v>483.43053419124146</v>
      </c>
      <c r="BI230" s="23">
        <f t="shared" si="162"/>
        <v>0.44167734311320872</v>
      </c>
      <c r="BJ230" s="23">
        <f t="shared" si="163"/>
        <v>0.65666559807649971</v>
      </c>
      <c r="BK230" s="23">
        <f t="shared" si="164"/>
        <v>0.67184375174917343</v>
      </c>
      <c r="BL230" s="23">
        <f t="shared" si="165"/>
        <v>0.32360119768217249</v>
      </c>
    </row>
    <row r="231" spans="4:64" x14ac:dyDescent="0.2">
      <c r="D231" s="31">
        <v>44162</v>
      </c>
      <c r="E231" s="11">
        <v>230</v>
      </c>
      <c r="F231" s="23">
        <v>159.76699830000001</v>
      </c>
      <c r="J231" s="23">
        <f t="shared" si="151"/>
        <v>156.60697514289862</v>
      </c>
      <c r="K231" s="23">
        <f t="shared" si="152"/>
        <v>157.03058229960058</v>
      </c>
      <c r="L231" s="23">
        <f t="shared" si="153"/>
        <v>157.7813622439011</v>
      </c>
      <c r="M231" s="23">
        <f t="shared" si="154"/>
        <v>158.54577689174008</v>
      </c>
      <c r="N231" s="23">
        <f t="shared" si="138"/>
        <v>1.9778948035111155</v>
      </c>
      <c r="O231" s="23">
        <f t="shared" si="139"/>
        <v>1.7127542167758369</v>
      </c>
      <c r="P231" s="23">
        <f t="shared" si="140"/>
        <v>1.2428324229828831</v>
      </c>
      <c r="Q231" s="23">
        <f t="shared" si="141"/>
        <v>0.76437651157894715</v>
      </c>
      <c r="U231" s="23">
        <f t="shared" si="166"/>
        <v>-2.9198902074890426E-2</v>
      </c>
      <c r="V231" s="23">
        <f t="shared" si="167"/>
        <v>0.5527384167987901</v>
      </c>
      <c r="W231" s="23">
        <f t="shared" si="168"/>
        <v>1.3969182656201997</v>
      </c>
      <c r="X231" s="23">
        <f t="shared" si="169"/>
        <v>2.3753610242028613</v>
      </c>
      <c r="Y231" s="23">
        <f t="shared" si="178"/>
        <v>156.57777624082374</v>
      </c>
      <c r="Z231" s="23">
        <f t="shared" si="179"/>
        <v>157.58332071639938</v>
      </c>
      <c r="AA231" s="23">
        <f t="shared" si="180"/>
        <v>159.1782805095213</v>
      </c>
      <c r="AB231" s="23">
        <f t="shared" si="181"/>
        <v>160.92113791594295</v>
      </c>
      <c r="AC231" s="23">
        <f t="shared" si="146"/>
        <v>1.9961707318227015</v>
      </c>
      <c r="AD231" s="23">
        <f t="shared" si="147"/>
        <v>1.3667888905944519</v>
      </c>
      <c r="AE231" s="23">
        <f t="shared" si="148"/>
        <v>0.36848522957992558</v>
      </c>
      <c r="AF231" s="23">
        <f t="shared" si="149"/>
        <v>0.72238924698063756</v>
      </c>
      <c r="AJ231" s="31">
        <v>44162</v>
      </c>
      <c r="AK231" s="11">
        <v>230</v>
      </c>
      <c r="AL231" s="23">
        <v>491.35998540000003</v>
      </c>
      <c r="AP231" s="23">
        <f t="shared" si="170"/>
        <v>483.8798977723452</v>
      </c>
      <c r="AQ231" s="23">
        <f t="shared" si="171"/>
        <v>483.31410844120182</v>
      </c>
      <c r="AR231" s="23">
        <f t="shared" si="172"/>
        <v>483.76950577238864</v>
      </c>
      <c r="AS231" s="23">
        <f t="shared" si="173"/>
        <v>484.41184493535599</v>
      </c>
      <c r="AT231" s="23">
        <f t="shared" si="155"/>
        <v>1.5223233168988173</v>
      </c>
      <c r="AU231" s="23">
        <f t="shared" si="156"/>
        <v>1.6374709373715726</v>
      </c>
      <c r="AV231" s="23">
        <f t="shared" si="157"/>
        <v>1.5447899408072936</v>
      </c>
      <c r="AW231" s="23">
        <f t="shared" si="158"/>
        <v>1.4140631453714712</v>
      </c>
      <c r="BA231" s="23">
        <f t="shared" si="174"/>
        <v>-0.53760075224165971</v>
      </c>
      <c r="BB231" s="23">
        <f t="shared" si="175"/>
        <v>0.22456575074177126</v>
      </c>
      <c r="BC231" s="23">
        <f t="shared" si="176"/>
        <v>1.0345621540682042</v>
      </c>
      <c r="BD231" s="23">
        <f t="shared" si="177"/>
        <v>2.1563581097530942</v>
      </c>
      <c r="BE231" s="23">
        <f t="shared" si="159"/>
        <v>483.34229702010356</v>
      </c>
      <c r="BF231" s="23">
        <f t="shared" si="160"/>
        <v>483.53867419194358</v>
      </c>
      <c r="BG231" s="23">
        <f t="shared" si="161"/>
        <v>484.80406792645687</v>
      </c>
      <c r="BH231" s="23">
        <f t="shared" si="150"/>
        <v>486.5682030451091</v>
      </c>
      <c r="BI231" s="23">
        <f t="shared" si="162"/>
        <v>1.6317340886782901</v>
      </c>
      <c r="BJ231" s="23">
        <f t="shared" si="163"/>
        <v>1.5917680398189873</v>
      </c>
      <c r="BK231" s="23">
        <f t="shared" si="164"/>
        <v>1.3342391868166075</v>
      </c>
      <c r="BL231" s="23">
        <f t="shared" si="165"/>
        <v>0.97520809534176744</v>
      </c>
    </row>
    <row r="232" spans="4:64" x14ac:dyDescent="0.2">
      <c r="D232" s="31">
        <v>44165</v>
      </c>
      <c r="E232" s="11">
        <v>231</v>
      </c>
      <c r="F232" s="23">
        <v>158.40199279999999</v>
      </c>
      <c r="J232" s="23">
        <f t="shared" si="151"/>
        <v>157.23897977431892</v>
      </c>
      <c r="K232" s="23">
        <f t="shared" si="152"/>
        <v>158.12514869976036</v>
      </c>
      <c r="L232" s="23">
        <f t="shared" si="153"/>
        <v>158.97274387756045</v>
      </c>
      <c r="M232" s="23">
        <f t="shared" si="154"/>
        <v>159.52275401834802</v>
      </c>
      <c r="N232" s="23">
        <f t="shared" si="138"/>
        <v>0.73421615796810069</v>
      </c>
      <c r="O232" s="23">
        <f t="shared" si="139"/>
        <v>0.1747731170208035</v>
      </c>
      <c r="P232" s="23">
        <f t="shared" si="140"/>
        <v>0.36031811688196069</v>
      </c>
      <c r="Q232" s="23">
        <f t="shared" si="141"/>
        <v>0.70754237275481835</v>
      </c>
      <c r="U232" s="23">
        <f t="shared" si="166"/>
        <v>0.1030418046241479</v>
      </c>
      <c r="V232" s="23">
        <f t="shared" si="167"/>
        <v>0.76946961014318505</v>
      </c>
      <c r="W232" s="23">
        <f t="shared" si="168"/>
        <v>1.2735962864436881</v>
      </c>
      <c r="X232" s="23">
        <f t="shared" si="169"/>
        <v>1.2566539061269313</v>
      </c>
      <c r="Y232" s="23">
        <f t="shared" si="178"/>
        <v>157.34202157894308</v>
      </c>
      <c r="Z232" s="23">
        <f t="shared" si="179"/>
        <v>158.89461830990354</v>
      </c>
      <c r="AA232" s="23">
        <f t="shared" si="180"/>
        <v>160.24634016400412</v>
      </c>
      <c r="AB232" s="23">
        <f t="shared" si="181"/>
        <v>160.77940792447495</v>
      </c>
      <c r="AC232" s="23">
        <f t="shared" si="146"/>
        <v>0.66916533202662609</v>
      </c>
      <c r="AD232" s="23">
        <f t="shared" si="147"/>
        <v>0.31099704062785455</v>
      </c>
      <c r="AE232" s="23">
        <f t="shared" si="148"/>
        <v>1.1643460611842353</v>
      </c>
      <c r="AF232" s="23">
        <f t="shared" si="149"/>
        <v>1.5008745044493941</v>
      </c>
      <c r="AJ232" s="31">
        <v>44165</v>
      </c>
      <c r="AK232" s="11">
        <v>231</v>
      </c>
      <c r="AL232" s="23">
        <v>490.7000122</v>
      </c>
      <c r="AP232" s="23">
        <f t="shared" si="170"/>
        <v>485.37591529787619</v>
      </c>
      <c r="AQ232" s="23">
        <f t="shared" si="171"/>
        <v>486.53245922472109</v>
      </c>
      <c r="AR232" s="23">
        <f t="shared" si="172"/>
        <v>488.32379354895545</v>
      </c>
      <c r="AS232" s="23">
        <f t="shared" si="173"/>
        <v>489.9703573070712</v>
      </c>
      <c r="AT232" s="23">
        <f t="shared" si="155"/>
        <v>1.0850003606590113</v>
      </c>
      <c r="AU232" s="23">
        <f t="shared" si="156"/>
        <v>0.84930769750629098</v>
      </c>
      <c r="AV232" s="23">
        <f t="shared" si="157"/>
        <v>0.48425078295617641</v>
      </c>
      <c r="AW232" s="23">
        <f t="shared" si="158"/>
        <v>0.14869673421394025</v>
      </c>
      <c r="BA232" s="23">
        <f t="shared" si="174"/>
        <v>-0.13087709668713021</v>
      </c>
      <c r="BB232" s="23">
        <f t="shared" si="175"/>
        <v>1.4220797638527709</v>
      </c>
      <c r="BC232" s="23">
        <f t="shared" si="176"/>
        <v>3.146397527567367</v>
      </c>
      <c r="BD232" s="23">
        <f t="shared" si="177"/>
        <v>4.8780815193227873</v>
      </c>
      <c r="BE232" s="23">
        <f t="shared" si="159"/>
        <v>485.24503820118906</v>
      </c>
      <c r="BF232" s="23">
        <f t="shared" si="160"/>
        <v>487.95453898857386</v>
      </c>
      <c r="BG232" s="23">
        <f t="shared" si="161"/>
        <v>491.47019107652284</v>
      </c>
      <c r="BH232" s="23">
        <f t="shared" si="150"/>
        <v>494.84843882639399</v>
      </c>
      <c r="BI232" s="23">
        <f t="shared" si="162"/>
        <v>1.1116718694083909</v>
      </c>
      <c r="BJ232" s="23">
        <f t="shared" si="163"/>
        <v>0.55950135381434263</v>
      </c>
      <c r="BK232" s="23">
        <f t="shared" si="164"/>
        <v>0.15695513702349859</v>
      </c>
      <c r="BL232" s="23">
        <f t="shared" si="165"/>
        <v>0.84540992933645265</v>
      </c>
    </row>
    <row r="233" spans="4:64" x14ac:dyDescent="0.2">
      <c r="D233" s="31">
        <v>44166</v>
      </c>
      <c r="E233" s="11">
        <v>232</v>
      </c>
      <c r="F233" s="23">
        <v>161.00399780000001</v>
      </c>
      <c r="J233" s="23">
        <f t="shared" si="151"/>
        <v>157.47158237945513</v>
      </c>
      <c r="K233" s="23">
        <f t="shared" si="152"/>
        <v>158.23588633985622</v>
      </c>
      <c r="L233" s="23">
        <f t="shared" si="153"/>
        <v>158.63029323102415</v>
      </c>
      <c r="M233" s="23">
        <f t="shared" si="154"/>
        <v>158.6261450436696</v>
      </c>
      <c r="N233" s="23">
        <f t="shared" si="138"/>
        <v>2.1939923659118477</v>
      </c>
      <c r="O233" s="23">
        <f t="shared" si="139"/>
        <v>1.719281196720561</v>
      </c>
      <c r="P233" s="23">
        <f t="shared" si="140"/>
        <v>1.4743140551854379</v>
      </c>
      <c r="Q233" s="23">
        <f t="shared" si="141"/>
        <v>1.4768905050942855</v>
      </c>
      <c r="U233" s="23">
        <f t="shared" si="166"/>
        <v>0.12895396472655987</v>
      </c>
      <c r="V233" s="23">
        <f t="shared" si="167"/>
        <v>0.5059768221242561</v>
      </c>
      <c r="W233" s="23">
        <f t="shared" si="168"/>
        <v>0.30396812665569983</v>
      </c>
      <c r="X233" s="23">
        <f t="shared" si="169"/>
        <v>-0.46595639851735715</v>
      </c>
      <c r="Y233" s="23">
        <f t="shared" si="178"/>
        <v>157.60053634418168</v>
      </c>
      <c r="Z233" s="23">
        <f t="shared" si="179"/>
        <v>158.74186316198049</v>
      </c>
      <c r="AA233" s="23">
        <f t="shared" si="180"/>
        <v>158.93426135767984</v>
      </c>
      <c r="AB233" s="23">
        <f t="shared" si="181"/>
        <v>158.16018864515223</v>
      </c>
      <c r="AC233" s="23">
        <f t="shared" si="146"/>
        <v>2.113898724456599</v>
      </c>
      <c r="AD233" s="23">
        <f t="shared" si="147"/>
        <v>1.405017682125852</v>
      </c>
      <c r="AE233" s="23">
        <f t="shared" si="148"/>
        <v>1.2855186645062073</v>
      </c>
      <c r="AF233" s="23">
        <f t="shared" si="149"/>
        <v>1.7662972309422837</v>
      </c>
      <c r="AJ233" s="31">
        <v>44166</v>
      </c>
      <c r="AK233" s="11">
        <v>232</v>
      </c>
      <c r="AL233" s="23">
        <v>504.57998659999998</v>
      </c>
      <c r="AP233" s="23">
        <f t="shared" si="170"/>
        <v>486.44073467830094</v>
      </c>
      <c r="AQ233" s="23">
        <f t="shared" si="171"/>
        <v>488.19948041483269</v>
      </c>
      <c r="AR233" s="23">
        <f t="shared" si="172"/>
        <v>489.74952473958217</v>
      </c>
      <c r="AS233" s="23">
        <f t="shared" si="173"/>
        <v>490.55408122141421</v>
      </c>
      <c r="AT233" s="23">
        <f t="shared" si="155"/>
        <v>3.5949210042844459</v>
      </c>
      <c r="AU233" s="23">
        <f t="shared" si="156"/>
        <v>3.2463646240794626</v>
      </c>
      <c r="AV233" s="23">
        <f t="shared" si="157"/>
        <v>2.9391696567970484</v>
      </c>
      <c r="AW233" s="23">
        <f t="shared" si="158"/>
        <v>2.7797189248618874</v>
      </c>
      <c r="BA233" s="23">
        <f t="shared" si="174"/>
        <v>0.10826219873524609</v>
      </c>
      <c r="BB233" s="23">
        <f t="shared" si="175"/>
        <v>1.5200563343563016</v>
      </c>
      <c r="BC233" s="23">
        <f t="shared" si="176"/>
        <v>2.1139977254029789</v>
      </c>
      <c r="BD233" s="23">
        <f t="shared" si="177"/>
        <v>1.4425954353389661</v>
      </c>
      <c r="BE233" s="23">
        <f t="shared" si="159"/>
        <v>486.54899687703619</v>
      </c>
      <c r="BF233" s="23">
        <f t="shared" si="160"/>
        <v>489.71953674918899</v>
      </c>
      <c r="BG233" s="23">
        <f t="shared" si="161"/>
        <v>491.86352246498512</v>
      </c>
      <c r="BH233" s="23">
        <f t="shared" si="150"/>
        <v>491.99667665675315</v>
      </c>
      <c r="BI233" s="23">
        <f t="shared" si="162"/>
        <v>3.5734651000452096</v>
      </c>
      <c r="BJ233" s="23">
        <f t="shared" si="163"/>
        <v>2.9451128156994155</v>
      </c>
      <c r="BK233" s="23">
        <f t="shared" si="164"/>
        <v>2.5202077911773562</v>
      </c>
      <c r="BL233" s="23">
        <f t="shared" si="165"/>
        <v>2.4938186764078116</v>
      </c>
    </row>
    <row r="234" spans="4:64" x14ac:dyDescent="0.2">
      <c r="D234" s="31">
        <v>44167</v>
      </c>
      <c r="E234" s="11">
        <v>233</v>
      </c>
      <c r="F234" s="23">
        <v>160.17649840000001</v>
      </c>
      <c r="J234" s="23">
        <f t="shared" si="151"/>
        <v>158.17806546356411</v>
      </c>
      <c r="K234" s="23">
        <f t="shared" si="152"/>
        <v>159.34313092391375</v>
      </c>
      <c r="L234" s="23">
        <f t="shared" si="153"/>
        <v>160.05451597240966</v>
      </c>
      <c r="M234" s="23">
        <f t="shared" si="154"/>
        <v>160.52842724873392</v>
      </c>
      <c r="N234" s="23">
        <f t="shared" si="138"/>
        <v>1.2476442901413207</v>
      </c>
      <c r="O234" s="23">
        <f t="shared" si="139"/>
        <v>0.52028074306203353</v>
      </c>
      <c r="P234" s="23">
        <f t="shared" si="140"/>
        <v>7.6155009510654514E-2</v>
      </c>
      <c r="Q234" s="23">
        <f t="shared" si="141"/>
        <v>0.21971316157446066</v>
      </c>
      <c r="U234" s="23">
        <f t="shared" si="166"/>
        <v>0.24445978860304421</v>
      </c>
      <c r="V234" s="23">
        <f t="shared" si="167"/>
        <v>0.74648392689756393</v>
      </c>
      <c r="W234" s="23">
        <f t="shared" si="168"/>
        <v>0.97612089549358361</v>
      </c>
      <c r="X234" s="23">
        <f t="shared" si="169"/>
        <v>1.4286344843479881</v>
      </c>
      <c r="Y234" s="23">
        <f t="shared" si="178"/>
        <v>158.42252525216716</v>
      </c>
      <c r="Z234" s="23">
        <f t="shared" si="179"/>
        <v>160.0896148508113</v>
      </c>
      <c r="AA234" s="23">
        <f t="shared" si="180"/>
        <v>161.03063686790324</v>
      </c>
      <c r="AB234" s="23">
        <f t="shared" si="181"/>
        <v>161.9570617330819</v>
      </c>
      <c r="AC234" s="23">
        <f t="shared" si="146"/>
        <v>1.0950252785853458</v>
      </c>
      <c r="AD234" s="23">
        <f t="shared" si="147"/>
        <v>5.4242382657000668E-2</v>
      </c>
      <c r="AE234" s="23">
        <f t="shared" si="148"/>
        <v>0.53324830823198111</v>
      </c>
      <c r="AF234" s="23">
        <f t="shared" si="149"/>
        <v>1.1116258320464609</v>
      </c>
      <c r="AJ234" s="31">
        <v>44167</v>
      </c>
      <c r="AK234" s="11">
        <v>233</v>
      </c>
      <c r="AL234" s="23">
        <v>503.38000490000002</v>
      </c>
      <c r="AP234" s="23">
        <f t="shared" si="170"/>
        <v>490.06858506264075</v>
      </c>
      <c r="AQ234" s="23">
        <f t="shared" si="171"/>
        <v>494.75168288889961</v>
      </c>
      <c r="AR234" s="23">
        <f t="shared" si="172"/>
        <v>498.64780185583288</v>
      </c>
      <c r="AS234" s="23">
        <f t="shared" si="173"/>
        <v>501.77480552428284</v>
      </c>
      <c r="AT234" s="23">
        <f t="shared" si="155"/>
        <v>2.6444077451991115</v>
      </c>
      <c r="AU234" s="23">
        <f t="shared" si="156"/>
        <v>1.7140772233919948</v>
      </c>
      <c r="AV234" s="23">
        <f t="shared" si="157"/>
        <v>0.94008562082381897</v>
      </c>
      <c r="AW234" s="23">
        <f t="shared" si="158"/>
        <v>0.31888421472681683</v>
      </c>
      <c r="BA234" s="23">
        <f t="shared" si="174"/>
        <v>0.81217983585615861</v>
      </c>
      <c r="BB234" s="23">
        <f t="shared" si="175"/>
        <v>3.5329147902405476</v>
      </c>
      <c r="BC234" s="23">
        <f t="shared" si="176"/>
        <v>6.1845653599116179</v>
      </c>
      <c r="BD234" s="23">
        <f t="shared" si="177"/>
        <v>9.2650985293626995</v>
      </c>
      <c r="BE234" s="23">
        <f t="shared" si="159"/>
        <v>490.88076489849692</v>
      </c>
      <c r="BF234" s="23">
        <f t="shared" si="160"/>
        <v>498.28459767914018</v>
      </c>
      <c r="BG234" s="23">
        <f t="shared" si="161"/>
        <v>504.83236721574451</v>
      </c>
      <c r="BH234" s="23">
        <f t="shared" si="150"/>
        <v>511.03990405364556</v>
      </c>
      <c r="BI234" s="23">
        <f t="shared" si="162"/>
        <v>2.4830624736447682</v>
      </c>
      <c r="BJ234" s="23">
        <f t="shared" si="163"/>
        <v>1.0122387006357312</v>
      </c>
      <c r="BK234" s="23">
        <f t="shared" si="164"/>
        <v>0.28852205125489966</v>
      </c>
      <c r="BL234" s="23">
        <f t="shared" si="165"/>
        <v>1.5216931699874001</v>
      </c>
    </row>
    <row r="235" spans="4:64" x14ac:dyDescent="0.2">
      <c r="D235" s="31">
        <v>44168</v>
      </c>
      <c r="E235" s="11">
        <v>234</v>
      </c>
      <c r="F235" s="23">
        <v>159.33650209999999</v>
      </c>
      <c r="J235" s="23">
        <f t="shared" si="151"/>
        <v>158.5777520508513</v>
      </c>
      <c r="K235" s="23">
        <f t="shared" si="152"/>
        <v>159.67647791434825</v>
      </c>
      <c r="L235" s="23">
        <f t="shared" si="153"/>
        <v>160.12770542896388</v>
      </c>
      <c r="M235" s="23">
        <f t="shared" si="154"/>
        <v>160.24688416974678</v>
      </c>
      <c r="N235" s="23">
        <f t="shared" si="138"/>
        <v>0.47619348934401384</v>
      </c>
      <c r="O235" s="23">
        <f t="shared" si="139"/>
        <v>0.21336969863621999</v>
      </c>
      <c r="P235" s="23">
        <f t="shared" si="140"/>
        <v>0.49656125152498154</v>
      </c>
      <c r="Q235" s="23">
        <f t="shared" si="141"/>
        <v>0.57135813686648529</v>
      </c>
      <c r="U235" s="23">
        <f t="shared" si="166"/>
        <v>0.27550514833987383</v>
      </c>
      <c r="V235" s="23">
        <f t="shared" si="167"/>
        <v>0.58122915231234096</v>
      </c>
      <c r="W235" s="23">
        <f t="shared" si="168"/>
        <v>0.4343620321299641</v>
      </c>
      <c r="X235" s="23">
        <f t="shared" si="169"/>
        <v>6.0492433679884466E-2</v>
      </c>
      <c r="Y235" s="23">
        <f t="shared" si="178"/>
        <v>158.85325719919118</v>
      </c>
      <c r="Z235" s="23">
        <f t="shared" si="179"/>
        <v>160.2577070666606</v>
      </c>
      <c r="AA235" s="23">
        <f t="shared" si="180"/>
        <v>160.56206746109385</v>
      </c>
      <c r="AB235" s="23">
        <f t="shared" si="181"/>
        <v>160.30737660342666</v>
      </c>
      <c r="AC235" s="23">
        <f t="shared" si="146"/>
        <v>0.30328574710741901</v>
      </c>
      <c r="AD235" s="23">
        <f t="shared" si="147"/>
        <v>0.57815061490584252</v>
      </c>
      <c r="AE235" s="23">
        <f t="shared" si="148"/>
        <v>0.76916798407228038</v>
      </c>
      <c r="AF235" s="23">
        <f t="shared" si="149"/>
        <v>0.60932334438805991</v>
      </c>
      <c r="AJ235" s="31">
        <v>44168</v>
      </c>
      <c r="AK235" s="11">
        <v>234</v>
      </c>
      <c r="AL235" s="23">
        <v>497.51998900000001</v>
      </c>
      <c r="AP235" s="23">
        <f t="shared" si="170"/>
        <v>492.73086903011267</v>
      </c>
      <c r="AQ235" s="23">
        <f t="shared" si="171"/>
        <v>498.20301169333982</v>
      </c>
      <c r="AR235" s="23">
        <f t="shared" si="172"/>
        <v>501.48712368233316</v>
      </c>
      <c r="AS235" s="23">
        <f t="shared" si="173"/>
        <v>503.0589650248566</v>
      </c>
      <c r="AT235" s="23">
        <f t="shared" si="155"/>
        <v>0.96259850373315115</v>
      </c>
      <c r="AU235" s="23">
        <f t="shared" si="156"/>
        <v>0.13728547765742294</v>
      </c>
      <c r="AV235" s="23">
        <f t="shared" si="157"/>
        <v>0.79738196857315691</v>
      </c>
      <c r="AW235" s="23">
        <f t="shared" si="158"/>
        <v>1.1133172831889162</v>
      </c>
      <c r="BA235" s="23">
        <f t="shared" si="174"/>
        <v>1.1822006621793113</v>
      </c>
      <c r="BB235" s="23">
        <f t="shared" si="175"/>
        <v>3.5002803959204121</v>
      </c>
      <c r="BC235" s="23">
        <f t="shared" si="176"/>
        <v>4.1774192398648164</v>
      </c>
      <c r="BD235" s="23">
        <f t="shared" si="177"/>
        <v>2.8803473063315512</v>
      </c>
      <c r="BE235" s="23">
        <f t="shared" si="159"/>
        <v>493.91306969229197</v>
      </c>
      <c r="BF235" s="23">
        <f t="shared" si="160"/>
        <v>501.70329208926023</v>
      </c>
      <c r="BG235" s="23">
        <f t="shared" si="161"/>
        <v>505.664542922198</v>
      </c>
      <c r="BH235" s="23">
        <f t="shared" si="150"/>
        <v>505.93931233118815</v>
      </c>
      <c r="BI235" s="23">
        <f t="shared" si="162"/>
        <v>0.72497977718600559</v>
      </c>
      <c r="BJ235" s="23">
        <f t="shared" si="163"/>
        <v>0.84083115889846616</v>
      </c>
      <c r="BK235" s="23">
        <f t="shared" si="164"/>
        <v>1.6370304916930656</v>
      </c>
      <c r="BL235" s="23">
        <f t="shared" si="165"/>
        <v>1.6922583046584161</v>
      </c>
    </row>
    <row r="236" spans="4:64" x14ac:dyDescent="0.2">
      <c r="D236" s="31">
        <v>44169</v>
      </c>
      <c r="E236" s="11">
        <v>235</v>
      </c>
      <c r="F236" s="23">
        <v>158.12899780000001</v>
      </c>
      <c r="J236" s="23">
        <f t="shared" si="151"/>
        <v>158.72950206068106</v>
      </c>
      <c r="K236" s="23">
        <f t="shared" si="152"/>
        <v>159.54048758860895</v>
      </c>
      <c r="L236" s="23">
        <f t="shared" si="153"/>
        <v>159.65298343158554</v>
      </c>
      <c r="M236" s="23">
        <f t="shared" si="154"/>
        <v>159.51857851394934</v>
      </c>
      <c r="N236" s="23">
        <f t="shared" si="138"/>
        <v>0.37975593916086214</v>
      </c>
      <c r="O236" s="23">
        <f t="shared" si="139"/>
        <v>0.89261919587587912</v>
      </c>
      <c r="P236" s="23">
        <f t="shared" si="140"/>
        <v>0.96376101334244468</v>
      </c>
      <c r="Q236" s="23">
        <f t="shared" si="141"/>
        <v>0.8787640048834412</v>
      </c>
      <c r="U236" s="23">
        <f t="shared" si="166"/>
        <v>0.25075412063785002</v>
      </c>
      <c r="V236" s="23">
        <f t="shared" si="167"/>
        <v>0.29434136109168452</v>
      </c>
      <c r="W236" s="23">
        <f t="shared" si="168"/>
        <v>-0.11108838557501757</v>
      </c>
      <c r="X236" s="23">
        <f t="shared" si="169"/>
        <v>-0.57054603790197667</v>
      </c>
      <c r="Y236" s="23">
        <f t="shared" si="178"/>
        <v>158.98025618131891</v>
      </c>
      <c r="Z236" s="23">
        <f t="shared" si="179"/>
        <v>159.83482894970064</v>
      </c>
      <c r="AA236" s="23">
        <f t="shared" si="180"/>
        <v>159.54189504601052</v>
      </c>
      <c r="AB236" s="23">
        <f t="shared" si="181"/>
        <v>158.94803247604736</v>
      </c>
      <c r="AC236" s="23">
        <f t="shared" si="146"/>
        <v>0.53833161100253268</v>
      </c>
      <c r="AD236" s="23">
        <f t="shared" si="147"/>
        <v>1.078759224072328</v>
      </c>
      <c r="AE236" s="23">
        <f t="shared" si="148"/>
        <v>0.89350926501003591</v>
      </c>
      <c r="AF236" s="23">
        <f t="shared" si="149"/>
        <v>0.51795349837305527</v>
      </c>
      <c r="AJ236" s="31">
        <v>44169</v>
      </c>
      <c r="AK236" s="11">
        <v>235</v>
      </c>
      <c r="AL236" s="23">
        <v>498.30999759999997</v>
      </c>
      <c r="AP236" s="23">
        <f t="shared" si="170"/>
        <v>493.68869302409018</v>
      </c>
      <c r="AQ236" s="23">
        <f t="shared" si="171"/>
        <v>497.92980261600388</v>
      </c>
      <c r="AR236" s="23">
        <f t="shared" si="172"/>
        <v>499.10684287293327</v>
      </c>
      <c r="AS236" s="23">
        <f t="shared" si="173"/>
        <v>498.62778420497136</v>
      </c>
      <c r="AT236" s="23">
        <f t="shared" si="155"/>
        <v>0.92739551647915597</v>
      </c>
      <c r="AU236" s="23">
        <f t="shared" si="156"/>
        <v>7.6296880621945437E-2</v>
      </c>
      <c r="AV236" s="23">
        <f t="shared" si="157"/>
        <v>0.15990954963198128</v>
      </c>
      <c r="AW236" s="23">
        <f t="shared" si="158"/>
        <v>6.3772873613200096E-2</v>
      </c>
      <c r="BA236" s="23">
        <f t="shared" si="174"/>
        <v>1.1373253285389517</v>
      </c>
      <c r="BB236" s="23">
        <f t="shared" si="175"/>
        <v>1.9908846066178734</v>
      </c>
      <c r="BC236" s="23">
        <f t="shared" si="176"/>
        <v>0.24279921030599172</v>
      </c>
      <c r="BD236" s="23">
        <f t="shared" si="177"/>
        <v>-2.9688751946418837</v>
      </c>
      <c r="BE236" s="23">
        <f t="shared" si="159"/>
        <v>494.82601835262915</v>
      </c>
      <c r="BF236" s="23">
        <f t="shared" si="160"/>
        <v>499.92068722262178</v>
      </c>
      <c r="BG236" s="23">
        <f t="shared" si="161"/>
        <v>499.34964208323925</v>
      </c>
      <c r="BH236" s="23">
        <f t="shared" si="150"/>
        <v>495.65890901032947</v>
      </c>
      <c r="BI236" s="23">
        <f t="shared" si="162"/>
        <v>0.69915901028489136</v>
      </c>
      <c r="BJ236" s="23">
        <f t="shared" si="163"/>
        <v>0.32323044497989933</v>
      </c>
      <c r="BK236" s="23">
        <f t="shared" si="164"/>
        <v>0.20863408084254575</v>
      </c>
      <c r="BL236" s="23">
        <f t="shared" si="165"/>
        <v>0.53201593434586714</v>
      </c>
    </row>
    <row r="237" spans="4:64" x14ac:dyDescent="0.2">
      <c r="D237" s="31">
        <v>44172</v>
      </c>
      <c r="E237" s="11">
        <v>236</v>
      </c>
      <c r="F237" s="23">
        <v>157.8999939</v>
      </c>
      <c r="J237" s="23">
        <f t="shared" si="151"/>
        <v>158.60940120854485</v>
      </c>
      <c r="K237" s="23">
        <f t="shared" si="152"/>
        <v>158.97589167316539</v>
      </c>
      <c r="L237" s="23">
        <f t="shared" si="153"/>
        <v>158.7385920526342</v>
      </c>
      <c r="M237" s="23">
        <f t="shared" si="154"/>
        <v>158.40691394278988</v>
      </c>
      <c r="N237" s="23">
        <f t="shared" si="138"/>
        <v>0.44927633689088714</v>
      </c>
      <c r="O237" s="23">
        <f t="shared" si="139"/>
        <v>0.68137923668747802</v>
      </c>
      <c r="P237" s="23">
        <f t="shared" si="140"/>
        <v>0.53109448070358978</v>
      </c>
      <c r="Q237" s="23">
        <f t="shared" si="141"/>
        <v>0.32103867154733712</v>
      </c>
      <c r="U237" s="23">
        <f t="shared" si="166"/>
        <v>0.17658312608303919</v>
      </c>
      <c r="V237" s="23">
        <f t="shared" si="167"/>
        <v>-4.9233549522413933E-2</v>
      </c>
      <c r="W237" s="23">
        <f t="shared" si="168"/>
        <v>-0.59307018160080871</v>
      </c>
      <c r="X237" s="23">
        <f t="shared" si="169"/>
        <v>-1.0034408645079564</v>
      </c>
      <c r="Y237" s="23">
        <f t="shared" si="178"/>
        <v>158.7859843346279</v>
      </c>
      <c r="Z237" s="23">
        <f t="shared" si="179"/>
        <v>158.92665812364297</v>
      </c>
      <c r="AA237" s="23">
        <f t="shared" si="180"/>
        <v>158.1455218710334</v>
      </c>
      <c r="AB237" s="23">
        <f t="shared" si="181"/>
        <v>157.40347307828193</v>
      </c>
      <c r="AC237" s="23">
        <f t="shared" si="146"/>
        <v>0.56110859332205421</v>
      </c>
      <c r="AD237" s="23">
        <f t="shared" si="147"/>
        <v>0.65019902679234209</v>
      </c>
      <c r="AE237" s="23">
        <f t="shared" si="148"/>
        <v>0.15549587113277075</v>
      </c>
      <c r="AF237" s="23">
        <f t="shared" si="149"/>
        <v>0.31445271747921488</v>
      </c>
      <c r="AJ237" s="31">
        <v>44172</v>
      </c>
      <c r="AK237" s="11">
        <v>236</v>
      </c>
      <c r="AL237" s="23">
        <v>515.78002930000002</v>
      </c>
      <c r="AP237" s="23">
        <f t="shared" si="170"/>
        <v>494.61295393927219</v>
      </c>
      <c r="AQ237" s="23">
        <f t="shared" si="171"/>
        <v>498.08188060960231</v>
      </c>
      <c r="AR237" s="23">
        <f t="shared" si="172"/>
        <v>498.62873570917327</v>
      </c>
      <c r="AS237" s="23">
        <f t="shared" si="173"/>
        <v>498.37355492099425</v>
      </c>
      <c r="AT237" s="23">
        <f t="shared" si="155"/>
        <v>4.1038958777553107</v>
      </c>
      <c r="AU237" s="23">
        <f t="shared" si="156"/>
        <v>3.4313365553174031</v>
      </c>
      <c r="AV237" s="23">
        <f t="shared" si="157"/>
        <v>3.3253116864768755</v>
      </c>
      <c r="AW237" s="23">
        <f t="shared" si="158"/>
        <v>3.3747864186655838</v>
      </c>
      <c r="BA237" s="23">
        <f t="shared" si="174"/>
        <v>1.0947124458675621</v>
      </c>
      <c r="BB237" s="23">
        <f t="shared" si="175"/>
        <v>1.2553619614100939</v>
      </c>
      <c r="BC237" s="23">
        <f t="shared" si="176"/>
        <v>-0.18974461413360372</v>
      </c>
      <c r="BD237" s="23">
        <f t="shared" si="177"/>
        <v>-0.79715846611006524</v>
      </c>
      <c r="BE237" s="23">
        <f t="shared" si="159"/>
        <v>495.70766638513976</v>
      </c>
      <c r="BF237" s="23">
        <f t="shared" si="160"/>
        <v>499.33724257101238</v>
      </c>
      <c r="BG237" s="23">
        <f t="shared" si="161"/>
        <v>498.43899109503968</v>
      </c>
      <c r="BH237" s="23">
        <f t="shared" si="150"/>
        <v>497.57639645488416</v>
      </c>
      <c r="BI237" s="23">
        <f t="shared" si="162"/>
        <v>3.8916518233755242</v>
      </c>
      <c r="BJ237" s="23">
        <f t="shared" si="163"/>
        <v>3.1879455959749468</v>
      </c>
      <c r="BK237" s="23">
        <f t="shared" si="164"/>
        <v>3.3620995811906558</v>
      </c>
      <c r="BL237" s="23">
        <f t="shared" si="165"/>
        <v>3.5293403798168073</v>
      </c>
    </row>
    <row r="238" spans="4:64" x14ac:dyDescent="0.2">
      <c r="D238" s="31">
        <v>44173</v>
      </c>
      <c r="E238" s="11">
        <v>237</v>
      </c>
      <c r="F238" s="23">
        <v>158.86450199999999</v>
      </c>
      <c r="J238" s="23">
        <f t="shared" si="151"/>
        <v>158.4675197468359</v>
      </c>
      <c r="K238" s="23">
        <f t="shared" si="152"/>
        <v>158.54553256389923</v>
      </c>
      <c r="L238" s="23">
        <f t="shared" si="153"/>
        <v>158.23543316105366</v>
      </c>
      <c r="M238" s="23">
        <f t="shared" si="154"/>
        <v>158.00137790855797</v>
      </c>
      <c r="N238" s="23">
        <f t="shared" si="138"/>
        <v>0.24988732420794862</v>
      </c>
      <c r="O238" s="23">
        <f t="shared" si="139"/>
        <v>0.20078081137393317</v>
      </c>
      <c r="P238" s="23">
        <f t="shared" si="140"/>
        <v>0.39597822737412053</v>
      </c>
      <c r="Q238" s="23">
        <f t="shared" si="141"/>
        <v>0.54330834174774778</v>
      </c>
      <c r="U238" s="23">
        <f t="shared" si="166"/>
        <v>0.11289020852464174</v>
      </c>
      <c r="V238" s="23">
        <f t="shared" si="167"/>
        <v>-0.20168377341991373</v>
      </c>
      <c r="W238" s="23">
        <f t="shared" si="168"/>
        <v>-0.53912340758864752</v>
      </c>
      <c r="X238" s="23">
        <f t="shared" si="169"/>
        <v>-0.52511700028712305</v>
      </c>
      <c r="Y238" s="23">
        <f t="shared" si="178"/>
        <v>158.58040995536055</v>
      </c>
      <c r="Z238" s="23">
        <f t="shared" si="179"/>
        <v>158.34384879047931</v>
      </c>
      <c r="AA238" s="23">
        <f t="shared" si="180"/>
        <v>157.69630975346502</v>
      </c>
      <c r="AB238" s="23">
        <f t="shared" si="181"/>
        <v>157.47626090827086</v>
      </c>
      <c r="AC238" s="23">
        <f t="shared" si="146"/>
        <v>0.17882663594629616</v>
      </c>
      <c r="AD238" s="23">
        <f t="shared" si="147"/>
        <v>0.3277341400791185</v>
      </c>
      <c r="AE238" s="23">
        <f t="shared" si="148"/>
        <v>0.73533875209892485</v>
      </c>
      <c r="AF238" s="23">
        <f t="shared" si="149"/>
        <v>0.87385229189156954</v>
      </c>
      <c r="AJ238" s="31">
        <v>44173</v>
      </c>
      <c r="AK238" s="11">
        <v>237</v>
      </c>
      <c r="AL238" s="23">
        <v>512.6599731</v>
      </c>
      <c r="AP238" s="23">
        <f t="shared" si="170"/>
        <v>498.84636901141778</v>
      </c>
      <c r="AQ238" s="23">
        <f t="shared" si="171"/>
        <v>505.16114008576142</v>
      </c>
      <c r="AR238" s="23">
        <f t="shared" si="172"/>
        <v>508.9195118636693</v>
      </c>
      <c r="AS238" s="23">
        <f t="shared" si="173"/>
        <v>512.29873442419887</v>
      </c>
      <c r="AT238" s="23">
        <f t="shared" si="155"/>
        <v>2.6944963159602335</v>
      </c>
      <c r="AU238" s="23">
        <f t="shared" si="156"/>
        <v>1.4627303491033139</v>
      </c>
      <c r="AV238" s="23">
        <f t="shared" si="157"/>
        <v>0.72961834990013619</v>
      </c>
      <c r="AW238" s="23">
        <f t="shared" si="158"/>
        <v>7.0463600584371927E-2</v>
      </c>
      <c r="BA238" s="23">
        <f t="shared" si="174"/>
        <v>1.7224529711231678</v>
      </c>
      <c r="BB238" s="23">
        <f t="shared" si="175"/>
        <v>3.5849209673097002</v>
      </c>
      <c r="BC238" s="23">
        <f t="shared" si="176"/>
        <v>6.0985678470441753</v>
      </c>
      <c r="BD238" s="23">
        <f t="shared" si="177"/>
        <v>10.980711909341682</v>
      </c>
      <c r="BE238" s="23">
        <f t="shared" si="159"/>
        <v>500.56882198254095</v>
      </c>
      <c r="BF238" s="23">
        <f t="shared" si="160"/>
        <v>508.74606105307112</v>
      </c>
      <c r="BG238" s="23">
        <f t="shared" si="161"/>
        <v>515.01807971071344</v>
      </c>
      <c r="BH238" s="23">
        <f t="shared" si="150"/>
        <v>523.27944633354059</v>
      </c>
      <c r="BI238" s="23">
        <f t="shared" si="162"/>
        <v>2.3585128061286218</v>
      </c>
      <c r="BJ238" s="23">
        <f t="shared" si="163"/>
        <v>0.76345184962693269</v>
      </c>
      <c r="BK238" s="23">
        <f t="shared" si="164"/>
        <v>0.45997478532490388</v>
      </c>
      <c r="BL238" s="23">
        <f t="shared" si="165"/>
        <v>2.0714457517183895</v>
      </c>
    </row>
    <row r="239" spans="4:64" x14ac:dyDescent="0.2">
      <c r="D239" s="31">
        <v>44174</v>
      </c>
      <c r="E239" s="11">
        <v>238</v>
      </c>
      <c r="F239" s="23">
        <v>155.21000670000001</v>
      </c>
      <c r="J239" s="23">
        <f t="shared" si="151"/>
        <v>158.54691619746873</v>
      </c>
      <c r="K239" s="23">
        <f t="shared" si="152"/>
        <v>158.67312033833952</v>
      </c>
      <c r="L239" s="23">
        <f t="shared" si="153"/>
        <v>158.61287446442145</v>
      </c>
      <c r="M239" s="23">
        <f t="shared" si="154"/>
        <v>158.69187718171156</v>
      </c>
      <c r="N239" s="23">
        <f t="shared" si="138"/>
        <v>2.1499319331378679</v>
      </c>
      <c r="O239" s="23">
        <f t="shared" si="139"/>
        <v>2.2312437915380281</v>
      </c>
      <c r="P239" s="23">
        <f t="shared" si="140"/>
        <v>2.1924280764955628</v>
      </c>
      <c r="Q239" s="23">
        <f t="shared" si="141"/>
        <v>2.2433286073117302</v>
      </c>
      <c r="U239" s="23">
        <f t="shared" si="166"/>
        <v>0.10619145694627899</v>
      </c>
      <c r="V239" s="23">
        <f t="shared" si="167"/>
        <v>-6.9975154275833729E-2</v>
      </c>
      <c r="W239" s="23">
        <f t="shared" si="168"/>
        <v>1.0815418985214265E-2</v>
      </c>
      <c r="X239" s="23">
        <f t="shared" si="169"/>
        <v>0.44737601846544839</v>
      </c>
      <c r="Y239" s="23">
        <f t="shared" si="178"/>
        <v>158.65310765441501</v>
      </c>
      <c r="Z239" s="23">
        <f t="shared" si="179"/>
        <v>158.60314518406369</v>
      </c>
      <c r="AA239" s="23">
        <f t="shared" si="180"/>
        <v>158.62368988340666</v>
      </c>
      <c r="AB239" s="23">
        <f t="shared" si="181"/>
        <v>159.13925320017702</v>
      </c>
      <c r="AC239" s="23">
        <f t="shared" si="146"/>
        <v>2.2183498523198</v>
      </c>
      <c r="AD239" s="23">
        <f t="shared" si="147"/>
        <v>2.1861596144520261</v>
      </c>
      <c r="AE239" s="23">
        <f t="shared" si="148"/>
        <v>2.1993963250094022</v>
      </c>
      <c r="AF239" s="23">
        <f t="shared" si="149"/>
        <v>2.5315677666142484</v>
      </c>
      <c r="AJ239" s="31">
        <v>44174</v>
      </c>
      <c r="AK239" s="11">
        <v>238</v>
      </c>
      <c r="AL239" s="23">
        <v>493.60000609999997</v>
      </c>
      <c r="AP239" s="23">
        <f t="shared" si="170"/>
        <v>501.60908982913429</v>
      </c>
      <c r="AQ239" s="23">
        <f t="shared" si="171"/>
        <v>508.16067329145687</v>
      </c>
      <c r="AR239" s="23">
        <f t="shared" si="172"/>
        <v>511.16378860546774</v>
      </c>
      <c r="AS239" s="23">
        <f t="shared" si="173"/>
        <v>512.5877253648398</v>
      </c>
      <c r="AT239" s="23">
        <f t="shared" si="155"/>
        <v>1.6225858245860176</v>
      </c>
      <c r="AU239" s="23">
        <f t="shared" si="156"/>
        <v>2.949892020160755</v>
      </c>
      <c r="AV239" s="23">
        <f t="shared" si="157"/>
        <v>3.5583027326603132</v>
      </c>
      <c r="AW239" s="23">
        <f t="shared" si="158"/>
        <v>3.8467826236195477</v>
      </c>
      <c r="BA239" s="23">
        <f t="shared" si="174"/>
        <v>1.9305065404418369</v>
      </c>
      <c r="BB239" s="23">
        <f t="shared" si="175"/>
        <v>3.3507658626640024</v>
      </c>
      <c r="BC239" s="23">
        <f t="shared" si="176"/>
        <v>3.7859931838967369</v>
      </c>
      <c r="BD239" s="23">
        <f t="shared" si="177"/>
        <v>2.427335134381079</v>
      </c>
      <c r="BE239" s="23">
        <f t="shared" si="159"/>
        <v>503.53959636957615</v>
      </c>
      <c r="BF239" s="23">
        <f t="shared" si="160"/>
        <v>511.51143915412086</v>
      </c>
      <c r="BG239" s="23">
        <f t="shared" si="161"/>
        <v>514.94978178936447</v>
      </c>
      <c r="BH239" s="23">
        <f t="shared" si="150"/>
        <v>515.01506049922091</v>
      </c>
      <c r="BI239" s="23">
        <f t="shared" si="162"/>
        <v>2.0136933036347004</v>
      </c>
      <c r="BJ239" s="23">
        <f t="shared" si="163"/>
        <v>3.6287343664441036</v>
      </c>
      <c r="BK239" s="23">
        <f t="shared" si="164"/>
        <v>4.3253191704862282</v>
      </c>
      <c r="BL239" s="23">
        <f t="shared" si="165"/>
        <v>4.3385441925789587</v>
      </c>
    </row>
    <row r="240" spans="4:64" x14ac:dyDescent="0.2">
      <c r="D240" s="31">
        <v>44175</v>
      </c>
      <c r="E240" s="11">
        <v>239</v>
      </c>
      <c r="F240" s="23">
        <v>155.07449339999999</v>
      </c>
      <c r="J240" s="23">
        <f t="shared" si="151"/>
        <v>157.879534297975</v>
      </c>
      <c r="K240" s="23">
        <f t="shared" si="152"/>
        <v>157.28787488300372</v>
      </c>
      <c r="L240" s="23">
        <f t="shared" si="153"/>
        <v>156.57115380576857</v>
      </c>
      <c r="M240" s="23">
        <f t="shared" si="154"/>
        <v>155.90638079634232</v>
      </c>
      <c r="N240" s="23">
        <f t="shared" si="138"/>
        <v>1.808834474628698</v>
      </c>
      <c r="O240" s="23">
        <f t="shared" si="139"/>
        <v>1.4273020884837078</v>
      </c>
      <c r="P240" s="23">
        <f t="shared" si="140"/>
        <v>0.9651235177071229</v>
      </c>
      <c r="Q240" s="23">
        <f t="shared" si="141"/>
        <v>0.53644372978639976</v>
      </c>
      <c r="U240" s="23">
        <f t="shared" si="166"/>
        <v>-4.8523214341723492E-2</v>
      </c>
      <c r="V240" s="23">
        <f t="shared" si="167"/>
        <v>-0.59608327469981681</v>
      </c>
      <c r="W240" s="23">
        <f t="shared" si="168"/>
        <v>-1.2207062275976408</v>
      </c>
      <c r="X240" s="23">
        <f t="shared" si="169"/>
        <v>-2.1389219046023045</v>
      </c>
      <c r="Y240" s="23">
        <f t="shared" si="178"/>
        <v>157.83101108363329</v>
      </c>
      <c r="Z240" s="23">
        <f t="shared" si="179"/>
        <v>156.6917916083039</v>
      </c>
      <c r="AA240" s="23">
        <f t="shared" si="180"/>
        <v>155.35044757817093</v>
      </c>
      <c r="AB240" s="23">
        <f t="shared" si="181"/>
        <v>153.76745889174001</v>
      </c>
      <c r="AC240" s="23">
        <f t="shared" si="146"/>
        <v>1.777544213233774</v>
      </c>
      <c r="AD240" s="23">
        <f t="shared" si="147"/>
        <v>1.0429169703184131</v>
      </c>
      <c r="AE240" s="23">
        <f t="shared" si="148"/>
        <v>0.1779494307030472</v>
      </c>
      <c r="AF240" s="23">
        <f t="shared" si="149"/>
        <v>0.84284299732556056</v>
      </c>
      <c r="AJ240" s="31">
        <v>44175</v>
      </c>
      <c r="AK240" s="11">
        <v>239</v>
      </c>
      <c r="AL240" s="23">
        <v>501.0899963</v>
      </c>
      <c r="AP240" s="23">
        <f t="shared" si="170"/>
        <v>500.0072730833075</v>
      </c>
      <c r="AQ240" s="23">
        <f t="shared" si="171"/>
        <v>502.33640641487409</v>
      </c>
      <c r="AR240" s="23">
        <f t="shared" si="172"/>
        <v>500.62551910218707</v>
      </c>
      <c r="AS240" s="23">
        <f t="shared" si="173"/>
        <v>497.39754995296795</v>
      </c>
      <c r="AT240" s="23">
        <f t="shared" si="155"/>
        <v>0.21607360447967899</v>
      </c>
      <c r="AU240" s="23">
        <f t="shared" si="156"/>
        <v>0.24873977211228854</v>
      </c>
      <c r="AV240" s="23">
        <f t="shared" si="157"/>
        <v>9.2693368704739723E-2</v>
      </c>
      <c r="AW240" s="23">
        <f t="shared" si="158"/>
        <v>0.73688287020230148</v>
      </c>
      <c r="BA240" s="23">
        <f t="shared" si="174"/>
        <v>1.2240418831881106</v>
      </c>
      <c r="BB240" s="23">
        <f t="shared" si="175"/>
        <v>-0.31924723303471181</v>
      </c>
      <c r="BC240" s="23">
        <f t="shared" si="176"/>
        <v>-4.8085644284097091</v>
      </c>
      <c r="BD240" s="23">
        <f t="shared" si="177"/>
        <v>-11.666673302621264</v>
      </c>
      <c r="BE240" s="23">
        <f t="shared" si="159"/>
        <v>501.23131496649563</v>
      </c>
      <c r="BF240" s="23">
        <f t="shared" si="160"/>
        <v>502.01715918183936</v>
      </c>
      <c r="BG240" s="23">
        <f t="shared" si="161"/>
        <v>495.81695467377739</v>
      </c>
      <c r="BH240" s="23">
        <f t="shared" si="150"/>
        <v>485.73087665034666</v>
      </c>
      <c r="BI240" s="23">
        <f t="shared" si="162"/>
        <v>2.8202252597161984E-2</v>
      </c>
      <c r="BJ240" s="23">
        <f t="shared" si="163"/>
        <v>0.18502921405045919</v>
      </c>
      <c r="BK240" s="23">
        <f t="shared" si="164"/>
        <v>1.0523142878840599</v>
      </c>
      <c r="BL240" s="23">
        <f t="shared" si="165"/>
        <v>3.0651419431765929</v>
      </c>
    </row>
    <row r="241" spans="4:64" x14ac:dyDescent="0.2">
      <c r="D241" s="31">
        <v>44176</v>
      </c>
      <c r="E241" s="11">
        <v>240</v>
      </c>
      <c r="F241" s="23">
        <v>155.82099909999999</v>
      </c>
      <c r="J241" s="23">
        <f t="shared" si="151"/>
        <v>157.31852611838002</v>
      </c>
      <c r="K241" s="23">
        <f t="shared" si="152"/>
        <v>156.40252228980222</v>
      </c>
      <c r="L241" s="23">
        <f t="shared" si="153"/>
        <v>155.67315756230744</v>
      </c>
      <c r="M241" s="23">
        <f t="shared" si="154"/>
        <v>155.24087087926847</v>
      </c>
      <c r="N241" s="23">
        <f t="shared" si="138"/>
        <v>0.96105597257720721</v>
      </c>
      <c r="O241" s="23">
        <f t="shared" si="139"/>
        <v>0.37319950017072262</v>
      </c>
      <c r="P241" s="23">
        <f t="shared" si="140"/>
        <v>9.4879084684650061E-2</v>
      </c>
      <c r="Q241" s="23">
        <f t="shared" si="141"/>
        <v>0.37230426199437966</v>
      </c>
      <c r="U241" s="23">
        <f t="shared" si="166"/>
        <v>-0.15102020739237443</v>
      </c>
      <c r="V241" s="23">
        <f t="shared" si="167"/>
        <v>-0.7117910021004914</v>
      </c>
      <c r="W241" s="23">
        <f t="shared" si="168"/>
        <v>-1.0270802371157384</v>
      </c>
      <c r="X241" s="23">
        <f t="shared" si="169"/>
        <v>-0.96019231457953924</v>
      </c>
      <c r="Y241" s="23">
        <f t="shared" si="178"/>
        <v>157.16750591098764</v>
      </c>
      <c r="Z241" s="23">
        <f t="shared" si="179"/>
        <v>155.69073128770174</v>
      </c>
      <c r="AA241" s="23">
        <f t="shared" si="180"/>
        <v>154.6460773251917</v>
      </c>
      <c r="AB241" s="23">
        <f t="shared" si="181"/>
        <v>154.28067856468894</v>
      </c>
      <c r="AC241" s="23">
        <f t="shared" si="146"/>
        <v>0.86413693838756056</v>
      </c>
      <c r="AD241" s="23">
        <f t="shared" si="147"/>
        <v>8.3600935079780933E-2</v>
      </c>
      <c r="AE241" s="23">
        <f t="shared" si="148"/>
        <v>0.75402017802124144</v>
      </c>
      <c r="AF241" s="23">
        <f t="shared" si="149"/>
        <v>0.98851922668172243</v>
      </c>
      <c r="AJ241" s="31">
        <v>44176</v>
      </c>
      <c r="AK241" s="11">
        <v>240</v>
      </c>
      <c r="AL241" s="23">
        <v>503.22000120000001</v>
      </c>
      <c r="AP241" s="23">
        <f t="shared" si="170"/>
        <v>500.22381772664602</v>
      </c>
      <c r="AQ241" s="23">
        <f t="shared" si="171"/>
        <v>501.83784236892444</v>
      </c>
      <c r="AR241" s="23">
        <f t="shared" si="172"/>
        <v>500.90420542087486</v>
      </c>
      <c r="AS241" s="23">
        <f t="shared" si="173"/>
        <v>500.35150703059355</v>
      </c>
      <c r="AT241" s="23">
        <f t="shared" si="155"/>
        <v>0.59540230241428538</v>
      </c>
      <c r="AU241" s="23">
        <f t="shared" si="156"/>
        <v>0.27466293624649585</v>
      </c>
      <c r="AV241" s="23">
        <f t="shared" si="157"/>
        <v>0.46019549572807272</v>
      </c>
      <c r="AW241" s="23">
        <f t="shared" si="158"/>
        <v>0.57002785313900994</v>
      </c>
      <c r="BA241" s="23">
        <f t="shared" si="174"/>
        <v>1.0225424352181931</v>
      </c>
      <c r="BB241" s="23">
        <f t="shared" si="175"/>
        <v>-0.39097395820068687</v>
      </c>
      <c r="BC241" s="23">
        <f t="shared" si="176"/>
        <v>-1.7562139801512102</v>
      </c>
      <c r="BD241" s="23">
        <f t="shared" si="177"/>
        <v>2.9831001576229976E-2</v>
      </c>
      <c r="BE241" s="23">
        <f t="shared" si="159"/>
        <v>501.24636016186423</v>
      </c>
      <c r="BF241" s="23">
        <f t="shared" si="160"/>
        <v>501.44686841072377</v>
      </c>
      <c r="BG241" s="23">
        <f t="shared" si="161"/>
        <v>499.14799144072367</v>
      </c>
      <c r="BH241" s="23">
        <f t="shared" si="150"/>
        <v>500.38133803216977</v>
      </c>
      <c r="BI241" s="23">
        <f t="shared" si="162"/>
        <v>0.39220242308122732</v>
      </c>
      <c r="BJ241" s="23">
        <f t="shared" si="163"/>
        <v>0.35235737551129881</v>
      </c>
      <c r="BK241" s="23">
        <f t="shared" si="164"/>
        <v>0.80919076140973167</v>
      </c>
      <c r="BL241" s="23">
        <f t="shared" si="165"/>
        <v>0.56409982931144431</v>
      </c>
    </row>
    <row r="242" spans="4:64" x14ac:dyDescent="0.2">
      <c r="D242" s="31">
        <v>44179</v>
      </c>
      <c r="E242" s="11">
        <v>241</v>
      </c>
      <c r="F242" s="23">
        <v>157.84849550000001</v>
      </c>
      <c r="J242" s="23">
        <f t="shared" si="151"/>
        <v>157.01902071470403</v>
      </c>
      <c r="K242" s="23">
        <f t="shared" si="152"/>
        <v>156.16991301388134</v>
      </c>
      <c r="L242" s="23">
        <f t="shared" si="153"/>
        <v>155.76186248492297</v>
      </c>
      <c r="M242" s="23">
        <f t="shared" si="154"/>
        <v>155.70497345585369</v>
      </c>
      <c r="N242" s="23">
        <f t="shared" si="138"/>
        <v>0.52548792604487371</v>
      </c>
      <c r="O242" s="23">
        <f t="shared" si="139"/>
        <v>1.0634136744867935</v>
      </c>
      <c r="P242" s="23">
        <f t="shared" si="140"/>
        <v>1.321921383201933</v>
      </c>
      <c r="Q242" s="23">
        <f t="shared" si="141"/>
        <v>1.3579616564329704</v>
      </c>
      <c r="U242" s="23">
        <f t="shared" si="166"/>
        <v>-0.18071724664909833</v>
      </c>
      <c r="V242" s="23">
        <f t="shared" si="167"/>
        <v>-0.52011831162864652</v>
      </c>
      <c r="W242" s="23">
        <f t="shared" si="168"/>
        <v>-0.35760914127697491</v>
      </c>
      <c r="X242" s="23">
        <f t="shared" si="169"/>
        <v>0.1792435983522675</v>
      </c>
      <c r="Y242" s="23">
        <f t="shared" si="178"/>
        <v>156.83830346805493</v>
      </c>
      <c r="Z242" s="23">
        <f t="shared" si="179"/>
        <v>155.64979470225271</v>
      </c>
      <c r="AA242" s="23">
        <f t="shared" si="180"/>
        <v>155.40425334364599</v>
      </c>
      <c r="AB242" s="23">
        <f t="shared" si="181"/>
        <v>155.88421705420595</v>
      </c>
      <c r="AC242" s="23">
        <f t="shared" si="146"/>
        <v>0.63997571135866871</v>
      </c>
      <c r="AD242" s="23">
        <f t="shared" si="147"/>
        <v>1.3929184378873645</v>
      </c>
      <c r="AE242" s="23">
        <f t="shared" si="148"/>
        <v>1.5484735211518199</v>
      </c>
      <c r="AF242" s="23">
        <f t="shared" si="149"/>
        <v>1.244407455118294</v>
      </c>
      <c r="AJ242" s="31">
        <v>44179</v>
      </c>
      <c r="AK242" s="11">
        <v>241</v>
      </c>
      <c r="AL242" s="23">
        <v>522.41998290000004</v>
      </c>
      <c r="AP242" s="23">
        <f t="shared" si="170"/>
        <v>500.82305442131684</v>
      </c>
      <c r="AQ242" s="23">
        <f t="shared" si="171"/>
        <v>502.39070590135464</v>
      </c>
      <c r="AR242" s="23">
        <f t="shared" si="172"/>
        <v>502.29368288834996</v>
      </c>
      <c r="AS242" s="23">
        <f t="shared" si="173"/>
        <v>502.64630236611873</v>
      </c>
      <c r="AT242" s="23">
        <f t="shared" si="155"/>
        <v>4.1340165356609671</v>
      </c>
      <c r="AU242" s="23">
        <f t="shared" si="156"/>
        <v>3.8339415899562441</v>
      </c>
      <c r="AV242" s="23">
        <f t="shared" si="157"/>
        <v>3.8525134318038874</v>
      </c>
      <c r="AW242" s="23">
        <f t="shared" si="158"/>
        <v>3.785016113686126</v>
      </c>
      <c r="BA242" s="23">
        <f t="shared" si="174"/>
        <v>0.93788128710871888</v>
      </c>
      <c r="BB242" s="23">
        <f t="shared" si="175"/>
        <v>-1.3438961948334327E-2</v>
      </c>
      <c r="BC242" s="23">
        <f t="shared" si="176"/>
        <v>0.13120088842457789</v>
      </c>
      <c r="BD242" s="23">
        <f t="shared" si="177"/>
        <v>1.84180246873539</v>
      </c>
      <c r="BE242" s="23">
        <f t="shared" si="159"/>
        <v>501.76093570842556</v>
      </c>
      <c r="BF242" s="23">
        <f t="shared" si="160"/>
        <v>502.3772669394063</v>
      </c>
      <c r="BG242" s="23">
        <f t="shared" si="161"/>
        <v>502.42488377677455</v>
      </c>
      <c r="BH242" s="23">
        <f t="shared" si="150"/>
        <v>504.48810483485414</v>
      </c>
      <c r="BI242" s="23">
        <f t="shared" si="162"/>
        <v>3.9544902315746526</v>
      </c>
      <c r="BJ242" s="23">
        <f t="shared" si="163"/>
        <v>3.8365140340411235</v>
      </c>
      <c r="BK242" s="23">
        <f t="shared" si="164"/>
        <v>3.8273993678861409</v>
      </c>
      <c r="BL242" s="23">
        <f t="shared" si="165"/>
        <v>3.432464042742859</v>
      </c>
    </row>
    <row r="243" spans="4:64" x14ac:dyDescent="0.2">
      <c r="D243" s="31">
        <v>44180</v>
      </c>
      <c r="E243" s="11">
        <v>242</v>
      </c>
      <c r="F243" s="23">
        <v>158.2559967</v>
      </c>
      <c r="J243" s="23">
        <f t="shared" si="151"/>
        <v>157.18491567176324</v>
      </c>
      <c r="K243" s="23">
        <f t="shared" si="152"/>
        <v>156.8413460083288</v>
      </c>
      <c r="L243" s="23">
        <f t="shared" si="153"/>
        <v>157.01384229396922</v>
      </c>
      <c r="M243" s="23">
        <f t="shared" si="154"/>
        <v>157.41979109117074</v>
      </c>
      <c r="N243" s="23">
        <f t="shared" si="138"/>
        <v>0.67680280720557473</v>
      </c>
      <c r="O243" s="23">
        <f t="shared" si="139"/>
        <v>0.89390021305347389</v>
      </c>
      <c r="P243" s="23">
        <f t="shared" si="140"/>
        <v>0.78490195122620476</v>
      </c>
      <c r="Q243" s="23">
        <f t="shared" si="141"/>
        <v>0.52838794501697417</v>
      </c>
      <c r="U243" s="23">
        <f t="shared" si="166"/>
        <v>-0.11139480590743694</v>
      </c>
      <c r="V243" s="23">
        <f t="shared" si="167"/>
        <v>-4.3497789198205017E-2</v>
      </c>
      <c r="W243" s="23">
        <f t="shared" si="168"/>
        <v>0.60814422891695841</v>
      </c>
      <c r="X243" s="23">
        <f t="shared" si="169"/>
        <v>1.4077028279240913</v>
      </c>
      <c r="Y243" s="23">
        <f t="shared" si="178"/>
        <v>157.07352086585581</v>
      </c>
      <c r="Z243" s="23">
        <f t="shared" si="179"/>
        <v>156.7978482191306</v>
      </c>
      <c r="AA243" s="23">
        <f t="shared" si="180"/>
        <v>157.62198652288617</v>
      </c>
      <c r="AB243" s="23">
        <f t="shared" si="181"/>
        <v>158.82749391909482</v>
      </c>
      <c r="AC243" s="23">
        <f t="shared" si="146"/>
        <v>0.74719180239707461</v>
      </c>
      <c r="AD243" s="23">
        <f t="shared" si="147"/>
        <v>0.92138592614190473</v>
      </c>
      <c r="AE243" s="23">
        <f t="shared" si="148"/>
        <v>0.40062316141845278</v>
      </c>
      <c r="AF243" s="23">
        <f t="shared" si="149"/>
        <v>0.36112199917339566</v>
      </c>
      <c r="AJ243" s="31">
        <v>44180</v>
      </c>
      <c r="AK243" s="11">
        <v>242</v>
      </c>
      <c r="AL243" s="23">
        <v>519.78002930000002</v>
      </c>
      <c r="AP243" s="23">
        <f t="shared" si="170"/>
        <v>505.14244011705347</v>
      </c>
      <c r="AQ243" s="23">
        <f t="shared" si="171"/>
        <v>510.40241670081275</v>
      </c>
      <c r="AR243" s="23">
        <f t="shared" si="172"/>
        <v>514.36946289534001</v>
      </c>
      <c r="AS243" s="23">
        <f t="shared" si="173"/>
        <v>518.46524679322374</v>
      </c>
      <c r="AT243" s="23">
        <f t="shared" si="155"/>
        <v>2.8161122701576935</v>
      </c>
      <c r="AU243" s="23">
        <f t="shared" si="156"/>
        <v>1.8041502309768083</v>
      </c>
      <c r="AV243" s="23">
        <f t="shared" si="157"/>
        <v>1.040933875806378</v>
      </c>
      <c r="AW243" s="23">
        <f t="shared" si="158"/>
        <v>0.25294979273192369</v>
      </c>
      <c r="BA243" s="23">
        <f t="shared" si="174"/>
        <v>1.6141821688343008</v>
      </c>
      <c r="BB243" s="23">
        <f t="shared" si="175"/>
        <v>3.1966209426142456</v>
      </c>
      <c r="BC243" s="23">
        <f t="shared" si="176"/>
        <v>7.2979483595638577</v>
      </c>
      <c r="BD243" s="23">
        <f t="shared" si="177"/>
        <v>13.023516035431086</v>
      </c>
      <c r="BE243" s="23">
        <f t="shared" si="159"/>
        <v>506.75662228588777</v>
      </c>
      <c r="BF243" s="23">
        <f t="shared" si="160"/>
        <v>513.59903764342698</v>
      </c>
      <c r="BG243" s="23">
        <f t="shared" si="161"/>
        <v>521.66741125490387</v>
      </c>
      <c r="BH243" s="23">
        <f t="shared" si="150"/>
        <v>531.48876282865479</v>
      </c>
      <c r="BI243" s="23">
        <f t="shared" si="162"/>
        <v>2.5055612528344309</v>
      </c>
      <c r="BJ243" s="23">
        <f t="shared" si="163"/>
        <v>1.1891552788007513</v>
      </c>
      <c r="BK243" s="23">
        <f t="shared" si="164"/>
        <v>0.36311167195969918</v>
      </c>
      <c r="BL243" s="23">
        <f t="shared" si="165"/>
        <v>2.2526324346133859</v>
      </c>
    </row>
    <row r="244" spans="4:64" x14ac:dyDescent="0.2">
      <c r="D244" s="31">
        <v>44181</v>
      </c>
      <c r="E244" s="11">
        <v>243</v>
      </c>
      <c r="F244" s="23">
        <v>162.04800420000001</v>
      </c>
      <c r="J244" s="23">
        <f t="shared" si="151"/>
        <v>157.39913187741058</v>
      </c>
      <c r="K244" s="23">
        <f t="shared" si="152"/>
        <v>157.40720628499727</v>
      </c>
      <c r="L244" s="23">
        <f t="shared" si="153"/>
        <v>157.7591349375877</v>
      </c>
      <c r="M244" s="23">
        <f t="shared" si="154"/>
        <v>158.08875557823416</v>
      </c>
      <c r="N244" s="23">
        <f t="shared" si="138"/>
        <v>2.8688241768481006</v>
      </c>
      <c r="O244" s="23">
        <f t="shared" si="139"/>
        <v>2.8638414511264534</v>
      </c>
      <c r="P244" s="23">
        <f t="shared" si="140"/>
        <v>2.6466658960631029</v>
      </c>
      <c r="Q244" s="23">
        <f t="shared" si="141"/>
        <v>2.4432566394827906</v>
      </c>
      <c r="U244" s="23">
        <f t="shared" si="166"/>
        <v>-4.6272603596480229E-2</v>
      </c>
      <c r="V244" s="23">
        <f t="shared" si="167"/>
        <v>0.20024543714846649</v>
      </c>
      <c r="W244" s="23">
        <f t="shared" si="168"/>
        <v>0.69043327773787366</v>
      </c>
      <c r="X244" s="23">
        <f t="shared" si="169"/>
        <v>0.81671215523555396</v>
      </c>
      <c r="Y244" s="23">
        <f t="shared" si="178"/>
        <v>157.35285927381409</v>
      </c>
      <c r="Z244" s="23">
        <f t="shared" si="179"/>
        <v>157.60745172214573</v>
      </c>
      <c r="AA244" s="23">
        <f t="shared" si="180"/>
        <v>158.44956821532557</v>
      </c>
      <c r="AB244" s="23">
        <f t="shared" si="181"/>
        <v>158.90546773346972</v>
      </c>
      <c r="AC244" s="23">
        <f t="shared" si="146"/>
        <v>2.8973790509577397</v>
      </c>
      <c r="AD244" s="23">
        <f t="shared" si="147"/>
        <v>2.7402697736244521</v>
      </c>
      <c r="AE244" s="23">
        <f t="shared" si="148"/>
        <v>2.2205987679016648</v>
      </c>
      <c r="AF244" s="23">
        <f t="shared" si="149"/>
        <v>1.9392626783923623</v>
      </c>
      <c r="AJ244" s="31">
        <v>44181</v>
      </c>
      <c r="AK244" s="11">
        <v>243</v>
      </c>
      <c r="AL244" s="23">
        <v>524.83001709999996</v>
      </c>
      <c r="AP244" s="23">
        <f t="shared" si="170"/>
        <v>508.06995795364281</v>
      </c>
      <c r="AQ244" s="23">
        <f t="shared" si="171"/>
        <v>514.15346174048773</v>
      </c>
      <c r="AR244" s="23">
        <f t="shared" si="172"/>
        <v>517.61580273813604</v>
      </c>
      <c r="AS244" s="23">
        <f t="shared" si="173"/>
        <v>519.51707279864479</v>
      </c>
      <c r="AT244" s="23">
        <f t="shared" si="155"/>
        <v>3.1934261761487099</v>
      </c>
      <c r="AU244" s="23">
        <f t="shared" si="156"/>
        <v>2.0342882479372264</v>
      </c>
      <c r="AV244" s="23">
        <f t="shared" si="157"/>
        <v>1.3745811266144374</v>
      </c>
      <c r="AW244" s="23">
        <f t="shared" si="158"/>
        <v>1.0123171556978336</v>
      </c>
      <c r="BA244" s="23">
        <f t="shared" si="174"/>
        <v>1.8768493023853097</v>
      </c>
      <c r="BB244" s="23">
        <f t="shared" si="175"/>
        <v>3.4183905814385387</v>
      </c>
      <c r="BC244" s="23">
        <f t="shared" si="176"/>
        <v>4.8669832495031624</v>
      </c>
      <c r="BD244" s="23">
        <f t="shared" si="177"/>
        <v>3.4461640114230558</v>
      </c>
      <c r="BE244" s="23">
        <f t="shared" si="159"/>
        <v>509.94680725602814</v>
      </c>
      <c r="BF244" s="23">
        <f t="shared" si="160"/>
        <v>517.57185232192626</v>
      </c>
      <c r="BG244" s="23">
        <f t="shared" si="161"/>
        <v>522.4827859876392</v>
      </c>
      <c r="BH244" s="23">
        <f t="shared" si="150"/>
        <v>522.96323681006788</v>
      </c>
      <c r="BI244" s="23">
        <f t="shared" si="162"/>
        <v>2.8358152847679086</v>
      </c>
      <c r="BJ244" s="23">
        <f t="shared" si="163"/>
        <v>1.3829553458431001</v>
      </c>
      <c r="BK244" s="23">
        <f t="shared" si="164"/>
        <v>0.44723644530292239</v>
      </c>
      <c r="BL244" s="23">
        <f t="shared" si="165"/>
        <v>0.35569236307160157</v>
      </c>
    </row>
    <row r="245" spans="4:64" x14ac:dyDescent="0.2">
      <c r="D245" s="31">
        <v>44182</v>
      </c>
      <c r="E245" s="11">
        <v>244</v>
      </c>
      <c r="F245" s="23">
        <v>161.80400090000001</v>
      </c>
      <c r="J245" s="23">
        <f t="shared" si="151"/>
        <v>158.32890634192847</v>
      </c>
      <c r="K245" s="23">
        <f t="shared" si="152"/>
        <v>159.26352545099837</v>
      </c>
      <c r="L245" s="23">
        <f t="shared" si="153"/>
        <v>160.3324564950351</v>
      </c>
      <c r="M245" s="23">
        <f t="shared" si="154"/>
        <v>161.25615447564684</v>
      </c>
      <c r="N245" s="23">
        <f t="shared" si="138"/>
        <v>2.1477185599503503</v>
      </c>
      <c r="O245" s="23">
        <f t="shared" si="139"/>
        <v>1.5700943331875505</v>
      </c>
      <c r="P245" s="23">
        <f t="shared" si="140"/>
        <v>0.90946107437378088</v>
      </c>
      <c r="Q245" s="23">
        <f t="shared" si="141"/>
        <v>0.33858645108025109</v>
      </c>
      <c r="U245" s="23">
        <f t="shared" si="166"/>
        <v>0.148936810026394</v>
      </c>
      <c r="V245" s="23">
        <f t="shared" si="167"/>
        <v>0.86267492868952</v>
      </c>
      <c r="W245" s="23">
        <f t="shared" si="168"/>
        <v>1.8201662455635894</v>
      </c>
      <c r="X245" s="23">
        <f t="shared" si="169"/>
        <v>2.6972615489772558</v>
      </c>
      <c r="Y245" s="23">
        <f t="shared" si="178"/>
        <v>158.47784315195486</v>
      </c>
      <c r="Z245" s="23">
        <f t="shared" si="179"/>
        <v>160.1262003796879</v>
      </c>
      <c r="AA245" s="23">
        <f t="shared" si="180"/>
        <v>162.1526227405987</v>
      </c>
      <c r="AB245" s="23">
        <f t="shared" si="181"/>
        <v>163.95341602462409</v>
      </c>
      <c r="AC245" s="23">
        <f t="shared" si="146"/>
        <v>2.0556708916615842</v>
      </c>
      <c r="AD245" s="23">
        <f t="shared" si="147"/>
        <v>1.0369338897553206</v>
      </c>
      <c r="AE245" s="23">
        <f t="shared" si="148"/>
        <v>0.21545934504682329</v>
      </c>
      <c r="AF245" s="23">
        <f t="shared" si="149"/>
        <v>1.3284066603226279</v>
      </c>
      <c r="AJ245" s="31">
        <v>44182</v>
      </c>
      <c r="AK245" s="11">
        <v>244</v>
      </c>
      <c r="AL245" s="23">
        <v>532.90002440000001</v>
      </c>
      <c r="AP245" s="23">
        <f t="shared" si="170"/>
        <v>511.42196978291429</v>
      </c>
      <c r="AQ245" s="23">
        <f t="shared" si="171"/>
        <v>518.4240838842926</v>
      </c>
      <c r="AR245" s="23">
        <f t="shared" si="172"/>
        <v>521.94433135525446</v>
      </c>
      <c r="AS245" s="23">
        <f t="shared" si="173"/>
        <v>523.76742823972893</v>
      </c>
      <c r="AT245" s="23">
        <f t="shared" si="155"/>
        <v>4.0304097642457748</v>
      </c>
      <c r="AU245" s="23">
        <f t="shared" si="156"/>
        <v>2.7164458346584017</v>
      </c>
      <c r="AV245" s="23">
        <f t="shared" si="157"/>
        <v>2.0558627403105714</v>
      </c>
      <c r="AW245" s="23">
        <f t="shared" si="158"/>
        <v>1.7137541268746614</v>
      </c>
      <c r="BA245" s="23">
        <f t="shared" si="174"/>
        <v>2.171881807762543</v>
      </c>
      <c r="BB245" s="23">
        <f t="shared" si="175"/>
        <v>3.7592832063850721</v>
      </c>
      <c r="BC245" s="23">
        <f t="shared" si="176"/>
        <v>4.5439104700723192</v>
      </c>
      <c r="BD245" s="23">
        <f t="shared" si="177"/>
        <v>4.0895171551519223</v>
      </c>
      <c r="BE245" s="23">
        <f t="shared" si="159"/>
        <v>513.59385159067688</v>
      </c>
      <c r="BF245" s="23">
        <f t="shared" si="160"/>
        <v>522.18336709067762</v>
      </c>
      <c r="BG245" s="23">
        <f t="shared" si="161"/>
        <v>526.48824182532678</v>
      </c>
      <c r="BH245" s="23">
        <f t="shared" si="150"/>
        <v>527.85694539488088</v>
      </c>
      <c r="BI245" s="23">
        <f t="shared" si="162"/>
        <v>3.6228508022795145</v>
      </c>
      <c r="BJ245" s="23">
        <f t="shared" si="163"/>
        <v>2.0110070967604905</v>
      </c>
      <c r="BK245" s="23">
        <f t="shared" si="164"/>
        <v>1.203186766953585</v>
      </c>
      <c r="BL245" s="23">
        <f t="shared" si="165"/>
        <v>0.94634617643285013</v>
      </c>
    </row>
    <row r="246" spans="4:64" x14ac:dyDescent="0.2">
      <c r="D246" s="31">
        <v>44183</v>
      </c>
      <c r="E246" s="11">
        <v>245</v>
      </c>
      <c r="F246" s="23">
        <v>160.08250430000001</v>
      </c>
      <c r="J246" s="23">
        <f t="shared" si="151"/>
        <v>159.02392525354279</v>
      </c>
      <c r="K246" s="23">
        <f t="shared" si="152"/>
        <v>160.27971563059901</v>
      </c>
      <c r="L246" s="23">
        <f t="shared" si="153"/>
        <v>161.21538313801403</v>
      </c>
      <c r="M246" s="23">
        <f t="shared" si="154"/>
        <v>161.69443161512939</v>
      </c>
      <c r="N246" s="23">
        <f t="shared" si="138"/>
        <v>0.66127091844678587</v>
      </c>
      <c r="O246" s="23">
        <f t="shared" si="139"/>
        <v>0.12319355663590997</v>
      </c>
      <c r="P246" s="23">
        <f t="shared" si="140"/>
        <v>0.70768435499420301</v>
      </c>
      <c r="Q246" s="23">
        <f t="shared" si="141"/>
        <v>1.0069353438577973</v>
      </c>
      <c r="U246" s="23">
        <f t="shared" si="166"/>
        <v>0.25815323034397764</v>
      </c>
      <c r="V246" s="23">
        <f t="shared" si="167"/>
        <v>0.92408102905396872</v>
      </c>
      <c r="W246" s="23">
        <f t="shared" si="168"/>
        <v>1.2578224840127938</v>
      </c>
      <c r="X246" s="23">
        <f t="shared" si="169"/>
        <v>0.89007402138149194</v>
      </c>
      <c r="Y246" s="23">
        <f t="shared" si="178"/>
        <v>159.28207848388675</v>
      </c>
      <c r="Z246" s="23">
        <f t="shared" si="179"/>
        <v>161.20379665965299</v>
      </c>
      <c r="AA246" s="23">
        <f t="shared" si="180"/>
        <v>162.47320562202682</v>
      </c>
      <c r="AB246" s="23">
        <f t="shared" si="181"/>
        <v>162.58450563651087</v>
      </c>
      <c r="AC246" s="23">
        <f t="shared" si="146"/>
        <v>0.50000830485087633</v>
      </c>
      <c r="AD246" s="23">
        <f t="shared" si="147"/>
        <v>0.70044653821234815</v>
      </c>
      <c r="AE246" s="23">
        <f t="shared" si="148"/>
        <v>1.4934182423499318</v>
      </c>
      <c r="AF246" s="23">
        <f t="shared" si="149"/>
        <v>1.5629448998511561</v>
      </c>
      <c r="AJ246" s="31">
        <v>44183</v>
      </c>
      <c r="AK246" s="11">
        <v>245</v>
      </c>
      <c r="AL246" s="23">
        <v>534.45001219999995</v>
      </c>
      <c r="AP246" s="23">
        <f t="shared" si="170"/>
        <v>515.71758070633143</v>
      </c>
      <c r="AQ246" s="23">
        <f t="shared" si="171"/>
        <v>524.21446009057559</v>
      </c>
      <c r="AR246" s="23">
        <f t="shared" si="172"/>
        <v>528.51774718210174</v>
      </c>
      <c r="AS246" s="23">
        <f t="shared" si="173"/>
        <v>531.07350516794577</v>
      </c>
      <c r="AT246" s="23">
        <f t="shared" si="155"/>
        <v>3.5049922473682216</v>
      </c>
      <c r="AU246" s="23">
        <f t="shared" si="156"/>
        <v>1.9151561185845853</v>
      </c>
      <c r="AV246" s="23">
        <f t="shared" si="157"/>
        <v>1.1099756539397836</v>
      </c>
      <c r="AW246" s="23">
        <f t="shared" si="158"/>
        <v>0.63177228084534753</v>
      </c>
      <c r="BA246" s="23">
        <f t="shared" si="174"/>
        <v>2.5966276308934635</v>
      </c>
      <c r="BB246" s="23">
        <f t="shared" si="175"/>
        <v>4.5717204063442374</v>
      </c>
      <c r="BC246" s="23">
        <f t="shared" si="176"/>
        <v>5.7616136841372958</v>
      </c>
      <c r="BD246" s="23">
        <f t="shared" si="177"/>
        <v>6.6627649736038563</v>
      </c>
      <c r="BE246" s="23">
        <f t="shared" si="159"/>
        <v>518.31420833722484</v>
      </c>
      <c r="BF246" s="23">
        <f t="shared" si="160"/>
        <v>528.78618049691977</v>
      </c>
      <c r="BG246" s="23">
        <f t="shared" si="161"/>
        <v>534.27936086623902</v>
      </c>
      <c r="BH246" s="23">
        <f t="shared" si="150"/>
        <v>537.73627014154965</v>
      </c>
      <c r="BI246" s="23">
        <f t="shared" si="162"/>
        <v>3.019141827007167</v>
      </c>
      <c r="BJ246" s="23">
        <f t="shared" si="163"/>
        <v>1.0597495694247787</v>
      </c>
      <c r="BK246" s="23">
        <f t="shared" si="164"/>
        <v>3.1930270346231922E-2</v>
      </c>
      <c r="BL246" s="23">
        <f t="shared" si="165"/>
        <v>0.61488593255376989</v>
      </c>
    </row>
    <row r="247" spans="4:64" x14ac:dyDescent="0.2">
      <c r="D247" s="31">
        <v>44186</v>
      </c>
      <c r="E247" s="11">
        <v>246</v>
      </c>
      <c r="F247" s="23">
        <v>160.3090057</v>
      </c>
      <c r="J247" s="23">
        <f t="shared" si="151"/>
        <v>159.23564106283425</v>
      </c>
      <c r="K247" s="23">
        <f t="shared" si="152"/>
        <v>160.2008310983594</v>
      </c>
      <c r="L247" s="23">
        <f t="shared" si="153"/>
        <v>160.53565583520563</v>
      </c>
      <c r="M247" s="23">
        <f t="shared" si="154"/>
        <v>160.40488976302586</v>
      </c>
      <c r="N247" s="23">
        <f t="shared" si="138"/>
        <v>0.66955978703681329</v>
      </c>
      <c r="O247" s="23">
        <f t="shared" si="139"/>
        <v>6.7478805178939893E-2</v>
      </c>
      <c r="P247" s="23">
        <f t="shared" si="140"/>
        <v>0.14138328300144334</v>
      </c>
      <c r="Q247" s="23">
        <f t="shared" si="141"/>
        <v>5.9812025286526675E-2</v>
      </c>
      <c r="U247" s="23">
        <f t="shared" si="166"/>
        <v>0.24886574613347454</v>
      </c>
      <c r="V247" s="23">
        <f t="shared" si="167"/>
        <v>0.52289480453653603</v>
      </c>
      <c r="W247" s="23">
        <f t="shared" si="168"/>
        <v>9.5292611920076264E-2</v>
      </c>
      <c r="X247" s="23">
        <f t="shared" si="169"/>
        <v>-0.85361867740652198</v>
      </c>
      <c r="Y247" s="23">
        <f t="shared" si="178"/>
        <v>159.48450680896772</v>
      </c>
      <c r="Z247" s="23">
        <f t="shared" si="179"/>
        <v>160.72372590289595</v>
      </c>
      <c r="AA247" s="23">
        <f t="shared" si="180"/>
        <v>160.63094844712572</v>
      </c>
      <c r="AB247" s="23">
        <f t="shared" si="181"/>
        <v>159.55127108561933</v>
      </c>
      <c r="AC247" s="23">
        <f t="shared" si="146"/>
        <v>0.51431851094830749</v>
      </c>
      <c r="AD247" s="23">
        <f t="shared" si="147"/>
        <v>0.25870050224879526</v>
      </c>
      <c r="AE247" s="23">
        <f t="shared" si="148"/>
        <v>0.20082636388388359</v>
      </c>
      <c r="AF247" s="23">
        <f t="shared" si="149"/>
        <v>0.47267127075735244</v>
      </c>
      <c r="AJ247" s="31">
        <v>44186</v>
      </c>
      <c r="AK247" s="11">
        <v>246</v>
      </c>
      <c r="AL247" s="23">
        <v>528.9099731</v>
      </c>
      <c r="AP247" s="23">
        <f t="shared" si="170"/>
        <v>519.46406700506509</v>
      </c>
      <c r="AQ247" s="23">
        <f t="shared" si="171"/>
        <v>528.30868093434538</v>
      </c>
      <c r="AR247" s="23">
        <f t="shared" si="172"/>
        <v>532.07710619284069</v>
      </c>
      <c r="AS247" s="23">
        <f t="shared" si="173"/>
        <v>533.77471079358907</v>
      </c>
      <c r="AT247" s="23">
        <f t="shared" si="155"/>
        <v>1.7859194523354154</v>
      </c>
      <c r="AU247" s="23">
        <f t="shared" si="156"/>
        <v>0.11368516311582985</v>
      </c>
      <c r="AV247" s="23">
        <f t="shared" si="157"/>
        <v>0.59880381424418372</v>
      </c>
      <c r="AW247" s="23">
        <f t="shared" si="158"/>
        <v>0.91976667883123786</v>
      </c>
      <c r="BA247" s="23">
        <f t="shared" si="174"/>
        <v>2.8265993644615026</v>
      </c>
      <c r="BB247" s="23">
        <f t="shared" si="175"/>
        <v>4.3807205813144581</v>
      </c>
      <c r="BC247" s="23">
        <f t="shared" si="176"/>
        <v>4.4402608800982843</v>
      </c>
      <c r="BD247" s="23">
        <f t="shared" si="177"/>
        <v>3.4935174952354089</v>
      </c>
      <c r="BE247" s="23">
        <f t="shared" si="159"/>
        <v>522.29066636952655</v>
      </c>
      <c r="BF247" s="23">
        <f t="shared" si="160"/>
        <v>532.68940151565982</v>
      </c>
      <c r="BG247" s="23">
        <f t="shared" si="161"/>
        <v>536.51736707293901</v>
      </c>
      <c r="BH247" s="23">
        <f t="shared" si="150"/>
        <v>537.2682282888245</v>
      </c>
      <c r="BI247" s="23">
        <f t="shared" si="162"/>
        <v>1.2514997007292117</v>
      </c>
      <c r="BJ247" s="23">
        <f t="shared" si="163"/>
        <v>0.7145693233024466</v>
      </c>
      <c r="BK247" s="23">
        <f t="shared" si="164"/>
        <v>1.4383154714121249</v>
      </c>
      <c r="BL247" s="23">
        <f t="shared" si="165"/>
        <v>1.5802793696318187</v>
      </c>
    </row>
    <row r="248" spans="4:64" x14ac:dyDescent="0.2">
      <c r="D248" s="31">
        <v>44187</v>
      </c>
      <c r="E248" s="11">
        <v>247</v>
      </c>
      <c r="F248" s="23">
        <v>160.32600400000001</v>
      </c>
      <c r="J248" s="23">
        <f t="shared" si="151"/>
        <v>159.4503139902674</v>
      </c>
      <c r="K248" s="23">
        <f t="shared" si="152"/>
        <v>160.24410093901565</v>
      </c>
      <c r="L248" s="23">
        <f t="shared" si="153"/>
        <v>160.39966575408226</v>
      </c>
      <c r="M248" s="23">
        <f t="shared" si="154"/>
        <v>160.32818251260517</v>
      </c>
      <c r="N248" s="23">
        <f t="shared" si="138"/>
        <v>0.54619337342968266</v>
      </c>
      <c r="O248" s="23">
        <f t="shared" si="139"/>
        <v>5.1085325487410883E-2</v>
      </c>
      <c r="P248" s="23">
        <f t="shared" si="140"/>
        <v>4.5944982251445728E-2</v>
      </c>
      <c r="Q248" s="23">
        <f t="shared" si="141"/>
        <v>1.3588017856139213E-3</v>
      </c>
      <c r="U248" s="23">
        <f t="shared" si="166"/>
        <v>0.24202718239341089</v>
      </c>
      <c r="V248" s="23">
        <f t="shared" si="167"/>
        <v>0.33104481898442195</v>
      </c>
      <c r="W248" s="23">
        <f t="shared" si="168"/>
        <v>-4.3477003905989804E-2</v>
      </c>
      <c r="X248" s="23">
        <f t="shared" si="169"/>
        <v>-0.23208953581786154</v>
      </c>
      <c r="Y248" s="23">
        <f t="shared" si="178"/>
        <v>159.6923411726608</v>
      </c>
      <c r="Z248" s="23">
        <f t="shared" si="179"/>
        <v>160.57514575800008</v>
      </c>
      <c r="AA248" s="23">
        <f t="shared" si="180"/>
        <v>160.35618875017627</v>
      </c>
      <c r="AB248" s="23">
        <f t="shared" si="181"/>
        <v>160.0960929767873</v>
      </c>
      <c r="AC248" s="23">
        <f t="shared" si="146"/>
        <v>0.39523396799636312</v>
      </c>
      <c r="AD248" s="23">
        <f t="shared" si="147"/>
        <v>0.15539697353154533</v>
      </c>
      <c r="AE248" s="23">
        <f t="shared" si="148"/>
        <v>1.8827108156616239E-2</v>
      </c>
      <c r="AF248" s="23">
        <f t="shared" si="149"/>
        <v>0.14340220393237502</v>
      </c>
      <c r="AJ248" s="31">
        <v>44187</v>
      </c>
      <c r="AK248" s="11">
        <v>247</v>
      </c>
      <c r="AL248" s="23">
        <v>527.33001709999996</v>
      </c>
      <c r="AP248" s="23">
        <f t="shared" si="170"/>
        <v>521.35324822405209</v>
      </c>
      <c r="AQ248" s="23">
        <f t="shared" si="171"/>
        <v>528.5491978006072</v>
      </c>
      <c r="AR248" s="23">
        <f t="shared" si="172"/>
        <v>530.17682633713628</v>
      </c>
      <c r="AS248" s="23">
        <f t="shared" si="173"/>
        <v>529.88292063871779</v>
      </c>
      <c r="AT248" s="23">
        <f t="shared" si="155"/>
        <v>1.1334019839827301</v>
      </c>
      <c r="AU248" s="23">
        <f t="shared" si="156"/>
        <v>0.23119880550551719</v>
      </c>
      <c r="AV248" s="23">
        <f t="shared" si="157"/>
        <v>0.53985343993730195</v>
      </c>
      <c r="AW248" s="23">
        <f t="shared" si="158"/>
        <v>0.48411875977727814</v>
      </c>
      <c r="BA248" s="23">
        <f t="shared" si="174"/>
        <v>2.6391157353666035</v>
      </c>
      <c r="BB248" s="23">
        <f t="shared" si="175"/>
        <v>2.7246390952934063</v>
      </c>
      <c r="BC248" s="23">
        <f t="shared" si="176"/>
        <v>0.63593643861666682</v>
      </c>
      <c r="BD248" s="23">
        <f t="shared" si="177"/>
        <v>-2.4147286248499373</v>
      </c>
      <c r="BE248" s="23">
        <f t="shared" si="159"/>
        <v>523.99236395941875</v>
      </c>
      <c r="BF248" s="23">
        <f t="shared" si="160"/>
        <v>531.27383689590056</v>
      </c>
      <c r="BG248" s="23">
        <f t="shared" si="161"/>
        <v>530.81276277575296</v>
      </c>
      <c r="BH248" s="23">
        <f t="shared" si="150"/>
        <v>527.46819201386791</v>
      </c>
      <c r="BI248" s="23">
        <f t="shared" si="162"/>
        <v>0.63293441153536234</v>
      </c>
      <c r="BJ248" s="23">
        <f t="shared" si="163"/>
        <v>0.74788456336873199</v>
      </c>
      <c r="BK248" s="23">
        <f t="shared" si="164"/>
        <v>0.66044897176648787</v>
      </c>
      <c r="BL248" s="23">
        <f t="shared" si="165"/>
        <v>2.6202740103402785E-2</v>
      </c>
    </row>
    <row r="249" spans="4:64" x14ac:dyDescent="0.2">
      <c r="D249" s="31">
        <v>44188</v>
      </c>
      <c r="E249" s="11">
        <v>248</v>
      </c>
      <c r="F249" s="23">
        <v>159.26350400000001</v>
      </c>
      <c r="J249" s="23">
        <f t="shared" si="151"/>
        <v>159.62545199221393</v>
      </c>
      <c r="K249" s="23">
        <f t="shared" si="152"/>
        <v>160.27686216340942</v>
      </c>
      <c r="L249" s="23">
        <f t="shared" si="153"/>
        <v>160.3554687016329</v>
      </c>
      <c r="M249" s="23">
        <f t="shared" si="154"/>
        <v>160.32643970252104</v>
      </c>
      <c r="N249" s="23">
        <f t="shared" si="138"/>
        <v>0.22726361226732364</v>
      </c>
      <c r="O249" s="23">
        <f t="shared" si="139"/>
        <v>0.63627770202105249</v>
      </c>
      <c r="P249" s="23">
        <f t="shared" si="140"/>
        <v>0.68563398029525291</v>
      </c>
      <c r="Q249" s="23">
        <f t="shared" si="141"/>
        <v>0.66740695503034453</v>
      </c>
      <c r="U249" s="23">
        <f t="shared" si="166"/>
        <v>0.22864934630403305</v>
      </c>
      <c r="V249" s="23">
        <f t="shared" si="167"/>
        <v>0.21173138114815979</v>
      </c>
      <c r="W249" s="23">
        <f t="shared" si="168"/>
        <v>-4.3909033032013524E-2</v>
      </c>
      <c r="X249" s="23">
        <f t="shared" si="169"/>
        <v>-4.7812155230871782E-2</v>
      </c>
      <c r="Y249" s="23">
        <f t="shared" si="178"/>
        <v>159.85410133851795</v>
      </c>
      <c r="Z249" s="23">
        <f t="shared" si="179"/>
        <v>160.48859354455757</v>
      </c>
      <c r="AA249" s="23">
        <f t="shared" si="180"/>
        <v>160.31155966860089</v>
      </c>
      <c r="AB249" s="23">
        <f t="shared" si="181"/>
        <v>160.27862754729017</v>
      </c>
      <c r="AC249" s="23">
        <f t="shared" si="146"/>
        <v>0.37083030555320312</v>
      </c>
      <c r="AD249" s="23">
        <f t="shared" si="147"/>
        <v>0.76922177007832393</v>
      </c>
      <c r="AE249" s="23">
        <f t="shared" si="148"/>
        <v>0.65806392693763727</v>
      </c>
      <c r="AF249" s="23">
        <f t="shared" si="149"/>
        <v>0.63738616933240333</v>
      </c>
      <c r="AJ249" s="31">
        <v>44188</v>
      </c>
      <c r="AK249" s="11">
        <v>248</v>
      </c>
      <c r="AL249" s="23">
        <v>514.47998050000001</v>
      </c>
      <c r="AP249" s="23">
        <f t="shared" si="170"/>
        <v>522.54860199924167</v>
      </c>
      <c r="AQ249" s="23">
        <f t="shared" si="171"/>
        <v>528.06152552036428</v>
      </c>
      <c r="AR249" s="23">
        <f t="shared" si="172"/>
        <v>528.46874079485451</v>
      </c>
      <c r="AS249" s="23">
        <f t="shared" si="173"/>
        <v>527.84059780774351</v>
      </c>
      <c r="AT249" s="23">
        <f t="shared" si="155"/>
        <v>1.5683062130814354</v>
      </c>
      <c r="AU249" s="23">
        <f t="shared" si="156"/>
        <v>2.6398587962868798</v>
      </c>
      <c r="AV249" s="23">
        <f t="shared" si="157"/>
        <v>2.71900964567357</v>
      </c>
      <c r="AW249" s="23">
        <f t="shared" si="158"/>
        <v>2.5969168508284639</v>
      </c>
      <c r="BA249" s="23">
        <f t="shared" si="174"/>
        <v>2.3503633433311975</v>
      </c>
      <c r="BB249" s="23">
        <f t="shared" si="175"/>
        <v>1.4397145450788764</v>
      </c>
      <c r="BC249" s="23">
        <f t="shared" si="176"/>
        <v>-0.77047674992239223</v>
      </c>
      <c r="BD249" s="23">
        <f t="shared" si="177"/>
        <v>-2.1168039897494157</v>
      </c>
      <c r="BE249" s="23">
        <f t="shared" si="159"/>
        <v>524.89896534257286</v>
      </c>
      <c r="BF249" s="23">
        <f t="shared" si="160"/>
        <v>529.5012400654432</v>
      </c>
      <c r="BG249" s="23">
        <f t="shared" si="161"/>
        <v>527.6982640449321</v>
      </c>
      <c r="BH249" s="23">
        <f t="shared" si="150"/>
        <v>525.72379381799408</v>
      </c>
      <c r="BI249" s="23">
        <f t="shared" si="162"/>
        <v>2.0251487399853949</v>
      </c>
      <c r="BJ249" s="23">
        <f t="shared" si="163"/>
        <v>2.9196975848981914</v>
      </c>
      <c r="BK249" s="23">
        <f t="shared" si="164"/>
        <v>2.5692512917773467</v>
      </c>
      <c r="BL249" s="23">
        <f t="shared" si="165"/>
        <v>2.1854714943556619</v>
      </c>
    </row>
    <row r="250" spans="4:64" x14ac:dyDescent="0.2">
      <c r="D250" s="31">
        <v>44189</v>
      </c>
      <c r="E250" s="11">
        <v>249</v>
      </c>
      <c r="F250" s="23">
        <v>158.6345062</v>
      </c>
      <c r="J250" s="23">
        <f t="shared" si="151"/>
        <v>159.55306239377114</v>
      </c>
      <c r="K250" s="23">
        <f t="shared" si="152"/>
        <v>159.87151889804565</v>
      </c>
      <c r="L250" s="23">
        <f t="shared" si="153"/>
        <v>159.70028988065317</v>
      </c>
      <c r="M250" s="23">
        <f t="shared" si="154"/>
        <v>159.47609114050422</v>
      </c>
      <c r="N250" s="23">
        <f t="shared" si="138"/>
        <v>0.57903933751529424</v>
      </c>
      <c r="O250" s="23">
        <f t="shared" si="139"/>
        <v>0.77978790849329482</v>
      </c>
      <c r="P250" s="23">
        <f t="shared" si="140"/>
        <v>0.67184858211710385</v>
      </c>
      <c r="Q250" s="23">
        <f t="shared" si="141"/>
        <v>0.53051820859402621</v>
      </c>
      <c r="U250" s="23">
        <f t="shared" si="166"/>
        <v>0.1684415573546699</v>
      </c>
      <c r="V250" s="23">
        <f t="shared" si="167"/>
        <v>-3.5098477456611543E-2</v>
      </c>
      <c r="W250" s="23">
        <f t="shared" si="168"/>
        <v>-0.41067090580064219</v>
      </c>
      <c r="X250" s="23">
        <f t="shared" si="169"/>
        <v>-0.6898412806596298</v>
      </c>
      <c r="Y250" s="23">
        <f t="shared" si="178"/>
        <v>159.72150395112581</v>
      </c>
      <c r="Z250" s="23">
        <f t="shared" si="179"/>
        <v>159.83642042058904</v>
      </c>
      <c r="AA250" s="23">
        <f t="shared" si="180"/>
        <v>159.28961897485254</v>
      </c>
      <c r="AB250" s="23">
        <f t="shared" si="181"/>
        <v>158.78624985984459</v>
      </c>
      <c r="AC250" s="23">
        <f t="shared" si="146"/>
        <v>0.68522150518460601</v>
      </c>
      <c r="AD250" s="23">
        <f t="shared" si="147"/>
        <v>0.75766253470333045</v>
      </c>
      <c r="AE250" s="23">
        <f t="shared" si="148"/>
        <v>0.4129699083417579</v>
      </c>
      <c r="AF250" s="23">
        <f t="shared" si="149"/>
        <v>9.5656149144040414E-2</v>
      </c>
      <c r="AJ250" s="31">
        <v>44189</v>
      </c>
      <c r="AK250" s="11">
        <v>249</v>
      </c>
      <c r="AL250" s="23">
        <v>513.96997069999998</v>
      </c>
      <c r="AP250" s="23">
        <f t="shared" si="170"/>
        <v>520.93487769939338</v>
      </c>
      <c r="AQ250" s="23">
        <f t="shared" si="171"/>
        <v>522.62890751221857</v>
      </c>
      <c r="AR250" s="23">
        <f t="shared" si="172"/>
        <v>520.07548461794181</v>
      </c>
      <c r="AS250" s="23">
        <f t="shared" si="173"/>
        <v>517.15210396154873</v>
      </c>
      <c r="AT250" s="23">
        <f t="shared" si="155"/>
        <v>1.3551194420770478</v>
      </c>
      <c r="AU250" s="23">
        <f t="shared" si="156"/>
        <v>1.6847164826430585</v>
      </c>
      <c r="AV250" s="23">
        <f t="shared" si="157"/>
        <v>1.1879125758313169</v>
      </c>
      <c r="AW250" s="23">
        <f t="shared" si="158"/>
        <v>0.61912824541380473</v>
      </c>
      <c r="BA250" s="23">
        <f t="shared" si="174"/>
        <v>1.557545814695301</v>
      </c>
      <c r="BB250" s="23">
        <f t="shared" si="175"/>
        <v>-1.3092184762109582</v>
      </c>
      <c r="BC250" s="23">
        <f t="shared" si="176"/>
        <v>-5.3441444061165777</v>
      </c>
      <c r="BD250" s="23">
        <f t="shared" si="177"/>
        <v>-8.9741558749057031</v>
      </c>
      <c r="BE250" s="23">
        <f t="shared" si="159"/>
        <v>522.49242351408873</v>
      </c>
      <c r="BF250" s="23">
        <f t="shared" si="160"/>
        <v>521.31968903600762</v>
      </c>
      <c r="BG250" s="23">
        <f t="shared" si="161"/>
        <v>514.73134021182523</v>
      </c>
      <c r="BH250" s="23">
        <f t="shared" si="150"/>
        <v>508.17794808664303</v>
      </c>
      <c r="BI250" s="23">
        <f t="shared" si="162"/>
        <v>1.6581616242057138</v>
      </c>
      <c r="BJ250" s="23">
        <f t="shared" si="163"/>
        <v>1.429989835008787</v>
      </c>
      <c r="BK250" s="23">
        <f t="shared" si="164"/>
        <v>0.14813501862536943</v>
      </c>
      <c r="BL250" s="23">
        <f t="shared" si="165"/>
        <v>1.1269184862042658</v>
      </c>
    </row>
    <row r="251" spans="4:64" x14ac:dyDescent="0.2">
      <c r="D251" s="31">
        <v>44193</v>
      </c>
      <c r="E251" s="11">
        <v>250</v>
      </c>
      <c r="F251" s="23">
        <v>164.19799800000001</v>
      </c>
      <c r="J251" s="23">
        <f t="shared" si="151"/>
        <v>159.36935115501694</v>
      </c>
      <c r="K251" s="23">
        <f t="shared" si="152"/>
        <v>159.3767138188274</v>
      </c>
      <c r="L251" s="23">
        <f t="shared" si="153"/>
        <v>159.06081967226126</v>
      </c>
      <c r="M251" s="23">
        <f t="shared" si="154"/>
        <v>158.80282318810086</v>
      </c>
      <c r="N251" s="23">
        <f t="shared" si="138"/>
        <v>2.9407464791276374</v>
      </c>
      <c r="O251" s="23">
        <f t="shared" si="139"/>
        <v>2.9362624635488035</v>
      </c>
      <c r="P251" s="23">
        <f t="shared" si="140"/>
        <v>3.1286485769081982</v>
      </c>
      <c r="Q251" s="23">
        <f t="shared" si="141"/>
        <v>3.2857738082160739</v>
      </c>
      <c r="U251" s="23">
        <f t="shared" si="166"/>
        <v>9.8010998132896057E-2</v>
      </c>
      <c r="V251" s="23">
        <f t="shared" si="167"/>
        <v>-0.21898111816126806</v>
      </c>
      <c r="W251" s="23">
        <f t="shared" si="168"/>
        <v>-0.54795048735540464</v>
      </c>
      <c r="X251" s="23">
        <f t="shared" si="169"/>
        <v>-0.67658261805461728</v>
      </c>
      <c r="Y251" s="23">
        <f t="shared" si="178"/>
        <v>159.46736215314985</v>
      </c>
      <c r="Z251" s="23">
        <f t="shared" si="179"/>
        <v>159.15773270066612</v>
      </c>
      <c r="AA251" s="23">
        <f t="shared" si="180"/>
        <v>158.51286918490587</v>
      </c>
      <c r="AB251" s="23">
        <f t="shared" si="181"/>
        <v>158.12624057004624</v>
      </c>
      <c r="AC251" s="23">
        <f t="shared" si="146"/>
        <v>2.8810557403082115</v>
      </c>
      <c r="AD251" s="23">
        <f t="shared" si="147"/>
        <v>3.0696265245170018</v>
      </c>
      <c r="AE251" s="23">
        <f t="shared" si="148"/>
        <v>3.4623618340913911</v>
      </c>
      <c r="AF251" s="23">
        <f t="shared" si="149"/>
        <v>3.6978267115983821</v>
      </c>
      <c r="AJ251" s="31">
        <v>44193</v>
      </c>
      <c r="AK251" s="11">
        <v>250</v>
      </c>
      <c r="AL251" s="23">
        <v>519.11999509999998</v>
      </c>
      <c r="AP251" s="23">
        <f t="shared" si="170"/>
        <v>519.54189629951475</v>
      </c>
      <c r="AQ251" s="23">
        <f t="shared" si="171"/>
        <v>519.16533278733118</v>
      </c>
      <c r="AR251" s="23">
        <f t="shared" si="172"/>
        <v>516.41217626717673</v>
      </c>
      <c r="AS251" s="23">
        <f t="shared" si="173"/>
        <v>514.60639735230973</v>
      </c>
      <c r="AT251" s="23">
        <f t="shared" si="155"/>
        <v>8.1272384708181294E-2</v>
      </c>
      <c r="AU251" s="23">
        <f t="shared" si="156"/>
        <v>8.7335659884309746E-3</v>
      </c>
      <c r="AV251" s="23">
        <f t="shared" si="157"/>
        <v>0.52161713252860409</v>
      </c>
      <c r="AW251" s="23">
        <f t="shared" si="158"/>
        <v>0.86947098749698226</v>
      </c>
      <c r="BA251" s="23">
        <f t="shared" si="174"/>
        <v>0.96744037178051379</v>
      </c>
      <c r="BB251" s="23">
        <f t="shared" si="175"/>
        <v>-2.1709609756815329</v>
      </c>
      <c r="BC251" s="23">
        <f t="shared" si="176"/>
        <v>-4.3356427729056772</v>
      </c>
      <c r="BD251" s="23">
        <f t="shared" si="177"/>
        <v>-3.8313964623723447</v>
      </c>
      <c r="BE251" s="23">
        <f t="shared" si="159"/>
        <v>520.50933667129527</v>
      </c>
      <c r="BF251" s="23">
        <f t="shared" si="160"/>
        <v>516.99437181164967</v>
      </c>
      <c r="BG251" s="23">
        <f t="shared" si="161"/>
        <v>512.07653349427108</v>
      </c>
      <c r="BH251" s="23">
        <f t="shared" si="150"/>
        <v>510.77500088993736</v>
      </c>
      <c r="BI251" s="23">
        <f t="shared" si="162"/>
        <v>0.26763399298993601</v>
      </c>
      <c r="BJ251" s="23">
        <f t="shared" si="163"/>
        <v>0.4094666567294995</v>
      </c>
      <c r="BK251" s="23">
        <f t="shared" si="164"/>
        <v>1.3568079966505817</v>
      </c>
      <c r="BL251" s="23">
        <f t="shared" si="165"/>
        <v>1.6075270243549562</v>
      </c>
    </row>
    <row r="252" spans="4:64" x14ac:dyDescent="0.2">
      <c r="D252" s="31">
        <v>44194</v>
      </c>
      <c r="E252" s="11">
        <v>251</v>
      </c>
      <c r="F252" s="23">
        <v>166.1000061</v>
      </c>
      <c r="J252" s="23">
        <f t="shared" si="151"/>
        <v>160.33508052401356</v>
      </c>
      <c r="K252" s="23">
        <f t="shared" si="152"/>
        <v>161.30522749129645</v>
      </c>
      <c r="L252" s="23">
        <f t="shared" si="153"/>
        <v>162.1431266689045</v>
      </c>
      <c r="M252" s="23">
        <f t="shared" si="154"/>
        <v>163.11896303762018</v>
      </c>
      <c r="N252" s="23">
        <f t="shared" si="138"/>
        <v>3.4707557882422253</v>
      </c>
      <c r="O252" s="23">
        <f t="shared" si="139"/>
        <v>2.8866817776134641</v>
      </c>
      <c r="P252" s="23">
        <f t="shared" si="140"/>
        <v>2.3822271437565599</v>
      </c>
      <c r="Q252" s="23">
        <f t="shared" si="141"/>
        <v>1.7947278464186798</v>
      </c>
      <c r="U252" s="23">
        <f t="shared" si="166"/>
        <v>0.27155467230564079</v>
      </c>
      <c r="V252" s="23">
        <f t="shared" si="167"/>
        <v>0.64001679809085998</v>
      </c>
      <c r="W252" s="23">
        <f t="shared" si="168"/>
        <v>1.6302040030437819</v>
      </c>
      <c r="X252" s="23">
        <f t="shared" si="169"/>
        <v>3.3175953560045301</v>
      </c>
      <c r="Y252" s="23">
        <f t="shared" si="178"/>
        <v>160.60663519631922</v>
      </c>
      <c r="Z252" s="23">
        <f t="shared" si="179"/>
        <v>161.94524428938732</v>
      </c>
      <c r="AA252" s="23">
        <f t="shared" si="180"/>
        <v>163.77333067194829</v>
      </c>
      <c r="AB252" s="23">
        <f t="shared" si="181"/>
        <v>166.43655839362469</v>
      </c>
      <c r="AC252" s="23">
        <f t="shared" si="146"/>
        <v>3.3072671294024616</v>
      </c>
      <c r="AD252" s="23">
        <f t="shared" si="147"/>
        <v>2.5013616243405323</v>
      </c>
      <c r="AE252" s="23">
        <f t="shared" si="148"/>
        <v>1.4007678161377954</v>
      </c>
      <c r="AF252" s="23">
        <f t="shared" si="149"/>
        <v>0.20262027770310351</v>
      </c>
      <c r="AJ252" s="31">
        <v>44194</v>
      </c>
      <c r="AK252" s="11">
        <v>251</v>
      </c>
      <c r="AL252" s="23">
        <v>530.86999509999998</v>
      </c>
      <c r="AP252" s="23">
        <f t="shared" si="170"/>
        <v>519.45751605961186</v>
      </c>
      <c r="AQ252" s="23">
        <f t="shared" si="171"/>
        <v>519.14719771239868</v>
      </c>
      <c r="AR252" s="23">
        <f t="shared" si="172"/>
        <v>518.03686756687068</v>
      </c>
      <c r="AS252" s="23">
        <f t="shared" si="173"/>
        <v>518.21727555046198</v>
      </c>
      <c r="AT252" s="23">
        <f t="shared" si="155"/>
        <v>2.1497690857887628</v>
      </c>
      <c r="AU252" s="23">
        <f t="shared" si="156"/>
        <v>2.2082237639731517</v>
      </c>
      <c r="AV252" s="23">
        <f t="shared" si="157"/>
        <v>2.4173766932734488</v>
      </c>
      <c r="AW252" s="23">
        <f t="shared" si="158"/>
        <v>2.3833932349396791</v>
      </c>
      <c r="BA252" s="23">
        <f t="shared" si="174"/>
        <v>0.75707624944383412</v>
      </c>
      <c r="BB252" s="23">
        <f t="shared" si="175"/>
        <v>-1.3098306153819206</v>
      </c>
      <c r="BC252" s="23">
        <f t="shared" si="176"/>
        <v>-0.75944232934590095</v>
      </c>
      <c r="BD252" s="23">
        <f t="shared" si="177"/>
        <v>2.1224232660473312</v>
      </c>
      <c r="BE252" s="23">
        <f t="shared" si="159"/>
        <v>520.21459230905566</v>
      </c>
      <c r="BF252" s="23">
        <f t="shared" si="160"/>
        <v>517.8373670970168</v>
      </c>
      <c r="BG252" s="23">
        <f t="shared" si="161"/>
        <v>517.27742523752477</v>
      </c>
      <c r="BH252" s="23">
        <f t="shared" si="150"/>
        <v>520.33969881650933</v>
      </c>
      <c r="BI252" s="23">
        <f t="shared" si="162"/>
        <v>2.0071586055522244</v>
      </c>
      <c r="BJ252" s="23">
        <f t="shared" si="163"/>
        <v>2.4549566039286574</v>
      </c>
      <c r="BK252" s="23">
        <f t="shared" si="164"/>
        <v>2.5604328720659346</v>
      </c>
      <c r="BL252" s="23">
        <f t="shared" si="165"/>
        <v>1.983592288260154</v>
      </c>
    </row>
    <row r="253" spans="4:64" x14ac:dyDescent="0.2">
      <c r="D253" s="31">
        <v>44195</v>
      </c>
      <c r="E253" s="11">
        <v>252</v>
      </c>
      <c r="F253" s="23">
        <v>164.29249569999999</v>
      </c>
      <c r="J253" s="23">
        <f t="shared" si="151"/>
        <v>161.48806563921084</v>
      </c>
      <c r="K253" s="23">
        <f t="shared" si="152"/>
        <v>163.22313893477786</v>
      </c>
      <c r="L253" s="23">
        <f t="shared" si="153"/>
        <v>164.5172543275618</v>
      </c>
      <c r="M253" s="23">
        <f t="shared" si="154"/>
        <v>165.50379748752403</v>
      </c>
      <c r="N253" s="23">
        <f t="shared" si="138"/>
        <v>1.7069739240616726</v>
      </c>
      <c r="O253" s="23">
        <f t="shared" si="139"/>
        <v>0.65088594623018114</v>
      </c>
      <c r="P253" s="23">
        <f t="shared" si="140"/>
        <v>0.13680395236811285</v>
      </c>
      <c r="Q253" s="23">
        <f t="shared" si="141"/>
        <v>0.73728369781166825</v>
      </c>
      <c r="U253" s="23">
        <f t="shared" si="166"/>
        <v>0.44784076088396907</v>
      </c>
      <c r="V253" s="23">
        <f t="shared" si="167"/>
        <v>1.1511746562470822</v>
      </c>
      <c r="W253" s="23">
        <f t="shared" si="168"/>
        <v>2.0765581964118933</v>
      </c>
      <c r="X253" s="23">
        <f t="shared" si="169"/>
        <v>2.571386631123985</v>
      </c>
      <c r="Y253" s="23">
        <f t="shared" si="178"/>
        <v>161.93590640009481</v>
      </c>
      <c r="Z253" s="23">
        <f t="shared" si="179"/>
        <v>164.37431359102496</v>
      </c>
      <c r="AA253" s="23">
        <f t="shared" si="180"/>
        <v>166.5938125239737</v>
      </c>
      <c r="AB253" s="23">
        <f t="shared" si="181"/>
        <v>168.075184118648</v>
      </c>
      <c r="AC253" s="23">
        <f t="shared" si="146"/>
        <v>1.4343864519584271</v>
      </c>
      <c r="AD253" s="23">
        <f t="shared" si="147"/>
        <v>4.9800138878143843E-2</v>
      </c>
      <c r="AE253" s="23">
        <f t="shared" si="148"/>
        <v>1.4007437248843906</v>
      </c>
      <c r="AF253" s="23">
        <f t="shared" si="149"/>
        <v>2.3024109546398517</v>
      </c>
      <c r="AJ253" s="31">
        <v>44195</v>
      </c>
      <c r="AK253" s="11">
        <v>252</v>
      </c>
      <c r="AL253" s="23">
        <v>524.5900269</v>
      </c>
      <c r="AP253" s="23">
        <f t="shared" si="170"/>
        <v>521.74001186768953</v>
      </c>
      <c r="AQ253" s="23">
        <f t="shared" si="171"/>
        <v>523.83631666743918</v>
      </c>
      <c r="AR253" s="23">
        <f t="shared" si="172"/>
        <v>525.73674408674833</v>
      </c>
      <c r="AS253" s="23">
        <f t="shared" si="173"/>
        <v>528.3394511900924</v>
      </c>
      <c r="AT253" s="23">
        <f t="shared" si="155"/>
        <v>0.543284257451915</v>
      </c>
      <c r="AU253" s="23">
        <f t="shared" si="156"/>
        <v>0.14367605061323371</v>
      </c>
      <c r="AV253" s="23">
        <f t="shared" si="157"/>
        <v>0.21859302082517973</v>
      </c>
      <c r="AW253" s="23">
        <f t="shared" si="158"/>
        <v>0.71473419200307076</v>
      </c>
      <c r="BA253" s="23">
        <f t="shared" si="174"/>
        <v>1.0621601611706013</v>
      </c>
      <c r="BB253" s="23">
        <f t="shared" si="175"/>
        <v>1.0897492127870472</v>
      </c>
      <c r="BC253" s="23">
        <f t="shared" si="176"/>
        <v>4.3161489801882285</v>
      </c>
      <c r="BD253" s="23">
        <f t="shared" si="177"/>
        <v>8.5222251649138094</v>
      </c>
      <c r="BE253" s="23">
        <f t="shared" si="159"/>
        <v>522.80217202886013</v>
      </c>
      <c r="BF253" s="23">
        <f t="shared" si="160"/>
        <v>524.92606588022625</v>
      </c>
      <c r="BG253" s="23">
        <f t="shared" si="161"/>
        <v>530.05289306693658</v>
      </c>
      <c r="BH253" s="23">
        <f t="shared" si="150"/>
        <v>536.86167635500624</v>
      </c>
      <c r="BI253" s="23">
        <f t="shared" si="162"/>
        <v>0.3408099238380452</v>
      </c>
      <c r="BJ253" s="23">
        <f t="shared" si="163"/>
        <v>6.4057447338835199E-2</v>
      </c>
      <c r="BK253" s="23">
        <f t="shared" si="164"/>
        <v>1.0413591350980711</v>
      </c>
      <c r="BL253" s="23">
        <f t="shared" si="165"/>
        <v>2.3392837884326618</v>
      </c>
    </row>
    <row r="254" spans="4:64" x14ac:dyDescent="0.2">
      <c r="D254" s="31">
        <v>44196</v>
      </c>
      <c r="E254" s="11">
        <v>253</v>
      </c>
      <c r="F254" s="23"/>
      <c r="H254" s="33" t="s">
        <v>8</v>
      </c>
      <c r="I254" s="6"/>
      <c r="J254" s="32">
        <f t="shared" si="151"/>
        <v>162.04895165136867</v>
      </c>
      <c r="K254" s="32">
        <f t="shared" si="152"/>
        <v>163.65088164086671</v>
      </c>
      <c r="L254" s="32">
        <f t="shared" si="153"/>
        <v>164.38239915102471</v>
      </c>
      <c r="M254" s="32">
        <f t="shared" si="154"/>
        <v>164.53475605750481</v>
      </c>
      <c r="U254" s="32">
        <f>0.2*(J254-J253) + (1-0.2)*U253</f>
        <v>0.4704498111387399</v>
      </c>
      <c r="V254" s="32">
        <f t="shared" si="167"/>
        <v>0.86180187618378923</v>
      </c>
      <c r="W254" s="32">
        <f t="shared" si="168"/>
        <v>0.74971017264250506</v>
      </c>
      <c r="X254" s="32">
        <f t="shared" si="169"/>
        <v>-0.26095581779057697</v>
      </c>
      <c r="Y254" s="32">
        <f t="shared" si="178"/>
        <v>162.5194014625074</v>
      </c>
      <c r="Z254" s="32">
        <f t="shared" si="179"/>
        <v>164.5126835170505</v>
      </c>
      <c r="AA254" s="32">
        <f t="shared" si="180"/>
        <v>165.13210932366721</v>
      </c>
      <c r="AB254" s="32">
        <f t="shared" si="181"/>
        <v>164.27380023971423</v>
      </c>
      <c r="AC254" s="9"/>
      <c r="AD254" s="9"/>
      <c r="AE254" s="9"/>
      <c r="AF254" s="9"/>
      <c r="AJ254" s="31">
        <v>44196</v>
      </c>
      <c r="AK254" s="11">
        <v>253</v>
      </c>
      <c r="AL254" s="23"/>
      <c r="AN254" s="33" t="s">
        <v>8</v>
      </c>
      <c r="AO254" s="6"/>
      <c r="AP254" s="32">
        <f t="shared" si="170"/>
        <v>522.31001487415165</v>
      </c>
      <c r="AQ254" s="32">
        <f t="shared" si="171"/>
        <v>524.13780076046351</v>
      </c>
      <c r="AR254" s="32">
        <f t="shared" si="172"/>
        <v>525.04871377469931</v>
      </c>
      <c r="AS254" s="32">
        <f t="shared" si="173"/>
        <v>525.3399117580185</v>
      </c>
      <c r="AT254" s="9"/>
      <c r="AU254" s="9"/>
      <c r="AV254" s="9"/>
      <c r="AW254" s="9"/>
      <c r="BA254" s="32">
        <f>0.2*(AP254-AP253) + (1-0.2)*BA253</f>
        <v>0.96372873022890426</v>
      </c>
      <c r="BB254" s="32">
        <f t="shared" si="175"/>
        <v>0.77444316488195952</v>
      </c>
      <c r="BC254" s="32">
        <f t="shared" si="176"/>
        <v>1.313641404845878</v>
      </c>
      <c r="BD254" s="32">
        <f t="shared" si="177"/>
        <v>-0.69518651267636078</v>
      </c>
      <c r="BE254" s="32">
        <f t="shared" si="159"/>
        <v>523.27374360438057</v>
      </c>
      <c r="BF254" s="32">
        <f t="shared" si="160"/>
        <v>524.91224392534548</v>
      </c>
      <c r="BG254" s="32">
        <f t="shared" si="161"/>
        <v>526.36235517954515</v>
      </c>
      <c r="BH254" s="32">
        <f t="shared" si="150"/>
        <v>524.6447252453421</v>
      </c>
    </row>
    <row r="255" spans="4:64" x14ac:dyDescent="0.2">
      <c r="D255" s="31">
        <v>44200</v>
      </c>
      <c r="E255" s="11">
        <v>254</v>
      </c>
      <c r="F255" s="23"/>
      <c r="U255" s="9"/>
      <c r="V255" s="9"/>
      <c r="W255" s="9"/>
      <c r="X255" s="9"/>
      <c r="Y255" s="9"/>
      <c r="Z255" s="9"/>
      <c r="AA255" s="9"/>
      <c r="AB255" s="9"/>
      <c r="AC255" s="9"/>
      <c r="AD255" s="9"/>
      <c r="AE255" s="9"/>
      <c r="AF255" s="9"/>
      <c r="AJ255" s="31">
        <v>44200</v>
      </c>
      <c r="AK255" s="11">
        <v>254</v>
      </c>
      <c r="AL255" s="23"/>
    </row>
    <row r="256" spans="4:64" x14ac:dyDescent="0.2">
      <c r="D256" s="31">
        <v>44201</v>
      </c>
      <c r="E256" s="11">
        <v>255</v>
      </c>
      <c r="F256" s="23"/>
      <c r="L256" s="66" t="s">
        <v>13</v>
      </c>
      <c r="M256" s="67"/>
      <c r="N256" s="32">
        <f>AVERAGE(N2:N253)</f>
        <v>2.7880629250327416</v>
      </c>
      <c r="O256" s="32">
        <f>AVERAGE(O2:O253)</f>
        <v>2.1156428843242905</v>
      </c>
      <c r="P256" s="32">
        <f>AVERAGE(P2:P253)</f>
        <v>1.8926437831613878</v>
      </c>
      <c r="Q256" s="32">
        <f>AVERAGE(Q2:Q253)</f>
        <v>1.7931663449094224</v>
      </c>
      <c r="AA256" s="66" t="s">
        <v>13</v>
      </c>
      <c r="AB256" s="67"/>
      <c r="AC256" s="32">
        <f>AVERAGE(AC2:AC253)</f>
        <v>2.5730084266716711</v>
      </c>
      <c r="AD256" s="32">
        <f>AVERAGE(AD2:AD253)</f>
        <v>1.9078503615732363</v>
      </c>
      <c r="AE256" s="32">
        <f>AVERAGE(AE2:AE253)</f>
        <v>1.7967462473539875</v>
      </c>
      <c r="AF256" s="32">
        <f>AVERAGE(AF2:AF253)</f>
        <v>2.0236685393068452</v>
      </c>
      <c r="AJ256" s="31">
        <v>44201</v>
      </c>
      <c r="AK256" s="11">
        <v>255</v>
      </c>
      <c r="AL256" s="23"/>
      <c r="AR256" s="66" t="s">
        <v>13</v>
      </c>
      <c r="AS256" s="67"/>
      <c r="AT256" s="32">
        <f>AVERAGE(AT2:AT253)</f>
        <v>2.9917703046359772</v>
      </c>
      <c r="AU256" s="32">
        <f>AVERAGE(AU2:AU253)</f>
        <v>2.309269463605454</v>
      </c>
      <c r="AV256" s="32">
        <f>AVERAGE(AV2:AV253)</f>
        <v>2.0710679894873816</v>
      </c>
      <c r="AW256" s="32">
        <f>AVERAGE(AW2:AW253)</f>
        <v>2.0246921925606851</v>
      </c>
      <c r="BG256" s="66" t="s">
        <v>13</v>
      </c>
      <c r="BH256" s="67"/>
      <c r="BI256" s="32">
        <f>AVERAGE(BI2:BI253)</f>
        <v>2.7898065422767133</v>
      </c>
      <c r="BJ256" s="32">
        <f>AVERAGE(BJ2:BJ253)</f>
        <v>2.0957167884666426</v>
      </c>
      <c r="BK256" s="32">
        <f>AVERAGE(BK2:BK253)</f>
        <v>2.0986489674446624</v>
      </c>
      <c r="BL256" s="32">
        <f>AVERAGE(BL2:BL253)</f>
        <v>2.5299346097607729</v>
      </c>
    </row>
    <row r="257" spans="4:48" x14ac:dyDescent="0.2">
      <c r="D257" s="31">
        <v>44202</v>
      </c>
      <c r="E257" s="11">
        <v>256</v>
      </c>
      <c r="F257" s="23"/>
      <c r="O257" s="8"/>
      <c r="P257" s="8"/>
      <c r="AJ257" s="31">
        <v>44202</v>
      </c>
      <c r="AK257" s="11">
        <v>256</v>
      </c>
      <c r="AL257" s="23"/>
      <c r="AU257" s="8"/>
      <c r="AV257" s="8"/>
    </row>
    <row r="258" spans="4:48" x14ac:dyDescent="0.2">
      <c r="D258" s="31">
        <v>44203</v>
      </c>
      <c r="E258" s="11">
        <v>257</v>
      </c>
      <c r="F258" s="23"/>
      <c r="AJ258" s="31">
        <v>44203</v>
      </c>
      <c r="AK258" s="11">
        <v>257</v>
      </c>
      <c r="AL258" s="23"/>
    </row>
    <row r="259" spans="4:48" x14ac:dyDescent="0.2">
      <c r="D259" s="31">
        <v>44204</v>
      </c>
      <c r="E259" s="11">
        <v>258</v>
      </c>
      <c r="F259" s="23"/>
      <c r="AJ259" s="31">
        <v>44204</v>
      </c>
      <c r="AK259" s="11">
        <v>258</v>
      </c>
      <c r="AL259" s="23"/>
    </row>
    <row r="260" spans="4:48" x14ac:dyDescent="0.2">
      <c r="D260" s="31">
        <v>44207</v>
      </c>
      <c r="E260" s="11">
        <v>259</v>
      </c>
      <c r="F260" s="23"/>
      <c r="AJ260" s="31">
        <v>44207</v>
      </c>
      <c r="AK260" s="11">
        <v>259</v>
      </c>
      <c r="AL260" s="23"/>
    </row>
    <row r="261" spans="4:48" x14ac:dyDescent="0.2">
      <c r="D261" s="31">
        <v>44208</v>
      </c>
      <c r="E261" s="11">
        <v>260</v>
      </c>
      <c r="F261" s="23"/>
      <c r="AJ261" s="31">
        <v>44208</v>
      </c>
      <c r="AK261" s="11">
        <v>260</v>
      </c>
      <c r="AL261" s="23"/>
    </row>
    <row r="262" spans="4:48" x14ac:dyDescent="0.2">
      <c r="D262" s="31">
        <v>44209</v>
      </c>
      <c r="E262" s="11">
        <v>261</v>
      </c>
      <c r="F262" s="23"/>
      <c r="AJ262" s="31">
        <v>44209</v>
      </c>
      <c r="AK262" s="11">
        <v>261</v>
      </c>
      <c r="AL262" s="23"/>
    </row>
    <row r="263" spans="4:48" x14ac:dyDescent="0.2">
      <c r="D263" s="31">
        <v>44210</v>
      </c>
      <c r="E263" s="11">
        <v>262</v>
      </c>
      <c r="F263" s="23"/>
      <c r="AJ263" s="31">
        <v>44210</v>
      </c>
      <c r="AK263" s="11">
        <v>262</v>
      </c>
      <c r="AL263" s="23"/>
    </row>
  </sheetData>
  <mergeCells count="22">
    <mergeCell ref="BG256:BH256"/>
    <mergeCell ref="AN16:AO16"/>
    <mergeCell ref="AY10:AZ10"/>
    <mergeCell ref="AY16:AZ16"/>
    <mergeCell ref="AA256:AB256"/>
    <mergeCell ref="L256:M256"/>
    <mergeCell ref="AR256:AS256"/>
    <mergeCell ref="AN4:AO4"/>
    <mergeCell ref="AN3:AO3"/>
    <mergeCell ref="AY3:AZ3"/>
    <mergeCell ref="AY4:AZ4"/>
    <mergeCell ref="AN10:AO10"/>
    <mergeCell ref="AI1:AI2"/>
    <mergeCell ref="S3:T3"/>
    <mergeCell ref="S4:T4"/>
    <mergeCell ref="S10:T10"/>
    <mergeCell ref="S16:T16"/>
    <mergeCell ref="A1:C2"/>
    <mergeCell ref="H10:I10"/>
    <mergeCell ref="H16:I16"/>
    <mergeCell ref="H3:I3"/>
    <mergeCell ref="H4:I4"/>
  </mergeCells>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264"/>
  <sheetViews>
    <sheetView topLeftCell="AA1" workbookViewId="0">
      <selection activeCell="I264" sqref="I264"/>
    </sheetView>
  </sheetViews>
  <sheetFormatPr baseColWidth="10" defaultRowHeight="16" x14ac:dyDescent="0.2"/>
  <cols>
    <col min="1" max="1" width="36.33203125" customWidth="1"/>
    <col min="2" max="2" width="9.33203125" customWidth="1"/>
    <col min="6" max="6" width="23.5" bestFit="1" customWidth="1"/>
    <col min="9" max="9" width="17.1640625" bestFit="1" customWidth="1"/>
    <col min="11" max="11" width="17.5" customWidth="1"/>
    <col min="12" max="12" width="13.33203125" bestFit="1" customWidth="1"/>
    <col min="13" max="13" width="15.6640625" customWidth="1"/>
    <col min="14" max="14" width="16.5" customWidth="1"/>
    <col min="18" max="18" width="36.6640625" bestFit="1" customWidth="1"/>
    <col min="23" max="23" width="23.1640625" customWidth="1"/>
    <col min="25" max="25" width="17.1640625" bestFit="1" customWidth="1"/>
    <col min="26" max="26" width="15.33203125" customWidth="1"/>
    <col min="27" max="27" width="17.1640625" bestFit="1" customWidth="1"/>
    <col min="28" max="28" width="13.33203125" bestFit="1" customWidth="1"/>
    <col min="29" max="29" width="12.5" customWidth="1"/>
    <col min="30" max="30" width="15.33203125" customWidth="1"/>
  </cols>
  <sheetData>
    <row r="1" spans="1:31" s="4" customFormat="1" ht="30" customHeight="1" x14ac:dyDescent="0.2">
      <c r="A1" s="59" t="s">
        <v>56</v>
      </c>
      <c r="C1" s="5" t="s">
        <v>0</v>
      </c>
      <c r="D1" s="5" t="s">
        <v>1</v>
      </c>
      <c r="E1" s="5" t="s">
        <v>2</v>
      </c>
      <c r="F1" s="5" t="s">
        <v>22</v>
      </c>
      <c r="J1" s="5" t="s">
        <v>30</v>
      </c>
      <c r="R1" s="59" t="s">
        <v>69</v>
      </c>
      <c r="T1" s="10" t="s">
        <v>0</v>
      </c>
      <c r="U1" s="20" t="s">
        <v>1</v>
      </c>
      <c r="V1" s="20" t="s">
        <v>3</v>
      </c>
      <c r="W1" s="5" t="s">
        <v>22</v>
      </c>
      <c r="Z1" s="5" t="s">
        <v>30</v>
      </c>
    </row>
    <row r="2" spans="1:31" x14ac:dyDescent="0.2">
      <c r="A2" s="59"/>
      <c r="C2" s="31">
        <v>43832</v>
      </c>
      <c r="D2" s="11">
        <v>1</v>
      </c>
      <c r="E2" s="23">
        <v>94.900497439999995</v>
      </c>
      <c r="F2" s="23"/>
      <c r="J2" s="23"/>
      <c r="R2" s="59"/>
      <c r="T2" s="40">
        <v>43832</v>
      </c>
      <c r="U2" s="41">
        <v>1</v>
      </c>
      <c r="V2" s="42">
        <v>329.80999800000001</v>
      </c>
      <c r="W2" s="23"/>
      <c r="Z2" s="2"/>
    </row>
    <row r="3" spans="1:31" ht="19" x14ac:dyDescent="0.25">
      <c r="A3" s="19" t="s">
        <v>74</v>
      </c>
      <c r="C3" s="31">
        <v>43833</v>
      </c>
      <c r="D3" s="11">
        <v>2</v>
      </c>
      <c r="E3" s="23">
        <v>93.748497009999994</v>
      </c>
      <c r="F3" s="23"/>
      <c r="I3" s="19" t="s">
        <v>75</v>
      </c>
      <c r="J3" s="23"/>
      <c r="R3" s="19" t="s">
        <v>74</v>
      </c>
      <c r="T3" s="40">
        <v>43833</v>
      </c>
      <c r="U3" s="41">
        <v>2</v>
      </c>
      <c r="V3" s="42">
        <v>325.89999399999999</v>
      </c>
      <c r="W3" s="23"/>
      <c r="Y3" s="19" t="s">
        <v>75</v>
      </c>
      <c r="Z3" s="2"/>
    </row>
    <row r="4" spans="1:31" x14ac:dyDescent="0.2">
      <c r="C4" s="31">
        <v>43836</v>
      </c>
      <c r="D4" s="11">
        <v>3</v>
      </c>
      <c r="E4" s="23">
        <v>95.143997189999993</v>
      </c>
      <c r="F4" s="23"/>
      <c r="J4" s="23"/>
      <c r="T4" s="40">
        <v>43836</v>
      </c>
      <c r="U4" s="41">
        <v>3</v>
      </c>
      <c r="V4" s="42">
        <v>335.82998700000002</v>
      </c>
      <c r="W4" s="23"/>
      <c r="Z4" s="2"/>
    </row>
    <row r="5" spans="1:31" ht="19" x14ac:dyDescent="0.25">
      <c r="A5" s="21" t="s">
        <v>76</v>
      </c>
      <c r="C5" s="31">
        <v>43837</v>
      </c>
      <c r="D5" s="11">
        <v>4</v>
      </c>
      <c r="E5" s="23">
        <v>95.343002319999997</v>
      </c>
      <c r="F5" s="23"/>
      <c r="J5" s="23"/>
      <c r="R5" s="21" t="s">
        <v>76</v>
      </c>
      <c r="T5" s="40">
        <v>43837</v>
      </c>
      <c r="U5" s="41">
        <v>4</v>
      </c>
      <c r="V5" s="42">
        <v>330.75</v>
      </c>
      <c r="W5" s="23"/>
      <c r="Z5" s="2"/>
    </row>
    <row r="6" spans="1:31" ht="19" x14ac:dyDescent="0.25">
      <c r="A6" s="22" t="s">
        <v>77</v>
      </c>
      <c r="B6" s="39"/>
      <c r="C6" s="31">
        <v>43838</v>
      </c>
      <c r="D6" s="11">
        <v>5</v>
      </c>
      <c r="E6" s="23">
        <v>94.598503109999996</v>
      </c>
      <c r="F6" s="23"/>
      <c r="J6" s="23"/>
      <c r="R6" s="22" t="s">
        <v>77</v>
      </c>
      <c r="T6" s="40">
        <v>43838</v>
      </c>
      <c r="U6" s="41">
        <v>5</v>
      </c>
      <c r="V6" s="42">
        <v>339.26001000000002</v>
      </c>
      <c r="W6" s="23"/>
      <c r="Z6" s="2"/>
    </row>
    <row r="7" spans="1:31" x14ac:dyDescent="0.2">
      <c r="C7" s="31">
        <v>43839</v>
      </c>
      <c r="D7" s="11">
        <v>6</v>
      </c>
      <c r="E7" s="23">
        <v>95.052497860000003</v>
      </c>
      <c r="F7" s="23">
        <f>0.3*E6+0.25*E5+0.2*E4+0.15*E3+0.1*E2</f>
        <v>94.796425246500007</v>
      </c>
      <c r="J7" s="23">
        <f>ABS(E7-F7)/E7*100</f>
        <v>0.26940124590640113</v>
      </c>
      <c r="T7" s="40">
        <v>43839</v>
      </c>
      <c r="U7" s="41">
        <v>6</v>
      </c>
      <c r="V7" s="42">
        <v>335.66000400000001</v>
      </c>
      <c r="W7" s="23">
        <f>0.3*V6+0.25*V5+0.2*V4+0.15*V3+0.1*V2</f>
        <v>333.49749930000002</v>
      </c>
      <c r="Z7" s="23">
        <f>ABS(V7-W7)/V7*100</f>
        <v>0.64425450581833377</v>
      </c>
    </row>
    <row r="8" spans="1:31" x14ac:dyDescent="0.2">
      <c r="C8" s="31">
        <v>43840</v>
      </c>
      <c r="D8" s="11">
        <v>7</v>
      </c>
      <c r="E8" s="23">
        <v>94.157997129999998</v>
      </c>
      <c r="F8" s="23">
        <f t="shared" ref="F8:F71" si="0">0.3*E7+0.25*E6+0.2*E5+0.15*E4+0.1*E3</f>
        <v>94.880424879000003</v>
      </c>
      <c r="J8" s="23">
        <f t="shared" ref="J8:J71" si="1">ABS(E8-F8)/E8*100</f>
        <v>0.76725054803638104</v>
      </c>
      <c r="L8" s="38" t="s">
        <v>13</v>
      </c>
      <c r="M8" s="38">
        <f>J264</f>
        <v>4.2467505214940706</v>
      </c>
      <c r="T8" s="40">
        <v>43840</v>
      </c>
      <c r="U8" s="41">
        <v>7</v>
      </c>
      <c r="V8" s="42">
        <v>329.04998799999998</v>
      </c>
      <c r="W8" s="23">
        <f t="shared" ref="W8:W71" si="2">0.3*V7+0.25*V6+0.2*V5+0.15*V4+0.1*V3</f>
        <v>334.62750115000006</v>
      </c>
      <c r="Z8" s="23">
        <f t="shared" ref="Z8:Z71" si="3">ABS(V8-W8)/V8*100</f>
        <v>1.6950352084498701</v>
      </c>
      <c r="AB8" s="38" t="s">
        <v>13</v>
      </c>
      <c r="AC8" s="38">
        <f>Z264</f>
        <v>3.6767982244542385</v>
      </c>
    </row>
    <row r="9" spans="1:31" x14ac:dyDescent="0.2">
      <c r="A9" s="25" t="s">
        <v>23</v>
      </c>
      <c r="B9" s="29">
        <v>0.3</v>
      </c>
      <c r="C9" s="31">
        <v>43843</v>
      </c>
      <c r="D9" s="11">
        <v>8</v>
      </c>
      <c r="E9" s="23">
        <v>94.565002440000001</v>
      </c>
      <c r="F9" s="23">
        <f t="shared" si="0"/>
        <v>94.746074293000007</v>
      </c>
      <c r="J9" s="23">
        <f t="shared" si="1"/>
        <v>0.19147871657370619</v>
      </c>
      <c r="T9" s="40">
        <v>43843</v>
      </c>
      <c r="U9" s="41">
        <v>8</v>
      </c>
      <c r="V9" s="42">
        <v>338.92001299999998</v>
      </c>
      <c r="W9" s="23">
        <f t="shared" si="2"/>
        <v>333.67749810000004</v>
      </c>
      <c r="Z9" s="23">
        <f t="shared" si="3"/>
        <v>1.5468295464747155</v>
      </c>
    </row>
    <row r="10" spans="1:31" x14ac:dyDescent="0.2">
      <c r="A10" s="25" t="s">
        <v>24</v>
      </c>
      <c r="B10" s="29">
        <v>0.25</v>
      </c>
      <c r="C10" s="31">
        <v>43844</v>
      </c>
      <c r="D10" s="11">
        <v>9</v>
      </c>
      <c r="E10" s="23">
        <v>93.472000120000004</v>
      </c>
      <c r="F10" s="23">
        <f t="shared" si="0"/>
        <v>94.643575284999997</v>
      </c>
      <c r="J10" s="23">
        <f t="shared" si="1"/>
        <v>1.2533969140447585</v>
      </c>
      <c r="T10" s="40">
        <v>43844</v>
      </c>
      <c r="U10" s="41">
        <v>9</v>
      </c>
      <c r="V10" s="42">
        <v>338.69000199999999</v>
      </c>
      <c r="W10" s="23">
        <f t="shared" si="2"/>
        <v>335.03450320000002</v>
      </c>
      <c r="Z10" s="23">
        <f t="shared" si="3"/>
        <v>1.0793051989766074</v>
      </c>
    </row>
    <row r="11" spans="1:31" x14ac:dyDescent="0.2">
      <c r="A11" s="25" t="s">
        <v>25</v>
      </c>
      <c r="B11" s="29">
        <v>0.2</v>
      </c>
      <c r="C11" s="31">
        <v>43845</v>
      </c>
      <c r="D11" s="11">
        <v>10</v>
      </c>
      <c r="E11" s="23">
        <v>93.100997919999998</v>
      </c>
      <c r="F11" s="23">
        <f t="shared" si="0"/>
        <v>94.232175061999996</v>
      </c>
      <c r="J11" s="23">
        <f t="shared" si="1"/>
        <v>1.2150000185518941</v>
      </c>
      <c r="K11" s="36" t="s">
        <v>0</v>
      </c>
      <c r="L11" s="28" t="s">
        <v>1</v>
      </c>
      <c r="M11" s="28" t="s">
        <v>28</v>
      </c>
      <c r="N11" s="28" t="s">
        <v>29</v>
      </c>
      <c r="O11" s="28" t="s">
        <v>30</v>
      </c>
      <c r="T11" s="40">
        <v>43845</v>
      </c>
      <c r="U11" s="41">
        <v>10</v>
      </c>
      <c r="V11" s="42">
        <v>339.07000699999998</v>
      </c>
      <c r="W11" s="23">
        <f t="shared" si="2"/>
        <v>336.42200304999994</v>
      </c>
      <c r="Z11" s="23">
        <f t="shared" si="3"/>
        <v>0.78096083266958849</v>
      </c>
      <c r="AA11" s="36" t="s">
        <v>0</v>
      </c>
      <c r="AB11" s="28" t="s">
        <v>1</v>
      </c>
      <c r="AC11" s="28" t="s">
        <v>28</v>
      </c>
      <c r="AD11" s="28" t="s">
        <v>29</v>
      </c>
      <c r="AE11" s="28" t="s">
        <v>30</v>
      </c>
    </row>
    <row r="12" spans="1:31" x14ac:dyDescent="0.2">
      <c r="A12" s="25" t="s">
        <v>26</v>
      </c>
      <c r="B12" s="29">
        <v>0.15</v>
      </c>
      <c r="C12" s="31">
        <v>43846</v>
      </c>
      <c r="D12" s="11">
        <v>11</v>
      </c>
      <c r="E12" s="23">
        <v>93.897003170000005</v>
      </c>
      <c r="F12" s="23">
        <f t="shared" si="0"/>
        <v>93.840249249500005</v>
      </c>
      <c r="J12" s="23">
        <f t="shared" si="1"/>
        <v>6.0442738941569429E-2</v>
      </c>
      <c r="K12" s="37">
        <v>44196</v>
      </c>
      <c r="L12" s="29">
        <v>253</v>
      </c>
      <c r="M12" s="29">
        <v>162.85</v>
      </c>
      <c r="N12" s="30">
        <v>167.59494679634892</v>
      </c>
      <c r="O12" s="30">
        <f>ABS(M12-N12)/M12*100</f>
        <v>2.9136916158114383</v>
      </c>
      <c r="T12" s="40">
        <v>43846</v>
      </c>
      <c r="U12" s="41">
        <v>11</v>
      </c>
      <c r="V12" s="42">
        <v>338.61999500000002</v>
      </c>
      <c r="W12" s="23">
        <f t="shared" si="2"/>
        <v>337.1010038</v>
      </c>
      <c r="Z12" s="23">
        <f t="shared" si="3"/>
        <v>0.44858284284128475</v>
      </c>
      <c r="AA12" s="37">
        <v>44196</v>
      </c>
      <c r="AB12" s="29">
        <v>253</v>
      </c>
      <c r="AC12" s="29">
        <v>540.73</v>
      </c>
      <c r="AD12" s="30">
        <v>522.5115005290171</v>
      </c>
      <c r="AE12" s="30">
        <f>ABS(AC12-AD12)/AC12*100</f>
        <v>3.369241482992051</v>
      </c>
    </row>
    <row r="13" spans="1:31" x14ac:dyDescent="0.2">
      <c r="A13" s="25" t="s">
        <v>27</v>
      </c>
      <c r="B13" s="29">
        <v>0.1</v>
      </c>
      <c r="C13" s="31">
        <v>43847</v>
      </c>
      <c r="D13" s="11">
        <v>12</v>
      </c>
      <c r="E13" s="23">
        <v>93.236000059999995</v>
      </c>
      <c r="F13" s="23">
        <f t="shared" si="0"/>
        <v>93.739300534000009</v>
      </c>
      <c r="J13" s="23">
        <f t="shared" si="1"/>
        <v>0.53981345582835571</v>
      </c>
      <c r="K13" s="37">
        <v>44200</v>
      </c>
      <c r="L13" s="29">
        <v>254</v>
      </c>
      <c r="M13" s="29">
        <v>159.33000000000001</v>
      </c>
      <c r="N13" s="30">
        <v>167.7752830964904</v>
      </c>
      <c r="O13" s="30">
        <f t="shared" ref="O13:O21" si="4">ABS(M13-N13)/M13*100</f>
        <v>5.3004977697171807</v>
      </c>
      <c r="T13" s="40">
        <v>43847</v>
      </c>
      <c r="U13" s="41">
        <v>12</v>
      </c>
      <c r="V13" s="42">
        <v>339.67001299999998</v>
      </c>
      <c r="W13" s="23">
        <f t="shared" si="2"/>
        <v>337.83450139999997</v>
      </c>
      <c r="Z13" s="23">
        <f t="shared" si="3"/>
        <v>0.5403808195455917</v>
      </c>
      <c r="AA13" s="37">
        <v>44200</v>
      </c>
      <c r="AB13" s="29">
        <v>254</v>
      </c>
      <c r="AC13" s="29">
        <v>522.86</v>
      </c>
      <c r="AD13" s="30">
        <v>522.92023187175971</v>
      </c>
      <c r="AE13" s="30">
        <f t="shared" ref="AE13:AE21" si="5">ABS(AC13-AD13)/AC13*100</f>
        <v>1.1519693944783926E-2</v>
      </c>
    </row>
    <row r="14" spans="1:31" x14ac:dyDescent="0.2">
      <c r="C14" s="31">
        <v>43851</v>
      </c>
      <c r="D14" s="11">
        <v>13</v>
      </c>
      <c r="E14" s="23">
        <v>94.599998470000003</v>
      </c>
      <c r="F14" s="23">
        <f t="shared" si="0"/>
        <v>93.542550656499998</v>
      </c>
      <c r="J14" s="23">
        <f t="shared" si="1"/>
        <v>1.1178095460914281</v>
      </c>
      <c r="K14" s="37">
        <v>44201</v>
      </c>
      <c r="L14" s="29">
        <v>255</v>
      </c>
      <c r="M14" s="29">
        <v>160.93</v>
      </c>
      <c r="N14" s="30">
        <v>167.95561939663185</v>
      </c>
      <c r="O14" s="30">
        <f t="shared" si="4"/>
        <v>4.3656368586539731</v>
      </c>
      <c r="T14" s="40">
        <v>43851</v>
      </c>
      <c r="U14" s="41">
        <v>13</v>
      </c>
      <c r="V14" s="42">
        <v>338.10998499999999</v>
      </c>
      <c r="W14" s="23">
        <f t="shared" si="2"/>
        <v>339.06550564999998</v>
      </c>
      <c r="Z14" s="23">
        <f t="shared" si="3"/>
        <v>0.28260645718581268</v>
      </c>
      <c r="AA14" s="37">
        <v>44201</v>
      </c>
      <c r="AB14" s="29">
        <v>255</v>
      </c>
      <c r="AC14" s="30">
        <v>520.79999999999995</v>
      </c>
      <c r="AD14" s="30">
        <v>523.32896321450221</v>
      </c>
      <c r="AE14" s="30">
        <f t="shared" si="5"/>
        <v>0.48559201507339772</v>
      </c>
    </row>
    <row r="15" spans="1:31" x14ac:dyDescent="0.2">
      <c r="C15" s="31">
        <v>43852</v>
      </c>
      <c r="D15" s="11">
        <v>14</v>
      </c>
      <c r="E15" s="23">
        <v>94.373001099999996</v>
      </c>
      <c r="F15" s="23">
        <f t="shared" si="0"/>
        <v>93.780749889999996</v>
      </c>
      <c r="J15" s="23">
        <f t="shared" si="1"/>
        <v>0.62756424305340919</v>
      </c>
      <c r="K15" s="37">
        <v>44202</v>
      </c>
      <c r="L15" s="29">
        <v>256</v>
      </c>
      <c r="M15" s="29">
        <v>156.91999999999999</v>
      </c>
      <c r="N15" s="30">
        <v>168.13595569677332</v>
      </c>
      <c r="O15" s="30">
        <f t="shared" si="4"/>
        <v>7.1475628962358764</v>
      </c>
      <c r="T15" s="40">
        <v>43852</v>
      </c>
      <c r="U15" s="41">
        <v>14</v>
      </c>
      <c r="V15" s="42">
        <v>326</v>
      </c>
      <c r="W15" s="23">
        <f t="shared" si="2"/>
        <v>338.80399899999998</v>
      </c>
      <c r="Z15" s="23">
        <f t="shared" si="3"/>
        <v>3.9276070552147164</v>
      </c>
      <c r="AA15" s="37">
        <v>44202</v>
      </c>
      <c r="AB15" s="29">
        <v>256</v>
      </c>
      <c r="AC15" s="29">
        <v>500.49</v>
      </c>
      <c r="AD15" s="30">
        <v>523.73769455724482</v>
      </c>
      <c r="AE15" s="30">
        <f t="shared" si="5"/>
        <v>4.644986824361089</v>
      </c>
    </row>
    <row r="16" spans="1:31" x14ac:dyDescent="0.2">
      <c r="C16" s="31">
        <v>43853</v>
      </c>
      <c r="D16" s="11">
        <v>15</v>
      </c>
      <c r="E16" s="23">
        <v>94.228996280000004</v>
      </c>
      <c r="F16" s="23">
        <f t="shared" si="0"/>
        <v>94.003750226999998</v>
      </c>
      <c r="J16" s="23">
        <f t="shared" si="1"/>
        <v>0.23904112522932036</v>
      </c>
      <c r="K16" s="37">
        <v>44203</v>
      </c>
      <c r="L16" s="29">
        <v>257</v>
      </c>
      <c r="M16" s="29">
        <v>158.11000000000001</v>
      </c>
      <c r="N16" s="30">
        <v>168.3162919969148</v>
      </c>
      <c r="O16" s="30">
        <f t="shared" si="4"/>
        <v>6.4551843633639781</v>
      </c>
      <c r="T16" s="40">
        <v>43853</v>
      </c>
      <c r="U16" s="41">
        <v>15</v>
      </c>
      <c r="V16" s="42">
        <v>349.60000600000001</v>
      </c>
      <c r="W16" s="23">
        <f t="shared" si="2"/>
        <v>334.96149879999996</v>
      </c>
      <c r="Z16" s="23">
        <f t="shared" si="3"/>
        <v>4.1872159464436756</v>
      </c>
      <c r="AA16" s="37">
        <v>44203</v>
      </c>
      <c r="AB16" s="29">
        <v>257</v>
      </c>
      <c r="AC16" s="29">
        <v>508.89</v>
      </c>
      <c r="AD16" s="30">
        <v>524.14642589998743</v>
      </c>
      <c r="AE16" s="30">
        <f t="shared" si="5"/>
        <v>2.9979810764580654</v>
      </c>
    </row>
    <row r="17" spans="3:31" x14ac:dyDescent="0.2">
      <c r="C17" s="31">
        <v>43854</v>
      </c>
      <c r="D17" s="11">
        <v>16</v>
      </c>
      <c r="E17" s="23">
        <v>93.082000730000004</v>
      </c>
      <c r="F17" s="23">
        <f t="shared" si="0"/>
        <v>94.157049179000012</v>
      </c>
      <c r="J17" s="23">
        <f t="shared" si="1"/>
        <v>1.1549477241237716</v>
      </c>
      <c r="K17" s="37">
        <v>44204</v>
      </c>
      <c r="L17" s="29">
        <v>258</v>
      </c>
      <c r="M17" s="29">
        <v>159.13</v>
      </c>
      <c r="N17" s="30">
        <v>168.49662829705628</v>
      </c>
      <c r="O17" s="30">
        <f t="shared" si="4"/>
        <v>5.8861486187747634</v>
      </c>
      <c r="T17" s="40">
        <v>43854</v>
      </c>
      <c r="U17" s="41">
        <v>16</v>
      </c>
      <c r="V17" s="42">
        <v>353.16000400000001</v>
      </c>
      <c r="W17" s="23">
        <f t="shared" si="2"/>
        <v>338.81450025000004</v>
      </c>
      <c r="Z17" s="23">
        <f t="shared" si="3"/>
        <v>4.0620408844485052</v>
      </c>
      <c r="AA17" s="37">
        <v>44204</v>
      </c>
      <c r="AB17" s="29">
        <v>258</v>
      </c>
      <c r="AC17" s="30">
        <v>510.4</v>
      </c>
      <c r="AD17" s="30">
        <v>524.55515724272993</v>
      </c>
      <c r="AE17" s="30">
        <f t="shared" si="5"/>
        <v>2.7733458547668408</v>
      </c>
    </row>
    <row r="18" spans="3:31" x14ac:dyDescent="0.2">
      <c r="C18" s="31">
        <v>43857</v>
      </c>
      <c r="D18" s="11">
        <v>17</v>
      </c>
      <c r="E18" s="23">
        <v>91.416999820000001</v>
      </c>
      <c r="F18" s="23">
        <f t="shared" si="0"/>
        <v>93.870049285499988</v>
      </c>
      <c r="J18" s="23">
        <f t="shared" si="1"/>
        <v>2.6833624712362463</v>
      </c>
      <c r="K18" s="37">
        <v>44207</v>
      </c>
      <c r="L18" s="29">
        <v>259</v>
      </c>
      <c r="M18" s="29">
        <v>155.71</v>
      </c>
      <c r="N18" s="30">
        <v>168.67696459719775</v>
      </c>
      <c r="O18" s="30">
        <f t="shared" si="4"/>
        <v>8.3276376579524403</v>
      </c>
      <c r="T18" s="40">
        <v>43857</v>
      </c>
      <c r="U18" s="41">
        <v>17</v>
      </c>
      <c r="V18" s="42">
        <v>342.88000499999998</v>
      </c>
      <c r="W18" s="23">
        <f t="shared" si="2"/>
        <v>343.23150174999995</v>
      </c>
      <c r="Z18" s="23">
        <f t="shared" si="3"/>
        <v>0.10251304971836052</v>
      </c>
      <c r="AA18" s="37">
        <v>44207</v>
      </c>
      <c r="AB18" s="29">
        <v>259</v>
      </c>
      <c r="AC18" s="30">
        <v>499.1</v>
      </c>
      <c r="AD18" s="30">
        <v>524.96388858547255</v>
      </c>
      <c r="AE18" s="30">
        <f t="shared" si="5"/>
        <v>5.1821055070071171</v>
      </c>
    </row>
    <row r="19" spans="3:31" x14ac:dyDescent="0.2">
      <c r="C19" s="31">
        <v>43858</v>
      </c>
      <c r="D19" s="11">
        <v>18</v>
      </c>
      <c r="E19" s="23">
        <v>92.662498470000003</v>
      </c>
      <c r="F19" s="23">
        <f t="shared" si="0"/>
        <v>93.15734939650001</v>
      </c>
      <c r="J19" s="23">
        <f t="shared" si="1"/>
        <v>0.53403581240604869</v>
      </c>
      <c r="K19" s="37">
        <v>44208</v>
      </c>
      <c r="L19" s="29">
        <v>260</v>
      </c>
      <c r="M19" s="29">
        <v>156.04</v>
      </c>
      <c r="N19" s="30">
        <v>168.8573008973392</v>
      </c>
      <c r="O19" s="30">
        <f t="shared" si="4"/>
        <v>8.2141123412837782</v>
      </c>
      <c r="T19" s="40">
        <v>43858</v>
      </c>
      <c r="U19" s="41">
        <v>18</v>
      </c>
      <c r="V19" s="42">
        <v>348.51998900000001</v>
      </c>
      <c r="W19" s="23">
        <f t="shared" si="2"/>
        <v>343.78500219999995</v>
      </c>
      <c r="Z19" s="23">
        <f t="shared" si="3"/>
        <v>1.3585983442688732</v>
      </c>
      <c r="AA19" s="37">
        <v>44208</v>
      </c>
      <c r="AB19" s="29">
        <v>260</v>
      </c>
      <c r="AC19" s="29">
        <v>494.25</v>
      </c>
      <c r="AD19" s="30">
        <v>525.37261992821504</v>
      </c>
      <c r="AE19" s="30">
        <f t="shared" si="5"/>
        <v>6.2969387816317735</v>
      </c>
    </row>
    <row r="20" spans="3:31" x14ac:dyDescent="0.2">
      <c r="C20" s="31">
        <v>43859</v>
      </c>
      <c r="D20" s="11">
        <v>19</v>
      </c>
      <c r="E20" s="23">
        <v>92.900001529999997</v>
      </c>
      <c r="F20" s="23">
        <f t="shared" si="0"/>
        <v>92.841049193999993</v>
      </c>
      <c r="J20" s="23">
        <f t="shared" si="1"/>
        <v>6.3457841796662431E-2</v>
      </c>
      <c r="K20" s="37">
        <v>44209</v>
      </c>
      <c r="L20" s="29">
        <v>261</v>
      </c>
      <c r="M20" s="29">
        <v>158.29</v>
      </c>
      <c r="N20" s="30">
        <v>169.03763719748071</v>
      </c>
      <c r="O20" s="30">
        <f t="shared" si="4"/>
        <v>6.7898396597894459</v>
      </c>
      <c r="T20" s="40">
        <v>43859</v>
      </c>
      <c r="U20" s="41">
        <v>19</v>
      </c>
      <c r="V20" s="42">
        <v>343.16000400000001</v>
      </c>
      <c r="W20" s="23">
        <f t="shared" si="2"/>
        <v>345.94799965000004</v>
      </c>
      <c r="Z20" s="23">
        <f t="shared" si="3"/>
        <v>0.81244772627990391</v>
      </c>
      <c r="AA20" s="37">
        <v>44209</v>
      </c>
      <c r="AB20" s="29">
        <v>261</v>
      </c>
      <c r="AC20" s="29">
        <v>507.79</v>
      </c>
      <c r="AD20" s="30">
        <v>525.78135127095766</v>
      </c>
      <c r="AE20" s="30">
        <f t="shared" si="5"/>
        <v>3.5430692355023998</v>
      </c>
    </row>
    <row r="21" spans="3:31" x14ac:dyDescent="0.2">
      <c r="C21" s="31">
        <v>43860</v>
      </c>
      <c r="D21" s="11">
        <v>20</v>
      </c>
      <c r="E21" s="23">
        <v>93.533996579999993</v>
      </c>
      <c r="F21" s="23">
        <f t="shared" si="0"/>
        <v>92.704224777999997</v>
      </c>
      <c r="J21" s="23">
        <f t="shared" si="1"/>
        <v>0.88713391102698058</v>
      </c>
      <c r="K21" s="37">
        <v>44210</v>
      </c>
      <c r="L21" s="29">
        <v>262</v>
      </c>
      <c r="M21" s="29">
        <v>156.37</v>
      </c>
      <c r="N21" s="30">
        <v>169.21797349762215</v>
      </c>
      <c r="O21" s="30">
        <f t="shared" si="4"/>
        <v>8.2163928487703188</v>
      </c>
      <c r="T21" s="40">
        <v>43860</v>
      </c>
      <c r="U21" s="41">
        <v>20</v>
      </c>
      <c r="V21" s="42">
        <v>347.73998999999998</v>
      </c>
      <c r="W21" s="23">
        <f t="shared" si="2"/>
        <v>346.58800065000003</v>
      </c>
      <c r="Z21" s="23">
        <f t="shared" si="3"/>
        <v>0.3312789391867042</v>
      </c>
      <c r="AA21" s="37">
        <v>44210</v>
      </c>
      <c r="AB21" s="29">
        <v>262</v>
      </c>
      <c r="AC21" s="29">
        <v>500.86</v>
      </c>
      <c r="AD21" s="30">
        <v>526.19008261370027</v>
      </c>
      <c r="AE21" s="30">
        <f t="shared" si="5"/>
        <v>5.0573179358903193</v>
      </c>
    </row>
    <row r="22" spans="3:31" x14ac:dyDescent="0.2">
      <c r="C22" s="31">
        <v>43861</v>
      </c>
      <c r="D22" s="11">
        <v>21</v>
      </c>
      <c r="E22" s="23">
        <v>100.435997</v>
      </c>
      <c r="F22" s="23">
        <f t="shared" si="0"/>
        <v>92.8384490965</v>
      </c>
      <c r="J22" s="23">
        <f t="shared" si="1"/>
        <v>7.5645666199739132</v>
      </c>
      <c r="T22" s="40">
        <v>43861</v>
      </c>
      <c r="U22" s="41">
        <v>21</v>
      </c>
      <c r="V22" s="42">
        <v>345.08999599999999</v>
      </c>
      <c r="W22" s="23">
        <f t="shared" si="2"/>
        <v>346.56399694999999</v>
      </c>
      <c r="Z22" s="23">
        <f t="shared" si="3"/>
        <v>0.42713523054432567</v>
      </c>
    </row>
    <row r="23" spans="3:31" x14ac:dyDescent="0.2">
      <c r="C23" s="31">
        <v>43864</v>
      </c>
      <c r="D23" s="11">
        <v>22</v>
      </c>
      <c r="E23" s="23">
        <v>100.2099991</v>
      </c>
      <c r="F23" s="23">
        <f t="shared" si="0"/>
        <v>95.135373303500003</v>
      </c>
      <c r="J23" s="23">
        <f t="shared" si="1"/>
        <v>5.0639914600099036</v>
      </c>
      <c r="T23" s="40">
        <v>43864</v>
      </c>
      <c r="U23" s="41">
        <v>22</v>
      </c>
      <c r="V23" s="42">
        <v>358</v>
      </c>
      <c r="W23" s="23">
        <f t="shared" si="2"/>
        <v>345.65999595</v>
      </c>
      <c r="Z23" s="23">
        <f t="shared" si="3"/>
        <v>3.4469285055865932</v>
      </c>
    </row>
    <row r="24" spans="3:31" x14ac:dyDescent="0.2">
      <c r="C24" s="31">
        <v>43865</v>
      </c>
      <c r="D24" s="11">
        <v>23</v>
      </c>
      <c r="E24" s="23">
        <v>102.48349760000001</v>
      </c>
      <c r="F24" s="23">
        <f t="shared" si="0"/>
        <v>97.080048372500002</v>
      </c>
      <c r="J24" s="23">
        <f t="shared" si="1"/>
        <v>5.272506651353793</v>
      </c>
      <c r="T24" s="40">
        <v>43865</v>
      </c>
      <c r="U24" s="41">
        <v>23</v>
      </c>
      <c r="V24" s="42">
        <v>369.01001000000002</v>
      </c>
      <c r="W24" s="23">
        <f t="shared" si="2"/>
        <v>349.54649649999999</v>
      </c>
      <c r="Z24" s="23">
        <f t="shared" si="3"/>
        <v>5.2745218212373244</v>
      </c>
    </row>
    <row r="25" spans="3:31" x14ac:dyDescent="0.2">
      <c r="C25" s="31">
        <v>43866</v>
      </c>
      <c r="D25" s="11">
        <v>24</v>
      </c>
      <c r="E25" s="23">
        <v>101.9934998</v>
      </c>
      <c r="F25" s="23">
        <f t="shared" si="0"/>
        <v>99.204848095000003</v>
      </c>
      <c r="J25" s="23">
        <f t="shared" si="1"/>
        <v>2.7341464999909655</v>
      </c>
      <c r="T25" s="40">
        <v>43866</v>
      </c>
      <c r="U25" s="41">
        <v>24</v>
      </c>
      <c r="V25" s="42">
        <v>369.67001299999998</v>
      </c>
      <c r="W25" s="23">
        <f t="shared" si="2"/>
        <v>355.69800110000006</v>
      </c>
      <c r="Z25" s="23">
        <f t="shared" si="3"/>
        <v>3.7795902855663677</v>
      </c>
    </row>
    <row r="26" spans="3:31" x14ac:dyDescent="0.2">
      <c r="C26" s="31">
        <v>43867</v>
      </c>
      <c r="D26" s="11">
        <v>25</v>
      </c>
      <c r="E26" s="23">
        <v>102.5114975</v>
      </c>
      <c r="F26" s="23">
        <f t="shared" si="0"/>
        <v>100.679723368</v>
      </c>
      <c r="J26" s="23">
        <f t="shared" si="1"/>
        <v>1.7868962766835073</v>
      </c>
      <c r="T26" s="40">
        <v>43867</v>
      </c>
      <c r="U26" s="41">
        <v>25</v>
      </c>
      <c r="V26" s="42">
        <v>366.95001200000002</v>
      </c>
      <c r="W26" s="23">
        <f t="shared" si="2"/>
        <v>361.2910048</v>
      </c>
      <c r="Z26" s="23">
        <f t="shared" si="3"/>
        <v>1.5421738697204399</v>
      </c>
    </row>
    <row r="27" spans="3:31" x14ac:dyDescent="0.2">
      <c r="C27" s="31">
        <v>43868</v>
      </c>
      <c r="D27" s="11">
        <v>26</v>
      </c>
      <c r="E27" s="23">
        <v>103.9639969</v>
      </c>
      <c r="F27" s="23">
        <f t="shared" si="0"/>
        <v>101.82362328500001</v>
      </c>
      <c r="J27" s="23">
        <f t="shared" si="1"/>
        <v>2.0587642634197216</v>
      </c>
      <c r="T27" s="40">
        <v>43868</v>
      </c>
      <c r="U27" s="41">
        <v>26</v>
      </c>
      <c r="V27" s="42">
        <v>366.76998900000001</v>
      </c>
      <c r="W27" s="23">
        <f t="shared" si="2"/>
        <v>364.51350844999996</v>
      </c>
      <c r="Z27" s="23">
        <f t="shared" si="3"/>
        <v>0.61523042170171915</v>
      </c>
    </row>
    <row r="28" spans="3:31" x14ac:dyDescent="0.2">
      <c r="C28" s="31">
        <v>43871</v>
      </c>
      <c r="D28" s="11">
        <v>27</v>
      </c>
      <c r="E28" s="23">
        <v>106.6955032</v>
      </c>
      <c r="F28" s="23">
        <f t="shared" si="0"/>
        <v>102.60929795499999</v>
      </c>
      <c r="J28" s="23">
        <f t="shared" si="1"/>
        <v>3.8297820643297888</v>
      </c>
      <c r="T28" s="40">
        <v>43871</v>
      </c>
      <c r="U28" s="41">
        <v>27</v>
      </c>
      <c r="V28" s="42">
        <v>371.07000699999998</v>
      </c>
      <c r="W28" s="23">
        <f t="shared" si="2"/>
        <v>366.85400379999999</v>
      </c>
      <c r="Z28" s="23">
        <f t="shared" si="3"/>
        <v>1.1361746086904807</v>
      </c>
    </row>
    <row r="29" spans="3:31" x14ac:dyDescent="0.2">
      <c r="C29" s="31">
        <v>43872</v>
      </c>
      <c r="D29" s="11">
        <v>28</v>
      </c>
      <c r="E29" s="23">
        <v>107.5400009</v>
      </c>
      <c r="F29" s="23">
        <f t="shared" si="0"/>
        <v>104.049324415</v>
      </c>
      <c r="J29" s="23">
        <f t="shared" si="1"/>
        <v>3.24593310004333</v>
      </c>
      <c r="T29" s="40">
        <v>43872</v>
      </c>
      <c r="U29" s="41">
        <v>28</v>
      </c>
      <c r="V29" s="42">
        <v>373.69000199999999</v>
      </c>
      <c r="W29" s="23">
        <f t="shared" si="2"/>
        <v>368.75500469999997</v>
      </c>
      <c r="Z29" s="23">
        <f t="shared" si="3"/>
        <v>1.3206126130182152</v>
      </c>
    </row>
    <row r="30" spans="3:31" x14ac:dyDescent="0.2">
      <c r="C30" s="31">
        <v>43873</v>
      </c>
      <c r="D30" s="11">
        <v>29</v>
      </c>
      <c r="E30" s="23">
        <v>108</v>
      </c>
      <c r="F30" s="23">
        <f t="shared" si="0"/>
        <v>105.304750055</v>
      </c>
      <c r="J30" s="23">
        <f t="shared" si="1"/>
        <v>2.4956018009259262</v>
      </c>
      <c r="T30" s="40">
        <v>43873</v>
      </c>
      <c r="U30" s="41">
        <v>29</v>
      </c>
      <c r="V30" s="42">
        <v>380.01001000000002</v>
      </c>
      <c r="W30" s="23">
        <f t="shared" si="2"/>
        <v>370.23800325000002</v>
      </c>
      <c r="Z30" s="23">
        <f t="shared" si="3"/>
        <v>2.5715129846184848</v>
      </c>
    </row>
    <row r="31" spans="3:31" x14ac:dyDescent="0.2">
      <c r="C31" s="31">
        <v>43874</v>
      </c>
      <c r="D31" s="11">
        <v>30</v>
      </c>
      <c r="E31" s="23">
        <v>107.4934998</v>
      </c>
      <c r="F31" s="23">
        <f t="shared" si="0"/>
        <v>106.46985015</v>
      </c>
      <c r="J31" s="23">
        <f t="shared" si="1"/>
        <v>0.95228981464421159</v>
      </c>
      <c r="T31" s="40">
        <v>43874</v>
      </c>
      <c r="U31" s="41">
        <v>30</v>
      </c>
      <c r="V31" s="42">
        <v>381.39999399999999</v>
      </c>
      <c r="W31" s="23">
        <f t="shared" si="2"/>
        <v>373.35000445000003</v>
      </c>
      <c r="Z31" s="23">
        <f t="shared" si="3"/>
        <v>2.110642285432224</v>
      </c>
    </row>
    <row r="32" spans="3:31" x14ac:dyDescent="0.2">
      <c r="C32" s="31">
        <v>43875</v>
      </c>
      <c r="D32" s="11">
        <v>31</v>
      </c>
      <c r="E32" s="23">
        <v>106.7434998</v>
      </c>
      <c r="F32" s="23">
        <f t="shared" si="0"/>
        <v>107.15677529</v>
      </c>
      <c r="J32" s="23">
        <f t="shared" si="1"/>
        <v>0.38716689144944427</v>
      </c>
      <c r="T32" s="40">
        <v>43875</v>
      </c>
      <c r="U32" s="41">
        <v>31</v>
      </c>
      <c r="V32" s="42">
        <v>380.39999399999999</v>
      </c>
      <c r="W32" s="23">
        <f t="shared" si="2"/>
        <v>376.49800105000003</v>
      </c>
      <c r="Z32" s="23">
        <f t="shared" si="3"/>
        <v>1.025760518282228</v>
      </c>
    </row>
    <row r="33" spans="3:26" x14ac:dyDescent="0.2">
      <c r="C33" s="31">
        <v>43879</v>
      </c>
      <c r="D33" s="11">
        <v>32</v>
      </c>
      <c r="E33" s="23">
        <v>107.7835007</v>
      </c>
      <c r="F33" s="23">
        <f t="shared" si="0"/>
        <v>107.29697534499999</v>
      </c>
      <c r="J33" s="23">
        <f t="shared" si="1"/>
        <v>0.45139130928228599</v>
      </c>
      <c r="T33" s="40">
        <v>43879</v>
      </c>
      <c r="U33" s="41">
        <v>32</v>
      </c>
      <c r="V33" s="42">
        <v>387.77999899999998</v>
      </c>
      <c r="W33" s="23">
        <f t="shared" si="2"/>
        <v>378.63249969999998</v>
      </c>
      <c r="Z33" s="23">
        <f t="shared" si="3"/>
        <v>2.3589404620118106</v>
      </c>
    </row>
    <row r="34" spans="3:26" x14ac:dyDescent="0.2">
      <c r="C34" s="31">
        <v>43880</v>
      </c>
      <c r="D34" s="11">
        <v>33</v>
      </c>
      <c r="E34" s="23">
        <v>108.5110016</v>
      </c>
      <c r="F34" s="23">
        <f t="shared" si="0"/>
        <v>107.47362521000001</v>
      </c>
      <c r="J34" s="23">
        <f t="shared" si="1"/>
        <v>0.95601033508476208</v>
      </c>
      <c r="T34" s="40">
        <v>43880</v>
      </c>
      <c r="U34" s="41">
        <v>33</v>
      </c>
      <c r="V34" s="42">
        <v>386.19000199999999</v>
      </c>
      <c r="W34" s="23">
        <f t="shared" si="2"/>
        <v>382.08449870000004</v>
      </c>
      <c r="Z34" s="23">
        <f t="shared" si="3"/>
        <v>1.0630786086481734</v>
      </c>
    </row>
    <row r="35" spans="3:26" x14ac:dyDescent="0.2">
      <c r="C35" s="31">
        <v>43881</v>
      </c>
      <c r="D35" s="11">
        <v>34</v>
      </c>
      <c r="E35" s="23">
        <v>107.6549988</v>
      </c>
      <c r="F35" s="23">
        <f t="shared" si="0"/>
        <v>107.771900585</v>
      </c>
      <c r="J35" s="23">
        <f t="shared" si="1"/>
        <v>0.10858927713814255</v>
      </c>
      <c r="T35" s="40">
        <v>43881</v>
      </c>
      <c r="U35" s="41">
        <v>34</v>
      </c>
      <c r="V35" s="42">
        <v>386</v>
      </c>
      <c r="W35" s="23">
        <f t="shared" si="2"/>
        <v>384.09299924999993</v>
      </c>
      <c r="Z35" s="23">
        <f t="shared" si="3"/>
        <v>0.49404164507773723</v>
      </c>
    </row>
    <row r="36" spans="3:26" x14ac:dyDescent="0.2">
      <c r="C36" s="31">
        <v>43882</v>
      </c>
      <c r="D36" s="11">
        <v>35</v>
      </c>
      <c r="E36" s="23">
        <v>104.7985001</v>
      </c>
      <c r="F36" s="23">
        <f t="shared" si="0"/>
        <v>107.74182513000001</v>
      </c>
      <c r="J36" s="23">
        <f t="shared" si="1"/>
        <v>2.8085564461241859</v>
      </c>
      <c r="T36" s="40">
        <v>43882</v>
      </c>
      <c r="U36" s="41">
        <v>35</v>
      </c>
      <c r="V36" s="42">
        <v>380.07000699999998</v>
      </c>
      <c r="W36" s="23">
        <f t="shared" si="2"/>
        <v>385.10349880000007</v>
      </c>
      <c r="Z36" s="23">
        <f t="shared" si="3"/>
        <v>1.3243591199765714</v>
      </c>
    </row>
    <row r="37" spans="3:26" x14ac:dyDescent="0.2">
      <c r="C37" s="31">
        <v>43885</v>
      </c>
      <c r="D37" s="11">
        <v>36</v>
      </c>
      <c r="E37" s="23">
        <v>100.46450040000001</v>
      </c>
      <c r="F37" s="23">
        <f t="shared" si="0"/>
        <v>106.897375135</v>
      </c>
      <c r="J37" s="23">
        <f t="shared" si="1"/>
        <v>6.4031321605019382</v>
      </c>
      <c r="T37" s="40">
        <v>43885</v>
      </c>
      <c r="U37" s="41">
        <v>36</v>
      </c>
      <c r="V37" s="42">
        <v>368.70001200000002</v>
      </c>
      <c r="W37" s="23">
        <f t="shared" si="2"/>
        <v>383.96600174999998</v>
      </c>
      <c r="Z37" s="23">
        <f t="shared" si="3"/>
        <v>4.14049071145676</v>
      </c>
    </row>
    <row r="38" spans="3:26" x14ac:dyDescent="0.2">
      <c r="C38" s="31">
        <v>43886</v>
      </c>
      <c r="D38" s="11">
        <v>37</v>
      </c>
      <c r="E38" s="23">
        <v>98.637001040000001</v>
      </c>
      <c r="F38" s="23">
        <f t="shared" si="0"/>
        <v>104.92497521499999</v>
      </c>
      <c r="J38" s="23">
        <f t="shared" si="1"/>
        <v>6.3748634981816226</v>
      </c>
      <c r="T38" s="40">
        <v>43886</v>
      </c>
      <c r="U38" s="41">
        <v>37</v>
      </c>
      <c r="V38" s="42">
        <v>360.08999599999999</v>
      </c>
      <c r="W38" s="23">
        <f t="shared" si="2"/>
        <v>379.53400554999996</v>
      </c>
      <c r="Z38" s="23">
        <f t="shared" si="3"/>
        <v>5.3997638829155301</v>
      </c>
    </row>
    <row r="39" spans="3:26" x14ac:dyDescent="0.2">
      <c r="C39" s="31">
        <v>43887</v>
      </c>
      <c r="D39" s="11">
        <v>38</v>
      </c>
      <c r="E39" s="23">
        <v>98.979499820000001</v>
      </c>
      <c r="F39" s="23">
        <f t="shared" si="0"/>
        <v>102.666275412</v>
      </c>
      <c r="J39" s="23">
        <f t="shared" si="1"/>
        <v>3.7247870505555398</v>
      </c>
      <c r="T39" s="40">
        <v>43887</v>
      </c>
      <c r="U39" s="41">
        <v>38</v>
      </c>
      <c r="V39" s="42">
        <v>379.23998999999998</v>
      </c>
      <c r="W39" s="23">
        <f t="shared" si="2"/>
        <v>372.73500339999998</v>
      </c>
      <c r="Z39" s="23">
        <f t="shared" si="3"/>
        <v>1.7152691624108511</v>
      </c>
    </row>
    <row r="40" spans="3:26" x14ac:dyDescent="0.2">
      <c r="C40" s="31">
        <v>43888</v>
      </c>
      <c r="D40" s="11">
        <v>39</v>
      </c>
      <c r="E40" s="23">
        <v>94.214996339999999</v>
      </c>
      <c r="F40" s="23">
        <f t="shared" si="0"/>
        <v>100.93127518099999</v>
      </c>
      <c r="J40" s="23">
        <f t="shared" si="1"/>
        <v>7.1286728248255757</v>
      </c>
      <c r="T40" s="40">
        <v>43888</v>
      </c>
      <c r="U40" s="41">
        <v>39</v>
      </c>
      <c r="V40" s="42">
        <v>371.709992</v>
      </c>
      <c r="W40" s="23">
        <f t="shared" si="2"/>
        <v>373.14499945</v>
      </c>
      <c r="Z40" s="23">
        <f t="shared" si="3"/>
        <v>0.38605565652913643</v>
      </c>
    </row>
    <row r="41" spans="3:26" x14ac:dyDescent="0.2">
      <c r="C41" s="31">
        <v>43889</v>
      </c>
      <c r="D41" s="11">
        <v>40</v>
      </c>
      <c r="E41" s="23">
        <v>94.1875</v>
      </c>
      <c r="F41" s="23">
        <f t="shared" si="0"/>
        <v>98.286299135000007</v>
      </c>
      <c r="J41" s="23">
        <f t="shared" si="1"/>
        <v>4.3517442707365701</v>
      </c>
      <c r="T41" s="40">
        <v>43889</v>
      </c>
      <c r="U41" s="41">
        <v>40</v>
      </c>
      <c r="V41" s="42">
        <v>369.02999899999998</v>
      </c>
      <c r="W41" s="23">
        <f t="shared" si="2"/>
        <v>371.65299679999998</v>
      </c>
      <c r="Z41" s="23">
        <f t="shared" si="3"/>
        <v>0.71078172698908615</v>
      </c>
    </row>
    <row r="42" spans="3:26" x14ac:dyDescent="0.2">
      <c r="C42" s="31">
        <v>43892</v>
      </c>
      <c r="D42" s="11">
        <v>41</v>
      </c>
      <c r="E42" s="23">
        <v>97.697502139999997</v>
      </c>
      <c r="F42" s="23">
        <f t="shared" si="0"/>
        <v>96.447899245000002</v>
      </c>
      <c r="J42" s="23">
        <f t="shared" si="1"/>
        <v>1.2790530644369198</v>
      </c>
      <c r="T42" s="40">
        <v>43892</v>
      </c>
      <c r="U42" s="41">
        <v>41</v>
      </c>
      <c r="V42" s="42">
        <v>381.04998799999998</v>
      </c>
      <c r="W42" s="23">
        <f t="shared" si="2"/>
        <v>370.36799630000002</v>
      </c>
      <c r="Z42" s="23">
        <f t="shared" si="3"/>
        <v>2.8033045627598785</v>
      </c>
    </row>
    <row r="43" spans="3:26" x14ac:dyDescent="0.2">
      <c r="C43" s="31">
        <v>43893</v>
      </c>
      <c r="D43" s="11">
        <v>42</v>
      </c>
      <c r="E43" s="23">
        <v>95.449501040000001</v>
      </c>
      <c r="F43" s="23">
        <f t="shared" si="0"/>
        <v>96.409749986999998</v>
      </c>
      <c r="J43" s="23">
        <f t="shared" si="1"/>
        <v>1.0060282521514547</v>
      </c>
      <c r="T43" s="40">
        <v>43893</v>
      </c>
      <c r="U43" s="41">
        <v>42</v>
      </c>
      <c r="V43" s="42">
        <v>368.76998900000001</v>
      </c>
      <c r="W43" s="23">
        <f t="shared" si="2"/>
        <v>373.80949264999998</v>
      </c>
      <c r="Z43" s="23">
        <f t="shared" si="3"/>
        <v>1.3665709792886567</v>
      </c>
    </row>
    <row r="44" spans="3:26" x14ac:dyDescent="0.2">
      <c r="C44" s="31">
        <v>43894</v>
      </c>
      <c r="D44" s="11">
        <v>43</v>
      </c>
      <c r="E44" s="23">
        <v>98.791496280000004</v>
      </c>
      <c r="F44" s="23">
        <f t="shared" si="0"/>
        <v>95.926925280000006</v>
      </c>
      <c r="J44" s="23">
        <f t="shared" si="1"/>
        <v>2.8996129301261737</v>
      </c>
      <c r="T44" s="40">
        <v>43894</v>
      </c>
      <c r="U44" s="41">
        <v>43</v>
      </c>
      <c r="V44" s="42">
        <v>383.790009</v>
      </c>
      <c r="W44" s="23">
        <f t="shared" si="2"/>
        <v>373.37999129999997</v>
      </c>
      <c r="Z44" s="23">
        <f t="shared" si="3"/>
        <v>2.7124254034450455</v>
      </c>
    </row>
    <row r="45" spans="3:26" x14ac:dyDescent="0.2">
      <c r="C45" s="31">
        <v>43895</v>
      </c>
      <c r="D45" s="11">
        <v>44</v>
      </c>
      <c r="E45" s="23">
        <v>96.201499940000005</v>
      </c>
      <c r="F45" s="23">
        <f t="shared" si="0"/>
        <v>96.588949205999995</v>
      </c>
      <c r="J45" s="23">
        <f t="shared" si="1"/>
        <v>0.40274763516331735</v>
      </c>
      <c r="T45" s="40">
        <v>43895</v>
      </c>
      <c r="U45" s="41">
        <v>44</v>
      </c>
      <c r="V45" s="42">
        <v>372.77999899999998</v>
      </c>
      <c r="W45" s="23">
        <f t="shared" si="2"/>
        <v>376.06499659999997</v>
      </c>
      <c r="Z45" s="23">
        <f t="shared" si="3"/>
        <v>0.88121616202912145</v>
      </c>
    </row>
    <row r="46" spans="3:26" x14ac:dyDescent="0.2">
      <c r="C46" s="31">
        <v>43896</v>
      </c>
      <c r="D46" s="11">
        <v>45</v>
      </c>
      <c r="E46" s="23">
        <v>95.05449677</v>
      </c>
      <c r="F46" s="23">
        <f t="shared" si="0"/>
        <v>96.721599581000007</v>
      </c>
      <c r="J46" s="23">
        <f t="shared" si="1"/>
        <v>1.7538389741138034</v>
      </c>
      <c r="T46" s="40">
        <v>43896</v>
      </c>
      <c r="U46" s="41">
        <v>45</v>
      </c>
      <c r="V46" s="42">
        <v>368.97000100000002</v>
      </c>
      <c r="W46" s="23">
        <f t="shared" si="2"/>
        <v>375.59599785</v>
      </c>
      <c r="Z46" s="23">
        <f t="shared" si="3"/>
        <v>1.7958090988540769</v>
      </c>
    </row>
    <row r="47" spans="3:26" x14ac:dyDescent="0.2">
      <c r="C47" s="31">
        <v>43899</v>
      </c>
      <c r="D47" s="11">
        <v>46</v>
      </c>
      <c r="E47" s="23">
        <v>90.030502319999997</v>
      </c>
      <c r="F47" s="23">
        <f t="shared" si="0"/>
        <v>96.412198642000007</v>
      </c>
      <c r="J47" s="23">
        <f t="shared" si="1"/>
        <v>7.0883713381018607</v>
      </c>
      <c r="T47" s="40">
        <v>43899</v>
      </c>
      <c r="U47" s="41">
        <v>46</v>
      </c>
      <c r="V47" s="42">
        <v>346.48998999999998</v>
      </c>
      <c r="W47" s="23">
        <f t="shared" si="2"/>
        <v>374.06449899999996</v>
      </c>
      <c r="Z47" s="23">
        <f t="shared" si="3"/>
        <v>7.9582411601558771</v>
      </c>
    </row>
    <row r="48" spans="3:26" x14ac:dyDescent="0.2">
      <c r="C48" s="31">
        <v>43900</v>
      </c>
      <c r="D48" s="11">
        <v>47</v>
      </c>
      <c r="E48" s="23">
        <v>94.591003420000007</v>
      </c>
      <c r="F48" s="23">
        <f t="shared" si="0"/>
        <v>94.376749422499998</v>
      </c>
      <c r="J48" s="23">
        <f t="shared" si="1"/>
        <v>0.22650568209820671</v>
      </c>
      <c r="T48" s="40">
        <v>43900</v>
      </c>
      <c r="U48" s="41">
        <v>47</v>
      </c>
      <c r="V48" s="42">
        <v>364.13000499999998</v>
      </c>
      <c r="W48" s="23">
        <f t="shared" si="2"/>
        <v>365.19099729999999</v>
      </c>
      <c r="Z48" s="23">
        <f t="shared" si="3"/>
        <v>0.29137733376298103</v>
      </c>
    </row>
    <row r="49" spans="3:26" x14ac:dyDescent="0.2">
      <c r="C49" s="31">
        <v>43901</v>
      </c>
      <c r="D49" s="11">
        <v>48</v>
      </c>
      <c r="E49" s="23">
        <v>91.042999269999996</v>
      </c>
      <c r="F49" s="23">
        <f t="shared" si="0"/>
        <v>94.205200579000007</v>
      </c>
      <c r="J49" s="23">
        <f t="shared" si="1"/>
        <v>3.4733052890998097</v>
      </c>
      <c r="T49" s="40">
        <v>43901</v>
      </c>
      <c r="U49" s="41">
        <v>48</v>
      </c>
      <c r="V49" s="42">
        <v>349.92001299999998</v>
      </c>
      <c r="W49" s="23">
        <f t="shared" si="2"/>
        <v>363.95149995000003</v>
      </c>
      <c r="Z49" s="23">
        <f t="shared" si="3"/>
        <v>4.0099126739573041</v>
      </c>
    </row>
    <row r="50" spans="3:26" x14ac:dyDescent="0.2">
      <c r="C50" s="31">
        <v>43902</v>
      </c>
      <c r="D50" s="11">
        <v>49</v>
      </c>
      <c r="E50" s="23">
        <v>83.830497739999998</v>
      </c>
      <c r="F50" s="23">
        <f t="shared" si="0"/>
        <v>92.8450756095</v>
      </c>
      <c r="J50" s="23">
        <f t="shared" si="1"/>
        <v>10.75333931269105</v>
      </c>
      <c r="T50" s="40">
        <v>43902</v>
      </c>
      <c r="U50" s="41">
        <v>49</v>
      </c>
      <c r="V50" s="42">
        <v>315.25</v>
      </c>
      <c r="W50" s="23">
        <f t="shared" si="2"/>
        <v>357.93000319999999</v>
      </c>
      <c r="Z50" s="23">
        <f t="shared" si="3"/>
        <v>13.538462553528941</v>
      </c>
    </row>
    <row r="51" spans="3:26" x14ac:dyDescent="0.2">
      <c r="C51" s="31">
        <v>43903</v>
      </c>
      <c r="D51" s="11">
        <v>50</v>
      </c>
      <c r="E51" s="23">
        <v>89.25</v>
      </c>
      <c r="F51" s="23">
        <f t="shared" si="0"/>
        <v>89.838124848500001</v>
      </c>
      <c r="J51" s="23">
        <f t="shared" si="1"/>
        <v>0.65896341568627614</v>
      </c>
      <c r="T51" s="40">
        <v>43903</v>
      </c>
      <c r="U51" s="41">
        <v>50</v>
      </c>
      <c r="V51" s="42">
        <v>336.29998799999998</v>
      </c>
      <c r="W51" s="23">
        <f t="shared" si="2"/>
        <v>343.75150285000001</v>
      </c>
      <c r="Z51" s="23">
        <f t="shared" si="3"/>
        <v>2.2157344977365936</v>
      </c>
    </row>
    <row r="52" spans="3:26" x14ac:dyDescent="0.2">
      <c r="C52" s="31">
        <v>43906</v>
      </c>
      <c r="D52" s="11">
        <v>51</v>
      </c>
      <c r="E52" s="23">
        <v>84.457496640000002</v>
      </c>
      <c r="F52" s="23">
        <f t="shared" si="0"/>
        <v>89.132925033999982</v>
      </c>
      <c r="J52" s="23">
        <f t="shared" si="1"/>
        <v>5.5358358701169994</v>
      </c>
      <c r="T52" s="40">
        <v>43906</v>
      </c>
      <c r="U52" s="41">
        <v>51</v>
      </c>
      <c r="V52" s="42">
        <v>298.83999599999999</v>
      </c>
      <c r="W52" s="23">
        <f t="shared" si="2"/>
        <v>338.95499874999996</v>
      </c>
      <c r="Z52" s="23">
        <f t="shared" si="3"/>
        <v>13.423572241648662</v>
      </c>
    </row>
    <row r="53" spans="3:26" x14ac:dyDescent="0.2">
      <c r="C53" s="31">
        <v>43907</v>
      </c>
      <c r="D53" s="11">
        <v>52</v>
      </c>
      <c r="E53" s="23">
        <v>90.391998290000004</v>
      </c>
      <c r="F53" s="23">
        <f t="shared" si="0"/>
        <v>87.531398772499998</v>
      </c>
      <c r="J53" s="23">
        <f t="shared" si="1"/>
        <v>3.1646601155143088</v>
      </c>
      <c r="T53" s="40">
        <v>43907</v>
      </c>
      <c r="U53" s="41">
        <v>52</v>
      </c>
      <c r="V53" s="42">
        <v>319.75</v>
      </c>
      <c r="W53" s="23">
        <f t="shared" si="2"/>
        <v>325.67799825000003</v>
      </c>
      <c r="Z53" s="23">
        <f t="shared" si="3"/>
        <v>1.8539478498827304</v>
      </c>
    </row>
    <row r="54" spans="3:26" x14ac:dyDescent="0.2">
      <c r="C54" s="31">
        <v>43908</v>
      </c>
      <c r="D54" s="11">
        <v>53</v>
      </c>
      <c r="E54" s="23">
        <v>91.5</v>
      </c>
      <c r="F54" s="23">
        <f t="shared" si="0"/>
        <v>87.760848235000012</v>
      </c>
      <c r="J54" s="23">
        <f t="shared" si="1"/>
        <v>4.0865046612021736</v>
      </c>
      <c r="T54" s="40">
        <v>43908</v>
      </c>
      <c r="U54" s="41">
        <v>53</v>
      </c>
      <c r="V54" s="42">
        <v>315.47000100000002</v>
      </c>
      <c r="W54" s="23">
        <f t="shared" si="2"/>
        <v>320.17449790000001</v>
      </c>
      <c r="Z54" s="23">
        <f t="shared" si="3"/>
        <v>1.4912660110588394</v>
      </c>
    </row>
    <row r="55" spans="3:26" x14ac:dyDescent="0.2">
      <c r="C55" s="31">
        <v>43909</v>
      </c>
      <c r="D55" s="11">
        <v>54</v>
      </c>
      <c r="E55" s="23">
        <v>94.046501160000005</v>
      </c>
      <c r="F55" s="23">
        <f t="shared" si="0"/>
        <v>88.710048674500015</v>
      </c>
      <c r="J55" s="23">
        <f t="shared" si="1"/>
        <v>5.6742700894541063</v>
      </c>
      <c r="T55" s="40">
        <v>43909</v>
      </c>
      <c r="U55" s="41">
        <v>54</v>
      </c>
      <c r="V55" s="42">
        <v>332.02999899999998</v>
      </c>
      <c r="W55" s="23">
        <f t="shared" si="2"/>
        <v>316.31649769999996</v>
      </c>
      <c r="Z55" s="23">
        <f t="shared" si="3"/>
        <v>4.7325546930474864</v>
      </c>
    </row>
    <row r="56" spans="3:26" x14ac:dyDescent="0.2">
      <c r="C56" s="31">
        <v>43910</v>
      </c>
      <c r="D56" s="11">
        <v>55</v>
      </c>
      <c r="E56" s="23">
        <v>92.30449677</v>
      </c>
      <c r="F56" s="23">
        <f t="shared" si="0"/>
        <v>90.760974501999996</v>
      </c>
      <c r="J56" s="23">
        <f t="shared" si="1"/>
        <v>1.6722070126725028</v>
      </c>
      <c r="T56" s="40">
        <v>43910</v>
      </c>
      <c r="U56" s="41">
        <v>55</v>
      </c>
      <c r="V56" s="42">
        <v>332.82998700000002</v>
      </c>
      <c r="W56" s="23">
        <f t="shared" si="2"/>
        <v>320.88249815</v>
      </c>
      <c r="Z56" s="23">
        <f t="shared" si="3"/>
        <v>3.5896671924576351</v>
      </c>
    </row>
    <row r="57" spans="3:26" x14ac:dyDescent="0.2">
      <c r="C57" s="31">
        <v>43913</v>
      </c>
      <c r="D57" s="11">
        <v>56</v>
      </c>
      <c r="E57" s="23">
        <v>95.141502380000006</v>
      </c>
      <c r="F57" s="23">
        <f t="shared" si="0"/>
        <v>91.507523728500004</v>
      </c>
      <c r="J57" s="23">
        <f t="shared" si="1"/>
        <v>3.8195514687015404</v>
      </c>
      <c r="T57" s="40">
        <v>43913</v>
      </c>
      <c r="U57" s="41">
        <v>56</v>
      </c>
      <c r="V57" s="42">
        <v>360.26998900000001</v>
      </c>
      <c r="W57" s="23">
        <f t="shared" si="2"/>
        <v>323.79699564999999</v>
      </c>
      <c r="Z57" s="23">
        <f t="shared" si="3"/>
        <v>10.123794505125993</v>
      </c>
    </row>
    <row r="58" spans="3:26" x14ac:dyDescent="0.2">
      <c r="C58" s="31">
        <v>43914</v>
      </c>
      <c r="D58" s="11">
        <v>57</v>
      </c>
      <c r="E58" s="23">
        <v>97.004997250000002</v>
      </c>
      <c r="F58" s="23">
        <f t="shared" si="0"/>
        <v>93.192074967499991</v>
      </c>
      <c r="J58" s="23">
        <f t="shared" si="1"/>
        <v>3.9306452147752737</v>
      </c>
      <c r="T58" s="40">
        <v>43914</v>
      </c>
      <c r="U58" s="41">
        <v>57</v>
      </c>
      <c r="V58" s="42">
        <v>357.32000699999998</v>
      </c>
      <c r="W58" s="23">
        <f t="shared" si="2"/>
        <v>336.9899934</v>
      </c>
      <c r="Z58" s="23">
        <f t="shared" si="3"/>
        <v>5.6895816639788581</v>
      </c>
    </row>
    <row r="59" spans="3:26" x14ac:dyDescent="0.2">
      <c r="C59" s="31">
        <v>43915</v>
      </c>
      <c r="D59" s="11">
        <v>58</v>
      </c>
      <c r="E59" s="23">
        <v>94.291999820000001</v>
      </c>
      <c r="F59" s="23">
        <f t="shared" si="0"/>
        <v>94.604749298000016</v>
      </c>
      <c r="J59" s="23">
        <f t="shared" si="1"/>
        <v>0.33168188032605339</v>
      </c>
      <c r="T59" s="40">
        <v>43915</v>
      </c>
      <c r="U59" s="41">
        <v>58</v>
      </c>
      <c r="V59" s="42">
        <v>342.39001500000001</v>
      </c>
      <c r="W59" s="23">
        <f t="shared" si="2"/>
        <v>345.18099669999998</v>
      </c>
      <c r="Z59" s="23">
        <f t="shared" si="3"/>
        <v>0.81514693119773796</v>
      </c>
    </row>
    <row r="60" spans="3:26" x14ac:dyDescent="0.2">
      <c r="C60" s="31">
        <v>43916</v>
      </c>
      <c r="D60" s="11">
        <v>59</v>
      </c>
      <c r="E60" s="23">
        <v>97.77449799</v>
      </c>
      <c r="F60" s="23">
        <f t="shared" si="0"/>
        <v>94.817474365999999</v>
      </c>
      <c r="J60" s="23">
        <f t="shared" si="1"/>
        <v>3.0243301523291222</v>
      </c>
      <c r="T60" s="40">
        <v>43916</v>
      </c>
      <c r="U60" s="41">
        <v>59</v>
      </c>
      <c r="V60" s="42">
        <v>362.98998999999998</v>
      </c>
      <c r="W60" s="23">
        <f t="shared" si="2"/>
        <v>347.22850199999999</v>
      </c>
      <c r="Z60" s="23">
        <f t="shared" si="3"/>
        <v>4.3421274509525691</v>
      </c>
    </row>
    <row r="61" spans="3:26" x14ac:dyDescent="0.2">
      <c r="C61" s="31">
        <v>43917</v>
      </c>
      <c r="D61" s="11">
        <v>60</v>
      </c>
      <c r="E61" s="23">
        <v>95.004997250000002</v>
      </c>
      <c r="F61" s="23">
        <f t="shared" si="0"/>
        <v>95.808023836000004</v>
      </c>
      <c r="J61" s="23">
        <f t="shared" si="1"/>
        <v>0.84524668095814437</v>
      </c>
      <c r="T61" s="40">
        <v>43917</v>
      </c>
      <c r="U61" s="41">
        <v>60</v>
      </c>
      <c r="V61" s="42">
        <v>357.11999500000002</v>
      </c>
      <c r="W61" s="23">
        <f t="shared" si="2"/>
        <v>353.28199919999997</v>
      </c>
      <c r="Z61" s="23">
        <f t="shared" si="3"/>
        <v>1.0747076203336203</v>
      </c>
    </row>
    <row r="62" spans="3:26" x14ac:dyDescent="0.2">
      <c r="C62" s="31">
        <v>43920</v>
      </c>
      <c r="D62" s="11">
        <v>61</v>
      </c>
      <c r="E62" s="23">
        <v>98.197502139999997</v>
      </c>
      <c r="F62" s="23">
        <f t="shared" si="0"/>
        <v>95.868423461999996</v>
      </c>
      <c r="J62" s="23">
        <f t="shared" si="1"/>
        <v>2.3718308788338005</v>
      </c>
      <c r="T62" s="40">
        <v>43920</v>
      </c>
      <c r="U62" s="41">
        <v>61</v>
      </c>
      <c r="V62" s="42">
        <v>370.959992</v>
      </c>
      <c r="W62" s="23">
        <f t="shared" si="2"/>
        <v>355.98649895</v>
      </c>
      <c r="Z62" s="23">
        <f t="shared" si="3"/>
        <v>4.0364172344493694</v>
      </c>
    </row>
    <row r="63" spans="3:26" x14ac:dyDescent="0.2">
      <c r="C63" s="31">
        <v>43921</v>
      </c>
      <c r="D63" s="11">
        <v>62</v>
      </c>
      <c r="E63" s="23">
        <v>97.486000059999995</v>
      </c>
      <c r="F63" s="23">
        <f t="shared" si="0"/>
        <v>96.6096992505</v>
      </c>
      <c r="J63" s="23">
        <f t="shared" si="1"/>
        <v>0.89889913316851167</v>
      </c>
      <c r="T63" s="40">
        <v>43921</v>
      </c>
      <c r="U63" s="41">
        <v>62</v>
      </c>
      <c r="V63" s="42">
        <v>375.5</v>
      </c>
      <c r="W63" s="23">
        <f t="shared" si="2"/>
        <v>360.25649730000004</v>
      </c>
      <c r="Z63" s="23">
        <f t="shared" si="3"/>
        <v>4.0595213581890723</v>
      </c>
    </row>
    <row r="64" spans="3:26" x14ac:dyDescent="0.2">
      <c r="C64" s="31">
        <v>43922</v>
      </c>
      <c r="D64" s="11">
        <v>63</v>
      </c>
      <c r="E64" s="23">
        <v>95.385002139999997</v>
      </c>
      <c r="F64" s="23">
        <f t="shared" si="0"/>
        <v>96.891549683500003</v>
      </c>
      <c r="J64" s="23">
        <f t="shared" si="1"/>
        <v>1.5794386011427575</v>
      </c>
      <c r="T64" s="40">
        <v>43922</v>
      </c>
      <c r="U64" s="41">
        <v>63</v>
      </c>
      <c r="V64" s="42">
        <v>364.07998700000002</v>
      </c>
      <c r="W64" s="23">
        <f t="shared" si="2"/>
        <v>365.50149699999997</v>
      </c>
      <c r="Z64" s="23">
        <f t="shared" si="3"/>
        <v>0.39043892846545153</v>
      </c>
    </row>
    <row r="65" spans="3:26" x14ac:dyDescent="0.2">
      <c r="C65" s="31">
        <v>43923</v>
      </c>
      <c r="D65" s="11">
        <v>64</v>
      </c>
      <c r="E65" s="23">
        <v>95.941497799999993</v>
      </c>
      <c r="F65" s="23">
        <f t="shared" si="0"/>
        <v>96.654700471499993</v>
      </c>
      <c r="J65" s="23">
        <f t="shared" si="1"/>
        <v>0.74337245910705341</v>
      </c>
      <c r="T65" s="40">
        <v>43923</v>
      </c>
      <c r="U65" s="41">
        <v>64</v>
      </c>
      <c r="V65" s="42">
        <v>370.07998700000002</v>
      </c>
      <c r="W65" s="23">
        <f t="shared" si="2"/>
        <v>367.15799275000001</v>
      </c>
      <c r="Z65" s="23">
        <f t="shared" si="3"/>
        <v>0.78955748828428585</v>
      </c>
    </row>
    <row r="66" spans="3:26" x14ac:dyDescent="0.2">
      <c r="C66" s="31">
        <v>43924</v>
      </c>
      <c r="D66" s="11">
        <v>65</v>
      </c>
      <c r="E66" s="23">
        <v>95.329498290000004</v>
      </c>
      <c r="F66" s="23">
        <f t="shared" si="0"/>
        <v>96.356024933</v>
      </c>
      <c r="J66" s="23">
        <f t="shared" si="1"/>
        <v>1.0768195169528956</v>
      </c>
      <c r="T66" s="40">
        <v>43924</v>
      </c>
      <c r="U66" s="41">
        <v>65</v>
      </c>
      <c r="V66" s="42">
        <v>361.76001000000002</v>
      </c>
      <c r="W66" s="23">
        <f t="shared" si="2"/>
        <v>368.49999115000003</v>
      </c>
      <c r="Z66" s="23">
        <f t="shared" si="3"/>
        <v>1.863108404381127</v>
      </c>
    </row>
    <row r="67" spans="3:26" x14ac:dyDescent="0.2">
      <c r="C67" s="31">
        <v>43927</v>
      </c>
      <c r="D67" s="11">
        <v>66</v>
      </c>
      <c r="E67" s="23">
        <v>99.879501340000004</v>
      </c>
      <c r="F67" s="23">
        <f t="shared" si="0"/>
        <v>96.103874587999982</v>
      </c>
      <c r="J67" s="23">
        <f t="shared" si="1"/>
        <v>3.780181820439215</v>
      </c>
      <c r="T67" s="40">
        <v>43927</v>
      </c>
      <c r="U67" s="41">
        <v>66</v>
      </c>
      <c r="V67" s="42">
        <v>379.959992</v>
      </c>
      <c r="W67" s="23">
        <f t="shared" si="2"/>
        <v>367.28499634999997</v>
      </c>
      <c r="Z67" s="23">
        <f t="shared" si="3"/>
        <v>3.3358763861643692</v>
      </c>
    </row>
    <row r="68" spans="3:26" x14ac:dyDescent="0.2">
      <c r="C68" s="31">
        <v>43928</v>
      </c>
      <c r="D68" s="11">
        <v>67</v>
      </c>
      <c r="E68" s="23">
        <v>100.58000180000001</v>
      </c>
      <c r="F68" s="23">
        <f t="shared" si="0"/>
        <v>97.040874861500001</v>
      </c>
      <c r="J68" s="23">
        <f t="shared" si="1"/>
        <v>3.5187183089710423</v>
      </c>
      <c r="T68" s="40">
        <v>43928</v>
      </c>
      <c r="U68" s="41">
        <v>67</v>
      </c>
      <c r="V68" s="42">
        <v>372.27999899999998</v>
      </c>
      <c r="W68" s="23">
        <f t="shared" si="2"/>
        <v>370.60599555000005</v>
      </c>
      <c r="Z68" s="23">
        <f t="shared" si="3"/>
        <v>0.4496624730032649</v>
      </c>
    </row>
    <row r="69" spans="3:26" x14ac:dyDescent="0.2">
      <c r="C69" s="31">
        <v>43929</v>
      </c>
      <c r="D69" s="11">
        <v>68</v>
      </c>
      <c r="E69" s="23">
        <v>102.1500015</v>
      </c>
      <c r="F69" s="23">
        <f t="shared" si="0"/>
        <v>98.139500417000008</v>
      </c>
      <c r="J69" s="23">
        <f t="shared" si="1"/>
        <v>3.9260900872331304</v>
      </c>
      <c r="T69" s="40">
        <v>43929</v>
      </c>
      <c r="U69" s="41">
        <v>68</v>
      </c>
      <c r="V69" s="42">
        <v>371.11999500000002</v>
      </c>
      <c r="W69" s="23">
        <f t="shared" si="2"/>
        <v>370.94599645</v>
      </c>
      <c r="Z69" s="23">
        <f t="shared" si="3"/>
        <v>4.6884714470860456E-2</v>
      </c>
    </row>
    <row r="70" spans="3:26" x14ac:dyDescent="0.2">
      <c r="C70" s="31">
        <v>43930</v>
      </c>
      <c r="D70" s="11">
        <v>69</v>
      </c>
      <c r="E70" s="23">
        <v>102.1380005</v>
      </c>
      <c r="F70" s="23">
        <f t="shared" si="0"/>
        <v>99.659475691499992</v>
      </c>
      <c r="J70" s="23">
        <f t="shared" si="1"/>
        <v>2.4266431654886489</v>
      </c>
      <c r="T70" s="40">
        <v>43930</v>
      </c>
      <c r="U70" s="41">
        <v>69</v>
      </c>
      <c r="V70" s="42">
        <v>370.72000100000002</v>
      </c>
      <c r="W70" s="23">
        <f t="shared" si="2"/>
        <v>371.66999684999996</v>
      </c>
      <c r="Z70" s="23">
        <f t="shared" si="3"/>
        <v>0.25625697222630744</v>
      </c>
    </row>
    <row r="71" spans="3:26" x14ac:dyDescent="0.2">
      <c r="C71" s="31">
        <v>43934</v>
      </c>
      <c r="D71" s="11">
        <v>70</v>
      </c>
      <c r="E71" s="23">
        <v>108.4434967</v>
      </c>
      <c r="F71" s="23">
        <f t="shared" si="0"/>
        <v>100.809775915</v>
      </c>
      <c r="J71" s="23">
        <f t="shared" si="1"/>
        <v>7.0393532275319872</v>
      </c>
      <c r="T71" s="40">
        <v>43934</v>
      </c>
      <c r="U71" s="41">
        <v>70</v>
      </c>
      <c r="V71" s="42">
        <v>396.72000100000002</v>
      </c>
      <c r="W71" s="23">
        <f t="shared" si="2"/>
        <v>371.62199864999997</v>
      </c>
      <c r="Z71" s="23">
        <f t="shared" si="3"/>
        <v>6.3263768619520793</v>
      </c>
    </row>
    <row r="72" spans="3:26" x14ac:dyDescent="0.2">
      <c r="C72" s="31">
        <v>43935</v>
      </c>
      <c r="D72" s="11">
        <v>71</v>
      </c>
      <c r="E72" s="23">
        <v>114.1660004</v>
      </c>
      <c r="F72" s="23">
        <f t="shared" ref="F72:F101" si="6">0.3*E71+0.25*E70+0.2*E69+0.15*E68+0.1*E67</f>
        <v>103.572499839</v>
      </c>
      <c r="J72" s="23">
        <f t="shared" ref="J72:J135" si="7">ABS(E72-F72)/E72*100</f>
        <v>9.2790327451989807</v>
      </c>
      <c r="T72" s="40">
        <v>43935</v>
      </c>
      <c r="U72" s="41">
        <v>71</v>
      </c>
      <c r="V72" s="42">
        <v>413.54998799999998</v>
      </c>
      <c r="W72" s="23">
        <f t="shared" ref="W72:W101" si="8">0.3*V71+0.25*V70+0.2*V69+0.15*V68+0.1*V67</f>
        <v>379.75799859999995</v>
      </c>
      <c r="Z72" s="23">
        <f t="shared" ref="Z72:Z135" si="9">ABS(V72-W72)/V72*100</f>
        <v>8.1711982542724755</v>
      </c>
    </row>
    <row r="73" spans="3:26" x14ac:dyDescent="0.2">
      <c r="C73" s="31">
        <v>43936</v>
      </c>
      <c r="D73" s="11">
        <v>72</v>
      </c>
      <c r="E73" s="23">
        <v>115.3840027</v>
      </c>
      <c r="F73" s="23">
        <f t="shared" si="6"/>
        <v>107.16877479999999</v>
      </c>
      <c r="J73" s="23">
        <f t="shared" si="7"/>
        <v>7.1199019862048889</v>
      </c>
      <c r="T73" s="40">
        <v>43936</v>
      </c>
      <c r="U73" s="41">
        <v>72</v>
      </c>
      <c r="V73" s="42">
        <v>426.75</v>
      </c>
      <c r="W73" s="23">
        <f t="shared" si="8"/>
        <v>390.28499599999998</v>
      </c>
      <c r="Z73" s="23">
        <f t="shared" si="9"/>
        <v>8.5448164030462852</v>
      </c>
    </row>
    <row r="74" spans="3:26" x14ac:dyDescent="0.2">
      <c r="C74" s="31">
        <v>43937</v>
      </c>
      <c r="D74" s="11">
        <v>73</v>
      </c>
      <c r="E74" s="23">
        <v>120.4095001</v>
      </c>
      <c r="F74" s="23">
        <f t="shared" si="6"/>
        <v>110.38110047500001</v>
      </c>
      <c r="J74" s="23">
        <f t="shared" si="7"/>
        <v>8.3285784067464874</v>
      </c>
      <c r="T74" s="40">
        <v>43937</v>
      </c>
      <c r="U74" s="41">
        <v>73</v>
      </c>
      <c r="V74" s="42">
        <v>439.17001299999998</v>
      </c>
      <c r="W74" s="23">
        <f t="shared" si="8"/>
        <v>403.47649685000005</v>
      </c>
      <c r="Z74" s="23">
        <f t="shared" si="9"/>
        <v>8.1274939302378861</v>
      </c>
    </row>
    <row r="75" spans="3:26" x14ac:dyDescent="0.2">
      <c r="C75" s="31">
        <v>43938</v>
      </c>
      <c r="D75" s="11">
        <v>74</v>
      </c>
      <c r="E75" s="23">
        <v>118.75</v>
      </c>
      <c r="F75" s="23">
        <f t="shared" si="6"/>
        <v>114.28237533999999</v>
      </c>
      <c r="J75" s="23">
        <f t="shared" si="7"/>
        <v>3.7622102400000106</v>
      </c>
      <c r="T75" s="40">
        <v>43938</v>
      </c>
      <c r="U75" s="41">
        <v>74</v>
      </c>
      <c r="V75" s="42">
        <v>422.959992</v>
      </c>
      <c r="W75" s="23">
        <f t="shared" si="8"/>
        <v>417.72850175000002</v>
      </c>
      <c r="Z75" s="23">
        <f t="shared" si="9"/>
        <v>1.2368759100033222</v>
      </c>
    </row>
    <row r="76" spans="3:26" x14ac:dyDescent="0.2">
      <c r="C76" s="31">
        <v>43941</v>
      </c>
      <c r="D76" s="11">
        <v>75</v>
      </c>
      <c r="E76" s="23">
        <v>119.68049619999999</v>
      </c>
      <c r="F76" s="23">
        <f t="shared" si="6"/>
        <v>116.77342529500001</v>
      </c>
      <c r="J76" s="23">
        <f t="shared" si="7"/>
        <v>2.429026447335187</v>
      </c>
      <c r="T76" s="40">
        <v>43941</v>
      </c>
      <c r="U76" s="41">
        <v>75</v>
      </c>
      <c r="V76" s="42">
        <v>437.48998999999998</v>
      </c>
      <c r="W76" s="23">
        <f t="shared" si="8"/>
        <v>423.73499915000002</v>
      </c>
      <c r="Z76" s="23">
        <f t="shared" si="9"/>
        <v>3.1440698448894695</v>
      </c>
    </row>
    <row r="77" spans="3:26" x14ac:dyDescent="0.2">
      <c r="C77" s="31">
        <v>43942</v>
      </c>
      <c r="D77" s="11">
        <v>76</v>
      </c>
      <c r="E77" s="23">
        <v>116.4059982</v>
      </c>
      <c r="F77" s="23">
        <f t="shared" si="6"/>
        <v>118.39774932500001</v>
      </c>
      <c r="J77" s="23">
        <f t="shared" si="7"/>
        <v>1.7110382246608384</v>
      </c>
      <c r="T77" s="40">
        <v>43942</v>
      </c>
      <c r="U77" s="41">
        <v>76</v>
      </c>
      <c r="V77" s="42">
        <v>433.82998700000002</v>
      </c>
      <c r="W77" s="23">
        <f t="shared" si="8"/>
        <v>430.18849639999996</v>
      </c>
      <c r="Z77" s="23">
        <f t="shared" si="9"/>
        <v>0.83938194894767704</v>
      </c>
    </row>
    <row r="78" spans="3:26" x14ac:dyDescent="0.2">
      <c r="C78" s="31">
        <v>43943</v>
      </c>
      <c r="D78" s="11">
        <v>77</v>
      </c>
      <c r="E78" s="23">
        <v>118.1744995</v>
      </c>
      <c r="F78" s="23">
        <f t="shared" si="6"/>
        <v>118.19174879499998</v>
      </c>
      <c r="J78" s="23">
        <f t="shared" si="7"/>
        <v>1.4596461227225212E-2</v>
      </c>
      <c r="T78" s="40">
        <v>43943</v>
      </c>
      <c r="U78" s="41">
        <v>77</v>
      </c>
      <c r="V78" s="42">
        <v>421.42001299999998</v>
      </c>
      <c r="W78" s="23">
        <f t="shared" si="8"/>
        <v>432.66399395000002</v>
      </c>
      <c r="Z78" s="23">
        <f t="shared" si="9"/>
        <v>2.668117460762367</v>
      </c>
    </row>
    <row r="79" spans="3:26" x14ac:dyDescent="0.2">
      <c r="C79" s="31">
        <v>43944</v>
      </c>
      <c r="D79" s="11">
        <v>78</v>
      </c>
      <c r="E79" s="23">
        <v>119.9725037</v>
      </c>
      <c r="F79" s="23">
        <f t="shared" si="6"/>
        <v>118.34339865</v>
      </c>
      <c r="J79" s="23">
        <f t="shared" si="7"/>
        <v>1.3578986849134222</v>
      </c>
      <c r="T79" s="40">
        <v>43944</v>
      </c>
      <c r="U79" s="41">
        <v>78</v>
      </c>
      <c r="V79" s="42">
        <v>426.70001200000002</v>
      </c>
      <c r="W79" s="23">
        <f t="shared" si="8"/>
        <v>429.74249874999992</v>
      </c>
      <c r="Z79" s="23">
        <f t="shared" si="9"/>
        <v>0.71302710673462777</v>
      </c>
    </row>
    <row r="80" spans="3:26" x14ac:dyDescent="0.2">
      <c r="C80" s="31">
        <v>43945</v>
      </c>
      <c r="D80" s="11">
        <v>79</v>
      </c>
      <c r="E80" s="23">
        <v>120.5110016</v>
      </c>
      <c r="F80" s="23">
        <f t="shared" si="6"/>
        <v>118.64365005499999</v>
      </c>
      <c r="J80" s="23">
        <f t="shared" si="7"/>
        <v>1.5495278606994876</v>
      </c>
      <c r="T80" s="40">
        <v>43945</v>
      </c>
      <c r="U80" s="41">
        <v>79</v>
      </c>
      <c r="V80" s="42">
        <v>424.98998999999998</v>
      </c>
      <c r="W80" s="23">
        <f t="shared" si="8"/>
        <v>428.05050194999995</v>
      </c>
      <c r="Z80" s="23">
        <f t="shared" si="9"/>
        <v>0.72013742017782056</v>
      </c>
    </row>
    <row r="81" spans="3:26" x14ac:dyDescent="0.2">
      <c r="C81" s="31">
        <v>43948</v>
      </c>
      <c r="D81" s="11">
        <v>80</v>
      </c>
      <c r="E81" s="23">
        <v>118.8000031</v>
      </c>
      <c r="F81" s="23">
        <f t="shared" si="6"/>
        <v>119.21027565499999</v>
      </c>
      <c r="J81" s="23">
        <f t="shared" si="7"/>
        <v>0.3453472595069248</v>
      </c>
      <c r="T81" s="40">
        <v>43948</v>
      </c>
      <c r="U81" s="41">
        <v>80</v>
      </c>
      <c r="V81" s="42">
        <v>421.38000499999998</v>
      </c>
      <c r="W81" s="23">
        <f t="shared" si="8"/>
        <v>427.27949965000005</v>
      </c>
      <c r="Z81" s="23">
        <f t="shared" si="9"/>
        <v>1.4000414305372808</v>
      </c>
    </row>
    <row r="82" spans="3:26" x14ac:dyDescent="0.2">
      <c r="C82" s="31">
        <v>43949</v>
      </c>
      <c r="D82" s="11">
        <v>81</v>
      </c>
      <c r="E82" s="23">
        <v>115.70400239999999</v>
      </c>
      <c r="F82" s="23">
        <f t="shared" si="6"/>
        <v>119.129026815</v>
      </c>
      <c r="J82" s="23">
        <f t="shared" si="7"/>
        <v>2.9601607065928173</v>
      </c>
      <c r="T82" s="40">
        <v>43949</v>
      </c>
      <c r="U82" s="41">
        <v>81</v>
      </c>
      <c r="V82" s="42">
        <v>403.82998700000002</v>
      </c>
      <c r="W82" s="23">
        <f t="shared" si="8"/>
        <v>424.59750205</v>
      </c>
      <c r="Z82" s="23">
        <f t="shared" si="9"/>
        <v>5.1426381691659726</v>
      </c>
    </row>
    <row r="83" spans="3:26" x14ac:dyDescent="0.2">
      <c r="C83" s="31">
        <v>43950</v>
      </c>
      <c r="D83" s="11">
        <v>82</v>
      </c>
      <c r="E83" s="23">
        <v>118.635498</v>
      </c>
      <c r="F83" s="23">
        <f t="shared" si="6"/>
        <v>118.32672732</v>
      </c>
      <c r="J83" s="23">
        <f t="shared" si="7"/>
        <v>0.26026837262485719</v>
      </c>
      <c r="T83" s="40">
        <v>43950</v>
      </c>
      <c r="U83" s="41">
        <v>82</v>
      </c>
      <c r="V83" s="42">
        <v>411.89001500000001</v>
      </c>
      <c r="W83" s="23">
        <f t="shared" si="8"/>
        <v>417.63899845000003</v>
      </c>
      <c r="Z83" s="23">
        <f t="shared" si="9"/>
        <v>1.3957569352585606</v>
      </c>
    </row>
    <row r="84" spans="3:26" x14ac:dyDescent="0.2">
      <c r="C84" s="31">
        <v>43951</v>
      </c>
      <c r="D84" s="11">
        <v>83</v>
      </c>
      <c r="E84" s="23">
        <v>123.6999969</v>
      </c>
      <c r="F84" s="23">
        <f t="shared" si="6"/>
        <v>118.35055122999999</v>
      </c>
      <c r="J84" s="23">
        <f t="shared" si="7"/>
        <v>4.3245317736948206</v>
      </c>
      <c r="T84" s="40">
        <v>43951</v>
      </c>
      <c r="U84" s="41">
        <v>83</v>
      </c>
      <c r="V84" s="42">
        <v>419.85000600000001</v>
      </c>
      <c r="W84" s="23">
        <f t="shared" si="8"/>
        <v>415.21900195000001</v>
      </c>
      <c r="Z84" s="23">
        <f t="shared" si="9"/>
        <v>1.1030139296937396</v>
      </c>
    </row>
    <row r="85" spans="3:26" x14ac:dyDescent="0.2">
      <c r="C85" s="31">
        <v>43952</v>
      </c>
      <c r="D85" s="11">
        <v>84</v>
      </c>
      <c r="E85" s="23">
        <v>114.302002</v>
      </c>
      <c r="F85" s="23">
        <f t="shared" si="6"/>
        <v>119.780774675</v>
      </c>
      <c r="J85" s="23">
        <f t="shared" si="7"/>
        <v>4.7932429696200787</v>
      </c>
      <c r="T85" s="40">
        <v>43952</v>
      </c>
      <c r="U85" s="41">
        <v>84</v>
      </c>
      <c r="V85" s="42">
        <v>415.26998900000001</v>
      </c>
      <c r="W85" s="23">
        <f t="shared" si="8"/>
        <v>415.39950269999997</v>
      </c>
      <c r="Z85" s="23">
        <f t="shared" si="9"/>
        <v>3.1187830430953998E-2</v>
      </c>
    </row>
    <row r="86" spans="3:26" x14ac:dyDescent="0.2">
      <c r="C86" s="31">
        <v>43955</v>
      </c>
      <c r="D86" s="11">
        <v>85</v>
      </c>
      <c r="E86" s="23">
        <v>115.7994995</v>
      </c>
      <c r="F86" s="23">
        <f t="shared" si="6"/>
        <v>118.178300095</v>
      </c>
      <c r="J86" s="23">
        <f t="shared" si="7"/>
        <v>2.0542408259717924</v>
      </c>
      <c r="T86" s="40">
        <v>43955</v>
      </c>
      <c r="U86" s="41">
        <v>85</v>
      </c>
      <c r="V86" s="42">
        <v>428.14999399999999</v>
      </c>
      <c r="W86" s="23">
        <f t="shared" si="8"/>
        <v>414.63399974999993</v>
      </c>
      <c r="Z86" s="23">
        <f t="shared" si="9"/>
        <v>3.1568362581829357</v>
      </c>
    </row>
    <row r="87" spans="3:26" x14ac:dyDescent="0.2">
      <c r="C87" s="31">
        <v>43956</v>
      </c>
      <c r="D87" s="11">
        <v>86</v>
      </c>
      <c r="E87" s="23">
        <v>115.88999939999999</v>
      </c>
      <c r="F87" s="23">
        <f t="shared" si="6"/>
        <v>117.42107467</v>
      </c>
      <c r="J87" s="23">
        <f t="shared" si="7"/>
        <v>1.3211452911613375</v>
      </c>
      <c r="T87" s="40">
        <v>43956</v>
      </c>
      <c r="U87" s="41">
        <v>86</v>
      </c>
      <c r="V87" s="42">
        <v>424.67999300000002</v>
      </c>
      <c r="W87" s="23">
        <f t="shared" si="8"/>
        <v>418.39899760000003</v>
      </c>
      <c r="Z87" s="23">
        <f t="shared" si="9"/>
        <v>1.4789948911014497</v>
      </c>
    </row>
    <row r="88" spans="3:26" x14ac:dyDescent="0.2">
      <c r="C88" s="31">
        <v>43957</v>
      </c>
      <c r="D88" s="11">
        <v>87</v>
      </c>
      <c r="E88" s="23">
        <v>117.56300349999999</v>
      </c>
      <c r="F88" s="23">
        <f t="shared" si="6"/>
        <v>116.99582443000001</v>
      </c>
      <c r="J88" s="23">
        <f t="shared" si="7"/>
        <v>0.48244690345970992</v>
      </c>
      <c r="T88" s="40">
        <v>43957</v>
      </c>
      <c r="U88" s="41">
        <v>87</v>
      </c>
      <c r="V88" s="42">
        <v>434.26001000000002</v>
      </c>
      <c r="W88" s="23">
        <f t="shared" si="8"/>
        <v>421.66199660000001</v>
      </c>
      <c r="Z88" s="23">
        <f t="shared" si="9"/>
        <v>2.9010300534004991</v>
      </c>
    </row>
    <row r="89" spans="3:26" x14ac:dyDescent="0.2">
      <c r="C89" s="31">
        <v>43958</v>
      </c>
      <c r="D89" s="11">
        <v>88</v>
      </c>
      <c r="E89" s="23">
        <v>118.38050079999999</v>
      </c>
      <c r="F89" s="23">
        <f t="shared" si="6"/>
        <v>116.91660079</v>
      </c>
      <c r="J89" s="23">
        <f t="shared" si="7"/>
        <v>1.2366056910615715</v>
      </c>
      <c r="T89" s="40">
        <v>43958</v>
      </c>
      <c r="U89" s="41">
        <v>88</v>
      </c>
      <c r="V89" s="42">
        <v>436.52999899999998</v>
      </c>
      <c r="W89" s="23">
        <f t="shared" si="8"/>
        <v>426.35349900000006</v>
      </c>
      <c r="Z89" s="23">
        <f t="shared" si="9"/>
        <v>2.3312258088360887</v>
      </c>
    </row>
    <row r="90" spans="3:26" x14ac:dyDescent="0.2">
      <c r="C90" s="31">
        <v>43959</v>
      </c>
      <c r="D90" s="11">
        <v>89</v>
      </c>
      <c r="E90" s="23">
        <v>118.98049930000001</v>
      </c>
      <c r="F90" s="23">
        <f t="shared" si="6"/>
        <v>116.88302612000001</v>
      </c>
      <c r="J90" s="23">
        <f t="shared" si="7"/>
        <v>1.7628713884544895</v>
      </c>
      <c r="T90" s="40">
        <v>43959</v>
      </c>
      <c r="U90" s="41">
        <v>89</v>
      </c>
      <c r="V90" s="42">
        <v>435.54998799999998</v>
      </c>
      <c r="W90" s="23">
        <f t="shared" si="8"/>
        <v>430.20949880000001</v>
      </c>
      <c r="Z90" s="23">
        <f t="shared" si="9"/>
        <v>1.2261483979193633</v>
      </c>
    </row>
    <row r="91" spans="3:26" x14ac:dyDescent="0.2">
      <c r="C91" s="31">
        <v>43962</v>
      </c>
      <c r="D91" s="11">
        <v>90</v>
      </c>
      <c r="E91" s="23">
        <v>120.4499969</v>
      </c>
      <c r="F91" s="23">
        <f t="shared" si="6"/>
        <v>117.76532555</v>
      </c>
      <c r="J91" s="23">
        <f t="shared" si="7"/>
        <v>2.2288679278496537</v>
      </c>
      <c r="T91" s="40">
        <v>43962</v>
      </c>
      <c r="U91" s="41">
        <v>90</v>
      </c>
      <c r="V91" s="42">
        <v>440.51998900000001</v>
      </c>
      <c r="W91" s="23">
        <f t="shared" si="8"/>
        <v>433.16649649999999</v>
      </c>
      <c r="Z91" s="23">
        <f t="shared" si="9"/>
        <v>1.6692755569827311</v>
      </c>
    </row>
    <row r="92" spans="3:26" x14ac:dyDescent="0.2">
      <c r="C92" s="31">
        <v>43963</v>
      </c>
      <c r="D92" s="11">
        <v>91</v>
      </c>
      <c r="E92" s="23">
        <v>117.8475037</v>
      </c>
      <c r="F92" s="23">
        <f t="shared" si="6"/>
        <v>118.77967452000001</v>
      </c>
      <c r="J92" s="23">
        <f t="shared" si="7"/>
        <v>0.79099751011527819</v>
      </c>
      <c r="T92" s="40">
        <v>43963</v>
      </c>
      <c r="U92" s="41">
        <v>91</v>
      </c>
      <c r="V92" s="42">
        <v>431.82000699999998</v>
      </c>
      <c r="W92" s="23">
        <f t="shared" si="8"/>
        <v>435.95649430000003</v>
      </c>
      <c r="Z92" s="23">
        <f t="shared" si="9"/>
        <v>0.95791932586394868</v>
      </c>
    </row>
    <row r="93" spans="3:26" x14ac:dyDescent="0.2">
      <c r="C93" s="31">
        <v>43964</v>
      </c>
      <c r="D93" s="11">
        <v>92</v>
      </c>
      <c r="E93" s="23">
        <v>118.39600369999999</v>
      </c>
      <c r="F93" s="23">
        <f t="shared" si="6"/>
        <v>118.776225665</v>
      </c>
      <c r="J93" s="23">
        <f t="shared" si="7"/>
        <v>0.32114425581748252</v>
      </c>
      <c r="T93" s="40">
        <v>43964</v>
      </c>
      <c r="U93" s="41">
        <v>92</v>
      </c>
      <c r="V93" s="42">
        <v>438.26998900000001</v>
      </c>
      <c r="W93" s="23">
        <f t="shared" si="8"/>
        <v>435.69149779999992</v>
      </c>
      <c r="Z93" s="23">
        <f t="shared" si="9"/>
        <v>0.58833396415835515</v>
      </c>
    </row>
    <row r="94" spans="3:26" x14ac:dyDescent="0.2">
      <c r="C94" s="31">
        <v>43965</v>
      </c>
      <c r="D94" s="11">
        <v>93</v>
      </c>
      <c r="E94" s="23">
        <v>119.4424973</v>
      </c>
      <c r="F94" s="23">
        <f t="shared" si="6"/>
        <v>118.75580139</v>
      </c>
      <c r="J94" s="23">
        <f t="shared" si="7"/>
        <v>0.57491757584006686</v>
      </c>
      <c r="T94" s="40">
        <v>43965</v>
      </c>
      <c r="U94" s="41">
        <v>93</v>
      </c>
      <c r="V94" s="42">
        <v>441.95001200000002</v>
      </c>
      <c r="W94" s="23">
        <f t="shared" si="8"/>
        <v>436.52549434999997</v>
      </c>
      <c r="Z94" s="23">
        <f t="shared" si="9"/>
        <v>1.2274052500761197</v>
      </c>
    </row>
    <row r="95" spans="3:26" x14ac:dyDescent="0.2">
      <c r="C95" s="31">
        <v>43966</v>
      </c>
      <c r="D95" s="11">
        <v>94</v>
      </c>
      <c r="E95" s="23">
        <v>120.4889984</v>
      </c>
      <c r="F95" s="23">
        <f t="shared" si="6"/>
        <v>118.96680031999999</v>
      </c>
      <c r="J95" s="23">
        <f t="shared" si="7"/>
        <v>1.2633502645167725</v>
      </c>
      <c r="T95" s="40">
        <v>43966</v>
      </c>
      <c r="U95" s="41">
        <v>94</v>
      </c>
      <c r="V95" s="42">
        <v>454.19000199999999</v>
      </c>
      <c r="W95" s="23">
        <f t="shared" si="8"/>
        <v>438.14949940000008</v>
      </c>
      <c r="Z95" s="23">
        <f t="shared" si="9"/>
        <v>3.5316723242181611</v>
      </c>
    </row>
    <row r="96" spans="3:26" x14ac:dyDescent="0.2">
      <c r="C96" s="31">
        <v>43969</v>
      </c>
      <c r="D96" s="11">
        <v>95</v>
      </c>
      <c r="E96" s="23">
        <v>121.31300349999999</v>
      </c>
      <c r="F96" s="23">
        <f t="shared" si="6"/>
        <v>119.40864983</v>
      </c>
      <c r="J96" s="23">
        <f t="shared" si="7"/>
        <v>1.5697852786243083</v>
      </c>
      <c r="T96" s="40">
        <v>43969</v>
      </c>
      <c r="U96" s="41">
        <v>95</v>
      </c>
      <c r="V96" s="42">
        <v>452.57998700000002</v>
      </c>
      <c r="W96" s="23">
        <f t="shared" si="8"/>
        <v>443.22350134999999</v>
      </c>
      <c r="Z96" s="23">
        <f t="shared" si="9"/>
        <v>2.0673661935475782</v>
      </c>
    </row>
    <row r="97" spans="3:26" x14ac:dyDescent="0.2">
      <c r="C97" s="31">
        <v>43970</v>
      </c>
      <c r="D97" s="11">
        <v>96</v>
      </c>
      <c r="E97" s="23">
        <v>122.4664993</v>
      </c>
      <c r="F97" s="23">
        <f t="shared" si="6"/>
        <v>119.948801035</v>
      </c>
      <c r="J97" s="23">
        <f t="shared" si="7"/>
        <v>2.0558261070503163</v>
      </c>
      <c r="T97" s="40">
        <v>43970</v>
      </c>
      <c r="U97" s="41">
        <v>96</v>
      </c>
      <c r="V97" s="42">
        <v>451.040009</v>
      </c>
      <c r="W97" s="23">
        <f t="shared" si="8"/>
        <v>446.63399805</v>
      </c>
      <c r="Z97" s="23">
        <f t="shared" si="9"/>
        <v>0.9768559023773864</v>
      </c>
    </row>
    <row r="98" spans="3:26" x14ac:dyDescent="0.2">
      <c r="C98" s="31">
        <v>43971</v>
      </c>
      <c r="D98" s="11">
        <v>97</v>
      </c>
      <c r="E98" s="23">
        <v>124.8970032</v>
      </c>
      <c r="F98" s="23">
        <f t="shared" si="6"/>
        <v>120.92197530999999</v>
      </c>
      <c r="J98" s="23">
        <f t="shared" si="7"/>
        <v>3.1826447297816403</v>
      </c>
      <c r="T98" s="40">
        <v>43971</v>
      </c>
      <c r="U98" s="41">
        <v>97</v>
      </c>
      <c r="V98" s="42">
        <v>447.67001299999998</v>
      </c>
      <c r="W98" s="23">
        <f t="shared" si="8"/>
        <v>449.41450055000007</v>
      </c>
      <c r="Z98" s="23">
        <f t="shared" si="9"/>
        <v>0.38968157333336678</v>
      </c>
    </row>
    <row r="99" spans="3:26" x14ac:dyDescent="0.2">
      <c r="C99" s="31">
        <v>43972</v>
      </c>
      <c r="D99" s="11">
        <v>98</v>
      </c>
      <c r="E99" s="23">
        <v>122.33699799999999</v>
      </c>
      <c r="F99" s="23">
        <f t="shared" si="6"/>
        <v>122.365925975</v>
      </c>
      <c r="J99" s="23">
        <f t="shared" si="7"/>
        <v>2.3646137695811364E-2</v>
      </c>
      <c r="T99" s="40">
        <v>43972</v>
      </c>
      <c r="U99" s="41">
        <v>98</v>
      </c>
      <c r="V99" s="42">
        <v>436.25</v>
      </c>
      <c r="W99" s="23">
        <f t="shared" si="8"/>
        <v>449.90050504999999</v>
      </c>
      <c r="Z99" s="23">
        <f t="shared" si="9"/>
        <v>3.1290555988538666</v>
      </c>
    </row>
    <row r="100" spans="3:26" x14ac:dyDescent="0.2">
      <c r="C100" s="31">
        <v>43973</v>
      </c>
      <c r="D100" s="11">
        <v>99</v>
      </c>
      <c r="E100" s="23">
        <v>121.8440018</v>
      </c>
      <c r="F100" s="23">
        <f t="shared" si="6"/>
        <v>122.66450042500001</v>
      </c>
      <c r="J100" s="23">
        <f t="shared" si="7"/>
        <v>0.6734009166465289</v>
      </c>
      <c r="T100" s="40">
        <v>43973</v>
      </c>
      <c r="U100" s="41">
        <v>99</v>
      </c>
      <c r="V100" s="42">
        <v>429.32000699999998</v>
      </c>
      <c r="W100" s="23">
        <f t="shared" si="8"/>
        <v>446.30650330000003</v>
      </c>
      <c r="Z100" s="23">
        <f t="shared" si="9"/>
        <v>3.9566048688711719</v>
      </c>
    </row>
    <row r="101" spans="3:26" x14ac:dyDescent="0.2">
      <c r="C101" s="31">
        <v>43977</v>
      </c>
      <c r="D101" s="11">
        <v>100</v>
      </c>
      <c r="E101" s="23">
        <v>121.09300229999999</v>
      </c>
      <c r="F101" s="23">
        <f t="shared" si="6"/>
        <v>122.618125925</v>
      </c>
      <c r="J101" s="23">
        <f t="shared" si="7"/>
        <v>1.2594647056661559</v>
      </c>
      <c r="T101" s="40">
        <v>43977</v>
      </c>
      <c r="U101" s="41">
        <v>100</v>
      </c>
      <c r="V101" s="42">
        <v>414.76998900000001</v>
      </c>
      <c r="W101" s="23">
        <f t="shared" si="8"/>
        <v>440.30650475000004</v>
      </c>
      <c r="Z101" s="23">
        <f t="shared" si="9"/>
        <v>6.1567896490216008</v>
      </c>
    </row>
    <row r="102" spans="3:26" x14ac:dyDescent="0.2">
      <c r="C102" s="31">
        <v>43978</v>
      </c>
      <c r="D102" s="11">
        <v>101</v>
      </c>
      <c r="E102" s="23">
        <v>120.51950069999999</v>
      </c>
      <c r="F102" s="34">
        <f t="array" ref="F102:F263">TREND(E102:E253,D102:D253,D102:D263)</f>
        <v>140.18382917484519</v>
      </c>
      <c r="J102" s="23">
        <f t="shared" si="7"/>
        <v>16.31630429982788</v>
      </c>
      <c r="T102" s="40">
        <v>43978</v>
      </c>
      <c r="U102" s="41">
        <v>101</v>
      </c>
      <c r="V102" s="42">
        <v>419.89001500000001</v>
      </c>
      <c r="W102" s="34">
        <f t="array" ref="W102:W263">TREND(V102:V253,U102:U253,U102:U263)</f>
        <v>460.38433643214654</v>
      </c>
      <c r="Z102" s="23">
        <f t="shared" si="9"/>
        <v>9.6440305759941758</v>
      </c>
    </row>
    <row r="103" spans="3:26" x14ac:dyDescent="0.2">
      <c r="C103" s="31">
        <v>43979</v>
      </c>
      <c r="D103" s="11">
        <v>102</v>
      </c>
      <c r="E103" s="23">
        <v>120.0550003</v>
      </c>
      <c r="F103" s="34">
        <v>140.36416547498666</v>
      </c>
      <c r="J103" s="23">
        <f t="shared" si="7"/>
        <v>16.916550851057437</v>
      </c>
      <c r="T103" s="40">
        <v>43979</v>
      </c>
      <c r="U103" s="41">
        <v>102</v>
      </c>
      <c r="V103" s="42">
        <v>413.44000199999999</v>
      </c>
      <c r="W103" s="34">
        <v>460.79306777488915</v>
      </c>
      <c r="Z103" s="23">
        <f t="shared" si="9"/>
        <v>11.453431101446531</v>
      </c>
    </row>
    <row r="104" spans="3:26" x14ac:dyDescent="0.2">
      <c r="C104" s="31">
        <v>43980</v>
      </c>
      <c r="D104" s="11">
        <v>103</v>
      </c>
      <c r="E104" s="23">
        <v>122.1184998</v>
      </c>
      <c r="F104" s="34">
        <v>140.54450177512814</v>
      </c>
      <c r="J104" s="23">
        <f t="shared" si="7"/>
        <v>15.088624578016757</v>
      </c>
      <c r="T104" s="40">
        <v>43980</v>
      </c>
      <c r="U104" s="41">
        <v>103</v>
      </c>
      <c r="V104" s="42">
        <v>419.73001099999999</v>
      </c>
      <c r="W104" s="34">
        <v>461.20179911763171</v>
      </c>
      <c r="Z104" s="23">
        <f t="shared" si="9"/>
        <v>9.8805868131339594</v>
      </c>
    </row>
    <row r="105" spans="3:26" x14ac:dyDescent="0.2">
      <c r="C105" s="31">
        <v>43983</v>
      </c>
      <c r="D105" s="11">
        <v>104</v>
      </c>
      <c r="E105" s="23">
        <v>123.552002</v>
      </c>
      <c r="F105" s="34">
        <v>140.72483807526962</v>
      </c>
      <c r="J105" s="23">
        <f t="shared" si="7"/>
        <v>13.899277872704657</v>
      </c>
      <c r="T105" s="40">
        <v>43983</v>
      </c>
      <c r="U105" s="41">
        <v>104</v>
      </c>
      <c r="V105" s="42">
        <v>425.92001299999998</v>
      </c>
      <c r="W105" s="34">
        <v>461.61053046037426</v>
      </c>
      <c r="Z105" s="23">
        <f t="shared" si="9"/>
        <v>8.379629125427897</v>
      </c>
    </row>
    <row r="106" spans="3:26" x14ac:dyDescent="0.2">
      <c r="C106" s="31">
        <v>43984</v>
      </c>
      <c r="D106" s="11">
        <v>105</v>
      </c>
      <c r="E106" s="23">
        <v>123.6204987</v>
      </c>
      <c r="F106" s="34">
        <v>140.90517437541109</v>
      </c>
      <c r="J106" s="23">
        <f t="shared" si="7"/>
        <v>13.98204655148434</v>
      </c>
      <c r="T106" s="40">
        <v>43984</v>
      </c>
      <c r="U106" s="41">
        <v>105</v>
      </c>
      <c r="V106" s="42">
        <v>427.30999800000001</v>
      </c>
      <c r="W106" s="34">
        <v>462.01926180311682</v>
      </c>
      <c r="Z106" s="23">
        <f t="shared" si="9"/>
        <v>8.1227361787862531</v>
      </c>
    </row>
    <row r="107" spans="3:26" x14ac:dyDescent="0.2">
      <c r="C107" s="31">
        <v>43985</v>
      </c>
      <c r="D107" s="11">
        <v>106</v>
      </c>
      <c r="E107" s="23">
        <v>123.91999819999999</v>
      </c>
      <c r="F107" s="34">
        <v>141.08551067555257</v>
      </c>
      <c r="J107" s="23">
        <f t="shared" si="7"/>
        <v>13.85209225701278</v>
      </c>
      <c r="T107" s="40">
        <v>43985</v>
      </c>
      <c r="U107" s="41">
        <v>106</v>
      </c>
      <c r="V107" s="42">
        <v>421.97000100000002</v>
      </c>
      <c r="W107" s="34">
        <v>462.42799314585943</v>
      </c>
      <c r="Z107" s="23">
        <f t="shared" si="9"/>
        <v>9.5878835106715083</v>
      </c>
    </row>
    <row r="108" spans="3:26" x14ac:dyDescent="0.2">
      <c r="C108" s="31">
        <v>43986</v>
      </c>
      <c r="D108" s="11">
        <v>107</v>
      </c>
      <c r="E108" s="23">
        <v>123.0299988</v>
      </c>
      <c r="F108" s="34">
        <v>141.26584697569402</v>
      </c>
      <c r="J108" s="23">
        <f t="shared" si="7"/>
        <v>14.822277780672477</v>
      </c>
      <c r="T108" s="40">
        <v>43986</v>
      </c>
      <c r="U108" s="41">
        <v>107</v>
      </c>
      <c r="V108" s="42">
        <v>414.32998700000002</v>
      </c>
      <c r="W108" s="34">
        <v>462.83672448860199</v>
      </c>
      <c r="Z108" s="23">
        <f t="shared" si="9"/>
        <v>11.707271742463083</v>
      </c>
    </row>
    <row r="109" spans="3:26" x14ac:dyDescent="0.2">
      <c r="C109" s="31">
        <v>43987</v>
      </c>
      <c r="D109" s="11">
        <v>108</v>
      </c>
      <c r="E109" s="23">
        <v>124.1500015</v>
      </c>
      <c r="F109" s="34">
        <v>141.44618327583549</v>
      </c>
      <c r="J109" s="23">
        <f t="shared" si="7"/>
        <v>13.931680682126688</v>
      </c>
      <c r="T109" s="40">
        <v>43987</v>
      </c>
      <c r="U109" s="41">
        <v>108</v>
      </c>
      <c r="V109" s="42">
        <v>419.60000600000001</v>
      </c>
      <c r="W109" s="34">
        <v>463.24545583134454</v>
      </c>
      <c r="Z109" s="23">
        <f t="shared" si="9"/>
        <v>10.401679982660566</v>
      </c>
    </row>
    <row r="110" spans="3:26" x14ac:dyDescent="0.2">
      <c r="C110" s="31">
        <v>43990</v>
      </c>
      <c r="D110" s="11">
        <v>109</v>
      </c>
      <c r="E110" s="23">
        <v>126.2030029</v>
      </c>
      <c r="F110" s="34">
        <v>141.62651957597697</v>
      </c>
      <c r="J110" s="23">
        <f t="shared" si="7"/>
        <v>12.221196264401225</v>
      </c>
      <c r="T110" s="40">
        <v>43990</v>
      </c>
      <c r="U110" s="41">
        <v>109</v>
      </c>
      <c r="V110" s="42">
        <v>419.48998999999998</v>
      </c>
      <c r="W110" s="34">
        <v>463.6541871740871</v>
      </c>
      <c r="Z110" s="23">
        <f t="shared" si="9"/>
        <v>10.528069376360357</v>
      </c>
    </row>
    <row r="111" spans="3:26" x14ac:dyDescent="0.2">
      <c r="C111" s="31">
        <v>43991</v>
      </c>
      <c r="D111" s="11">
        <v>110</v>
      </c>
      <c r="E111" s="23">
        <v>130.04299929999999</v>
      </c>
      <c r="F111" s="34">
        <v>141.80685587611845</v>
      </c>
      <c r="J111" s="23">
        <f t="shared" si="7"/>
        <v>9.0461283109751047</v>
      </c>
      <c r="T111" s="40">
        <v>43991</v>
      </c>
      <c r="U111" s="41">
        <v>110</v>
      </c>
      <c r="V111" s="42">
        <v>434.04998799999998</v>
      </c>
      <c r="W111" s="34">
        <v>464.06291851682965</v>
      </c>
      <c r="Z111" s="23">
        <f t="shared" si="9"/>
        <v>6.9146253534350226</v>
      </c>
    </row>
    <row r="112" spans="3:26" x14ac:dyDescent="0.2">
      <c r="C112" s="31">
        <v>43992</v>
      </c>
      <c r="D112" s="11">
        <v>111</v>
      </c>
      <c r="E112" s="23">
        <v>132.3724976</v>
      </c>
      <c r="F112" s="34">
        <v>141.98719217625992</v>
      </c>
      <c r="J112" s="23">
        <f t="shared" si="7"/>
        <v>7.2633626701774352</v>
      </c>
      <c r="T112" s="40">
        <v>43992</v>
      </c>
      <c r="U112" s="41">
        <v>111</v>
      </c>
      <c r="V112" s="42">
        <v>434.48001099999999</v>
      </c>
      <c r="W112" s="34">
        <v>464.47164985957227</v>
      </c>
      <c r="Z112" s="23">
        <f t="shared" si="9"/>
        <v>6.9028811683519029</v>
      </c>
    </row>
    <row r="113" spans="3:26" x14ac:dyDescent="0.2">
      <c r="C113" s="31">
        <v>43993</v>
      </c>
      <c r="D113" s="11">
        <v>112</v>
      </c>
      <c r="E113" s="23">
        <v>127.8980026</v>
      </c>
      <c r="F113" s="34">
        <v>142.1675284764014</v>
      </c>
      <c r="J113" s="23">
        <f t="shared" si="7"/>
        <v>11.156957564872403</v>
      </c>
      <c r="T113" s="40">
        <v>43993</v>
      </c>
      <c r="U113" s="41">
        <v>112</v>
      </c>
      <c r="V113" s="42">
        <v>425.55999800000001</v>
      </c>
      <c r="W113" s="34">
        <v>464.88038120231482</v>
      </c>
      <c r="Z113" s="23">
        <f t="shared" si="9"/>
        <v>9.2396802770721909</v>
      </c>
    </row>
    <row r="114" spans="3:26" x14ac:dyDescent="0.2">
      <c r="C114" s="31">
        <v>43994</v>
      </c>
      <c r="D114" s="11">
        <v>113</v>
      </c>
      <c r="E114" s="23">
        <v>127.25099950000001</v>
      </c>
      <c r="F114" s="34">
        <v>142.34786477654285</v>
      </c>
      <c r="J114" s="23">
        <f t="shared" si="7"/>
        <v>11.863848092244526</v>
      </c>
      <c r="T114" s="40">
        <v>43994</v>
      </c>
      <c r="U114" s="41">
        <v>113</v>
      </c>
      <c r="V114" s="42">
        <v>418.07000699999998</v>
      </c>
      <c r="W114" s="34">
        <v>465.28911254505738</v>
      </c>
      <c r="Z114" s="23">
        <f t="shared" si="9"/>
        <v>11.294545113124418</v>
      </c>
    </row>
    <row r="115" spans="3:26" x14ac:dyDescent="0.2">
      <c r="C115" s="31">
        <v>43997</v>
      </c>
      <c r="D115" s="11">
        <v>114</v>
      </c>
      <c r="E115" s="23">
        <v>128.6340027</v>
      </c>
      <c r="F115" s="34">
        <v>142.52820107668433</v>
      </c>
      <c r="J115" s="23">
        <f t="shared" si="7"/>
        <v>10.801341857555622</v>
      </c>
      <c r="T115" s="40">
        <v>43997</v>
      </c>
      <c r="U115" s="41">
        <v>114</v>
      </c>
      <c r="V115" s="42">
        <v>425.5</v>
      </c>
      <c r="W115" s="34">
        <v>465.69784388779999</v>
      </c>
      <c r="Z115" s="23">
        <f t="shared" si="9"/>
        <v>9.4472018537720306</v>
      </c>
    </row>
    <row r="116" spans="3:26" x14ac:dyDescent="0.2">
      <c r="C116" s="31">
        <v>43998</v>
      </c>
      <c r="D116" s="11">
        <v>115</v>
      </c>
      <c r="E116" s="23">
        <v>130.76350400000001</v>
      </c>
      <c r="F116" s="34">
        <v>142.7085373768258</v>
      </c>
      <c r="J116" s="23">
        <f t="shared" si="7"/>
        <v>9.1348373295547276</v>
      </c>
      <c r="T116" s="40">
        <v>43998</v>
      </c>
      <c r="U116" s="41">
        <v>115</v>
      </c>
      <c r="V116" s="42">
        <v>436.13000499999998</v>
      </c>
      <c r="W116" s="34">
        <v>466.10657523054255</v>
      </c>
      <c r="Z116" s="23">
        <f t="shared" si="9"/>
        <v>6.8733106841714697</v>
      </c>
    </row>
    <row r="117" spans="3:26" x14ac:dyDescent="0.2">
      <c r="C117" s="31">
        <v>43999</v>
      </c>
      <c r="D117" s="11">
        <v>116</v>
      </c>
      <c r="E117" s="23">
        <v>132.04899599999999</v>
      </c>
      <c r="F117" s="34">
        <v>142.88887367696728</v>
      </c>
      <c r="J117" s="23">
        <f t="shared" si="7"/>
        <v>8.2089815184715924</v>
      </c>
      <c r="T117" s="40">
        <v>43999</v>
      </c>
      <c r="U117" s="41">
        <v>116</v>
      </c>
      <c r="V117" s="42">
        <v>447.76998900000001</v>
      </c>
      <c r="W117" s="34">
        <v>466.5153065732851</v>
      </c>
      <c r="Z117" s="23">
        <f t="shared" si="9"/>
        <v>4.1863720288956419</v>
      </c>
    </row>
    <row r="118" spans="3:26" x14ac:dyDescent="0.2">
      <c r="C118" s="31">
        <v>44000</v>
      </c>
      <c r="D118" s="11">
        <v>117</v>
      </c>
      <c r="E118" s="23">
        <v>132.69900509999999</v>
      </c>
      <c r="F118" s="34">
        <v>143.06920997710876</v>
      </c>
      <c r="J118" s="23">
        <f t="shared" si="7"/>
        <v>7.8148324241722316</v>
      </c>
      <c r="T118" s="40">
        <v>44000</v>
      </c>
      <c r="U118" s="41">
        <v>117</v>
      </c>
      <c r="V118" s="42">
        <v>449.86999500000002</v>
      </c>
      <c r="W118" s="34">
        <v>466.92403791602766</v>
      </c>
      <c r="Z118" s="23">
        <f t="shared" si="9"/>
        <v>3.79088250062724</v>
      </c>
    </row>
    <row r="119" spans="3:26" x14ac:dyDescent="0.2">
      <c r="C119" s="31">
        <v>44001</v>
      </c>
      <c r="D119" s="11">
        <v>118</v>
      </c>
      <c r="E119" s="23">
        <v>133.75050350000001</v>
      </c>
      <c r="F119" s="34">
        <v>143.24954627725023</v>
      </c>
      <c r="J119" s="23">
        <f t="shared" si="7"/>
        <v>7.1020613221468913</v>
      </c>
      <c r="T119" s="40">
        <v>44001</v>
      </c>
      <c r="U119" s="41">
        <v>118</v>
      </c>
      <c r="V119" s="42">
        <v>453.72000100000002</v>
      </c>
      <c r="W119" s="34">
        <v>467.33276925877021</v>
      </c>
      <c r="Z119" s="23">
        <f t="shared" si="9"/>
        <v>3.0002574779087574</v>
      </c>
    </row>
    <row r="120" spans="3:26" x14ac:dyDescent="0.2">
      <c r="C120" s="31">
        <v>44004</v>
      </c>
      <c r="D120" s="11">
        <v>119</v>
      </c>
      <c r="E120" s="23">
        <v>135.6909943</v>
      </c>
      <c r="F120" s="34">
        <v>143.42988257739168</v>
      </c>
      <c r="J120" s="23">
        <f t="shared" si="7"/>
        <v>5.7033175394689257</v>
      </c>
      <c r="T120" s="40">
        <v>44004</v>
      </c>
      <c r="U120" s="41">
        <v>119</v>
      </c>
      <c r="V120" s="42">
        <v>468.040009</v>
      </c>
      <c r="W120" s="34">
        <v>467.74150060151283</v>
      </c>
      <c r="Z120" s="23">
        <f t="shared" si="9"/>
        <v>6.3778393459344648E-2</v>
      </c>
    </row>
    <row r="121" spans="3:26" x14ac:dyDescent="0.2">
      <c r="C121" s="31">
        <v>44005</v>
      </c>
      <c r="D121" s="11">
        <v>120</v>
      </c>
      <c r="E121" s="23">
        <v>138.22050479999999</v>
      </c>
      <c r="F121" s="34">
        <v>143.61021887753316</v>
      </c>
      <c r="J121" s="23">
        <f t="shared" si="7"/>
        <v>3.899359277649789</v>
      </c>
      <c r="T121" s="40">
        <v>44005</v>
      </c>
      <c r="U121" s="41">
        <v>120</v>
      </c>
      <c r="V121" s="42">
        <v>466.26001000000002</v>
      </c>
      <c r="W121" s="34">
        <v>468.15023194425538</v>
      </c>
      <c r="Z121" s="23">
        <f t="shared" si="9"/>
        <v>0.4054008286611066</v>
      </c>
    </row>
    <row r="122" spans="3:26" x14ac:dyDescent="0.2">
      <c r="C122" s="31">
        <v>44006</v>
      </c>
      <c r="D122" s="11">
        <v>121</v>
      </c>
      <c r="E122" s="23">
        <v>136.72000120000001</v>
      </c>
      <c r="F122" s="34">
        <v>143.79055517767463</v>
      </c>
      <c r="J122" s="23">
        <f t="shared" si="7"/>
        <v>5.171557866892865</v>
      </c>
      <c r="T122" s="40">
        <v>44006</v>
      </c>
      <c r="U122" s="41">
        <v>121</v>
      </c>
      <c r="V122" s="42">
        <v>457.85000600000001</v>
      </c>
      <c r="W122" s="34">
        <v>468.55896328699794</v>
      </c>
      <c r="Z122" s="23">
        <f t="shared" si="9"/>
        <v>2.3389662873561106</v>
      </c>
    </row>
    <row r="123" spans="3:26" x14ac:dyDescent="0.2">
      <c r="C123" s="31">
        <v>44007</v>
      </c>
      <c r="D123" s="11">
        <v>122</v>
      </c>
      <c r="E123" s="23">
        <v>137.72900390000001</v>
      </c>
      <c r="F123" s="34">
        <v>143.97089147781611</v>
      </c>
      <c r="J123" s="23">
        <f t="shared" si="7"/>
        <v>4.5320066224744551</v>
      </c>
      <c r="T123" s="40">
        <v>44007</v>
      </c>
      <c r="U123" s="41">
        <v>122</v>
      </c>
      <c r="V123" s="42">
        <v>465.91000400000001</v>
      </c>
      <c r="W123" s="34">
        <v>468.96769462974049</v>
      </c>
      <c r="Z123" s="23">
        <f t="shared" si="9"/>
        <v>0.65628353190297184</v>
      </c>
    </row>
    <row r="124" spans="3:26" x14ac:dyDescent="0.2">
      <c r="C124" s="31">
        <v>44008</v>
      </c>
      <c r="D124" s="11">
        <v>123</v>
      </c>
      <c r="E124" s="23">
        <v>134.64349369999999</v>
      </c>
      <c r="F124" s="34">
        <v>144.15122777795759</v>
      </c>
      <c r="J124" s="23">
        <f t="shared" si="7"/>
        <v>7.0614136759863309</v>
      </c>
      <c r="T124" s="40">
        <v>44008</v>
      </c>
      <c r="U124" s="41">
        <v>123</v>
      </c>
      <c r="V124" s="42">
        <v>443.39999399999999</v>
      </c>
      <c r="W124" s="34">
        <v>469.3764259724831</v>
      </c>
      <c r="Z124" s="23">
        <f t="shared" si="9"/>
        <v>5.8584646648603949</v>
      </c>
    </row>
    <row r="125" spans="3:26" x14ac:dyDescent="0.2">
      <c r="C125" s="31">
        <v>44011</v>
      </c>
      <c r="D125" s="11">
        <v>124</v>
      </c>
      <c r="E125" s="23">
        <v>134.0189972</v>
      </c>
      <c r="F125" s="34">
        <v>144.33156407809906</v>
      </c>
      <c r="J125" s="23">
        <f t="shared" si="7"/>
        <v>7.6948545307419014</v>
      </c>
      <c r="T125" s="40">
        <v>44011</v>
      </c>
      <c r="U125" s="41">
        <v>124</v>
      </c>
      <c r="V125" s="42">
        <v>447.23998999999998</v>
      </c>
      <c r="W125" s="34">
        <v>469.78515731522566</v>
      </c>
      <c r="Z125" s="23">
        <f t="shared" si="9"/>
        <v>5.0409551514446829</v>
      </c>
    </row>
    <row r="126" spans="3:26" x14ac:dyDescent="0.2">
      <c r="C126" s="31">
        <v>44012</v>
      </c>
      <c r="D126" s="11">
        <v>125</v>
      </c>
      <c r="E126" s="23">
        <v>137.9409943</v>
      </c>
      <c r="F126" s="34">
        <v>144.51190037824051</v>
      </c>
      <c r="J126" s="23">
        <f t="shared" si="7"/>
        <v>4.7635629361564717</v>
      </c>
      <c r="T126" s="40">
        <v>44012</v>
      </c>
      <c r="U126" s="41">
        <v>125</v>
      </c>
      <c r="V126" s="42">
        <v>455.040009</v>
      </c>
      <c r="W126" s="34">
        <v>470.19388865796822</v>
      </c>
      <c r="Z126" s="23">
        <f t="shared" si="9"/>
        <v>3.3302301683912412</v>
      </c>
    </row>
    <row r="127" spans="3:26" x14ac:dyDescent="0.2">
      <c r="C127" s="31">
        <v>44013</v>
      </c>
      <c r="D127" s="11">
        <v>126</v>
      </c>
      <c r="E127" s="23">
        <v>143.9349976</v>
      </c>
      <c r="F127" s="34">
        <v>144.69223667838199</v>
      </c>
      <c r="J127" s="23">
        <f t="shared" si="7"/>
        <v>0.52609795463809106</v>
      </c>
      <c r="T127" s="40">
        <v>44013</v>
      </c>
      <c r="U127" s="41">
        <v>126</v>
      </c>
      <c r="V127" s="42">
        <v>485.64001500000001</v>
      </c>
      <c r="W127" s="34">
        <v>470.60262000071077</v>
      </c>
      <c r="Z127" s="23">
        <f t="shared" si="9"/>
        <v>3.0964077371773477</v>
      </c>
    </row>
    <row r="128" spans="3:26" x14ac:dyDescent="0.2">
      <c r="C128" s="31">
        <v>44014</v>
      </c>
      <c r="D128" s="11">
        <v>127</v>
      </c>
      <c r="E128" s="23">
        <v>144.51499939999999</v>
      </c>
      <c r="F128" s="34">
        <v>144.87257297852346</v>
      </c>
      <c r="J128" s="23">
        <f t="shared" si="7"/>
        <v>0.24743007992807098</v>
      </c>
      <c r="T128" s="40">
        <v>44014</v>
      </c>
      <c r="U128" s="41">
        <v>127</v>
      </c>
      <c r="V128" s="42">
        <v>476.89001500000001</v>
      </c>
      <c r="W128" s="34">
        <v>471.01135134345338</v>
      </c>
      <c r="Z128" s="23">
        <f t="shared" si="9"/>
        <v>1.2327084802869319</v>
      </c>
    </row>
    <row r="129" spans="3:26" x14ac:dyDescent="0.2">
      <c r="C129" s="31">
        <v>44018</v>
      </c>
      <c r="D129" s="11">
        <v>128</v>
      </c>
      <c r="E129" s="23">
        <v>152.85200499999999</v>
      </c>
      <c r="F129" s="34">
        <v>145.05290927866494</v>
      </c>
      <c r="J129" s="23">
        <f t="shared" si="7"/>
        <v>5.1023836562268521</v>
      </c>
      <c r="T129" s="40">
        <v>44018</v>
      </c>
      <c r="U129" s="41">
        <v>128</v>
      </c>
      <c r="V129" s="42">
        <v>493.80999800000001</v>
      </c>
      <c r="W129" s="34">
        <v>471.42008268619594</v>
      </c>
      <c r="Z129" s="23">
        <f t="shared" si="9"/>
        <v>4.5341154299196811</v>
      </c>
    </row>
    <row r="130" spans="3:26" x14ac:dyDescent="0.2">
      <c r="C130" s="31">
        <v>44019</v>
      </c>
      <c r="D130" s="11">
        <v>129</v>
      </c>
      <c r="E130" s="23">
        <v>150.0059967</v>
      </c>
      <c r="F130" s="34">
        <v>145.23324557880642</v>
      </c>
      <c r="J130" s="23">
        <f t="shared" si="7"/>
        <v>3.18170688251797</v>
      </c>
      <c r="T130" s="40">
        <v>44019</v>
      </c>
      <c r="U130" s="41">
        <v>129</v>
      </c>
      <c r="V130" s="42">
        <v>493.16000400000001</v>
      </c>
      <c r="W130" s="34">
        <v>471.8288140289385</v>
      </c>
      <c r="Z130" s="23">
        <f t="shared" si="9"/>
        <v>4.3254095624229736</v>
      </c>
    </row>
    <row r="131" spans="3:26" x14ac:dyDescent="0.2">
      <c r="C131" s="31">
        <v>44020</v>
      </c>
      <c r="D131" s="11">
        <v>130</v>
      </c>
      <c r="E131" s="23">
        <v>154.05549619999999</v>
      </c>
      <c r="F131" s="34">
        <v>145.41358187894787</v>
      </c>
      <c r="J131" s="23">
        <f t="shared" si="7"/>
        <v>5.6096111688432755</v>
      </c>
      <c r="T131" s="40">
        <v>44020</v>
      </c>
      <c r="U131" s="41">
        <v>130</v>
      </c>
      <c r="V131" s="42">
        <v>502.77999899999998</v>
      </c>
      <c r="W131" s="34">
        <v>472.23754537168105</v>
      </c>
      <c r="Z131" s="23">
        <f t="shared" si="9"/>
        <v>6.07471532063051</v>
      </c>
    </row>
    <row r="132" spans="3:26" x14ac:dyDescent="0.2">
      <c r="C132" s="31">
        <v>44021</v>
      </c>
      <c r="D132" s="11">
        <v>131</v>
      </c>
      <c r="E132" s="23">
        <v>159.1315002</v>
      </c>
      <c r="F132" s="34">
        <v>145.59391817908934</v>
      </c>
      <c r="J132" s="23">
        <f t="shared" si="7"/>
        <v>8.507166716769671</v>
      </c>
      <c r="T132" s="40">
        <v>44021</v>
      </c>
      <c r="U132" s="41">
        <v>131</v>
      </c>
      <c r="V132" s="42">
        <v>507.76001000000002</v>
      </c>
      <c r="W132" s="34">
        <v>472.64627671442366</v>
      </c>
      <c r="Z132" s="23">
        <f t="shared" si="9"/>
        <v>6.9154192126269178</v>
      </c>
    </row>
    <row r="133" spans="3:26" x14ac:dyDescent="0.2">
      <c r="C133" s="31">
        <v>44022</v>
      </c>
      <c r="D133" s="11">
        <v>132</v>
      </c>
      <c r="E133" s="23">
        <v>160</v>
      </c>
      <c r="F133" s="34">
        <v>145.77425447923082</v>
      </c>
      <c r="J133" s="23">
        <f t="shared" si="7"/>
        <v>8.8910909504807378</v>
      </c>
      <c r="T133" s="40">
        <v>44022</v>
      </c>
      <c r="U133" s="41">
        <v>132</v>
      </c>
      <c r="V133" s="42">
        <v>548.72998099999995</v>
      </c>
      <c r="W133" s="34">
        <v>473.05500805716622</v>
      </c>
      <c r="Z133" s="23">
        <f t="shared" si="9"/>
        <v>13.790930979372485</v>
      </c>
    </row>
    <row r="134" spans="3:26" x14ac:dyDescent="0.2">
      <c r="C134" s="31">
        <v>44025</v>
      </c>
      <c r="D134" s="11">
        <v>133</v>
      </c>
      <c r="E134" s="23">
        <v>155.1999969</v>
      </c>
      <c r="F134" s="34">
        <v>145.9545907793723</v>
      </c>
      <c r="J134" s="23">
        <f t="shared" si="7"/>
        <v>5.9570916915576984</v>
      </c>
      <c r="T134" s="40">
        <v>44025</v>
      </c>
      <c r="U134" s="41">
        <v>133</v>
      </c>
      <c r="V134" s="42">
        <v>525.5</v>
      </c>
      <c r="W134" s="34">
        <v>473.46373939990877</v>
      </c>
      <c r="Z134" s="23">
        <f t="shared" si="9"/>
        <v>9.9022379828908136</v>
      </c>
    </row>
    <row r="135" spans="3:26" x14ac:dyDescent="0.2">
      <c r="C135" s="31">
        <v>44026</v>
      </c>
      <c r="D135" s="11">
        <v>134</v>
      </c>
      <c r="E135" s="23">
        <v>154.1999969</v>
      </c>
      <c r="F135" s="34">
        <v>146.13492707951377</v>
      </c>
      <c r="J135" s="23">
        <f t="shared" si="7"/>
        <v>5.2302658771883737</v>
      </c>
      <c r="T135" s="40">
        <v>44026</v>
      </c>
      <c r="U135" s="41">
        <v>134</v>
      </c>
      <c r="V135" s="42">
        <v>524.88000499999998</v>
      </c>
      <c r="W135" s="34">
        <v>473.87247074265133</v>
      </c>
      <c r="Z135" s="23">
        <f t="shared" si="9"/>
        <v>9.7179419622488101</v>
      </c>
    </row>
    <row r="136" spans="3:26" x14ac:dyDescent="0.2">
      <c r="C136" s="31">
        <v>44027</v>
      </c>
      <c r="D136" s="11">
        <v>135</v>
      </c>
      <c r="E136" s="23">
        <v>150.4434967</v>
      </c>
      <c r="F136" s="34">
        <v>146.31526337965525</v>
      </c>
      <c r="J136" s="23">
        <f t="shared" ref="J136:J199" si="10">ABS(E136-F136)/E136*100</f>
        <v>2.7440423886031278</v>
      </c>
      <c r="T136" s="40">
        <v>44027</v>
      </c>
      <c r="U136" s="41">
        <v>135</v>
      </c>
      <c r="V136" s="42">
        <v>523.26000999999997</v>
      </c>
      <c r="W136" s="34">
        <v>474.28120208539394</v>
      </c>
      <c r="Z136" s="23">
        <f t="shared" ref="Z136:Z199" si="11">ABS(V136-W136)/V136*100</f>
        <v>9.3603193400172167</v>
      </c>
    </row>
    <row r="137" spans="3:26" x14ac:dyDescent="0.2">
      <c r="C137" s="31">
        <v>44028</v>
      </c>
      <c r="D137" s="11">
        <v>136</v>
      </c>
      <c r="E137" s="23">
        <v>149.99499510000001</v>
      </c>
      <c r="F137" s="34">
        <v>146.49559967979673</v>
      </c>
      <c r="J137" s="23">
        <f t="shared" si="10"/>
        <v>2.3330081232845647</v>
      </c>
      <c r="T137" s="40">
        <v>44028</v>
      </c>
      <c r="U137" s="41">
        <v>136</v>
      </c>
      <c r="V137" s="42">
        <v>527.39001499999995</v>
      </c>
      <c r="W137" s="34">
        <v>474.6899334281365</v>
      </c>
      <c r="Z137" s="23">
        <f t="shared" si="11"/>
        <v>9.9926202758813041</v>
      </c>
    </row>
    <row r="138" spans="3:26" x14ac:dyDescent="0.2">
      <c r="C138" s="31">
        <v>44029</v>
      </c>
      <c r="D138" s="11">
        <v>137</v>
      </c>
      <c r="E138" s="23">
        <v>148.09849550000001</v>
      </c>
      <c r="F138" s="34">
        <v>146.67593597993817</v>
      </c>
      <c r="J138" s="23">
        <f t="shared" si="10"/>
        <v>0.96054960940628775</v>
      </c>
      <c r="T138" s="40">
        <v>44029</v>
      </c>
      <c r="U138" s="41">
        <v>137</v>
      </c>
      <c r="V138" s="42">
        <v>492.98998999999998</v>
      </c>
      <c r="W138" s="34">
        <v>475.09866477087905</v>
      </c>
      <c r="Z138" s="23">
        <f t="shared" si="11"/>
        <v>3.6291457417058153</v>
      </c>
    </row>
    <row r="139" spans="3:26" x14ac:dyDescent="0.2">
      <c r="C139" s="31">
        <v>44032</v>
      </c>
      <c r="D139" s="11">
        <v>138</v>
      </c>
      <c r="E139" s="23">
        <v>159.84199520000001</v>
      </c>
      <c r="F139" s="34">
        <v>146.85627228007965</v>
      </c>
      <c r="J139" s="23">
        <f t="shared" si="10"/>
        <v>8.1240996170450472</v>
      </c>
      <c r="T139" s="40">
        <v>44032</v>
      </c>
      <c r="U139" s="41">
        <v>138</v>
      </c>
      <c r="V139" s="42">
        <v>502.41000400000001</v>
      </c>
      <c r="W139" s="34">
        <v>475.50739611362161</v>
      </c>
      <c r="Z139" s="23">
        <f t="shared" si="11"/>
        <v>5.3547118234489623</v>
      </c>
    </row>
    <row r="140" spans="3:26" x14ac:dyDescent="0.2">
      <c r="C140" s="31">
        <v>44033</v>
      </c>
      <c r="D140" s="11">
        <v>139</v>
      </c>
      <c r="E140" s="23">
        <v>156.91450499999999</v>
      </c>
      <c r="F140" s="34">
        <v>147.03660858022113</v>
      </c>
      <c r="J140" s="23">
        <f t="shared" si="10"/>
        <v>6.2950817834073813</v>
      </c>
      <c r="T140" s="40">
        <v>44033</v>
      </c>
      <c r="U140" s="41">
        <v>139</v>
      </c>
      <c r="V140" s="42">
        <v>490.10000600000001</v>
      </c>
      <c r="W140" s="34">
        <v>475.91612745636417</v>
      </c>
      <c r="Z140" s="23">
        <f t="shared" si="11"/>
        <v>2.8940784268498545</v>
      </c>
    </row>
    <row r="141" spans="3:26" x14ac:dyDescent="0.2">
      <c r="C141" s="31">
        <v>44034</v>
      </c>
      <c r="D141" s="11">
        <v>140</v>
      </c>
      <c r="E141" s="23">
        <v>154.99549870000001</v>
      </c>
      <c r="F141" s="34">
        <v>147.2169448803626</v>
      </c>
      <c r="J141" s="23">
        <f t="shared" si="10"/>
        <v>5.0185675615606824</v>
      </c>
      <c r="T141" s="40">
        <v>44034</v>
      </c>
      <c r="U141" s="41">
        <v>140</v>
      </c>
      <c r="V141" s="42">
        <v>489.82000699999998</v>
      </c>
      <c r="W141" s="34">
        <v>476.32485879910678</v>
      </c>
      <c r="Z141" s="23">
        <f t="shared" si="11"/>
        <v>2.7551239247140833</v>
      </c>
    </row>
    <row r="142" spans="3:26" x14ac:dyDescent="0.2">
      <c r="C142" s="31">
        <v>44035</v>
      </c>
      <c r="D142" s="11">
        <v>141</v>
      </c>
      <c r="E142" s="23">
        <v>149.32749939999999</v>
      </c>
      <c r="F142" s="34">
        <v>147.39728118050408</v>
      </c>
      <c r="J142" s="23">
        <f t="shared" si="10"/>
        <v>1.2926073410802144</v>
      </c>
      <c r="T142" s="40">
        <v>44035</v>
      </c>
      <c r="U142" s="41">
        <v>141</v>
      </c>
      <c r="V142" s="42">
        <v>477.57998700000002</v>
      </c>
      <c r="W142" s="34">
        <v>476.73359014184933</v>
      </c>
      <c r="Z142" s="23">
        <f t="shared" si="11"/>
        <v>0.17722619900123313</v>
      </c>
    </row>
    <row r="143" spans="3:26" x14ac:dyDescent="0.2">
      <c r="C143" s="31">
        <v>44036</v>
      </c>
      <c r="D143" s="11">
        <v>142</v>
      </c>
      <c r="E143" s="23">
        <v>150.44549559999999</v>
      </c>
      <c r="F143" s="34">
        <v>147.57761748064553</v>
      </c>
      <c r="J143" s="23">
        <f t="shared" si="10"/>
        <v>1.906257218215085</v>
      </c>
      <c r="T143" s="40">
        <v>44036</v>
      </c>
      <c r="U143" s="41">
        <v>142</v>
      </c>
      <c r="V143" s="42">
        <v>480.45001200000002</v>
      </c>
      <c r="W143" s="34">
        <v>477.14232148459189</v>
      </c>
      <c r="Z143" s="23">
        <f t="shared" si="11"/>
        <v>0.68845674529988898</v>
      </c>
    </row>
    <row r="144" spans="3:26" x14ac:dyDescent="0.2">
      <c r="C144" s="31">
        <v>44039</v>
      </c>
      <c r="D144" s="11">
        <v>143</v>
      </c>
      <c r="E144" s="23">
        <v>152.76049800000001</v>
      </c>
      <c r="F144" s="34">
        <v>147.75795378078701</v>
      </c>
      <c r="J144" s="23">
        <f t="shared" si="10"/>
        <v>3.2747629686393185</v>
      </c>
      <c r="T144" s="40">
        <v>44039</v>
      </c>
      <c r="U144" s="41">
        <v>143</v>
      </c>
      <c r="V144" s="42">
        <v>495.64999399999999</v>
      </c>
      <c r="W144" s="34">
        <v>477.5510528273345</v>
      </c>
      <c r="Z144" s="23">
        <f t="shared" si="11"/>
        <v>3.6515568227093516</v>
      </c>
    </row>
    <row r="145" spans="3:26" x14ac:dyDescent="0.2">
      <c r="C145" s="31">
        <v>44040</v>
      </c>
      <c r="D145" s="11">
        <v>144</v>
      </c>
      <c r="E145" s="23">
        <v>150.0164948</v>
      </c>
      <c r="F145" s="34">
        <v>147.93829008092848</v>
      </c>
      <c r="J145" s="23">
        <f t="shared" si="10"/>
        <v>1.3853174758163473</v>
      </c>
      <c r="T145" s="40">
        <v>44040</v>
      </c>
      <c r="U145" s="41">
        <v>144</v>
      </c>
      <c r="V145" s="42">
        <v>488.51001000000002</v>
      </c>
      <c r="W145" s="34">
        <v>477.95978417007706</v>
      </c>
      <c r="Z145" s="23">
        <f t="shared" si="11"/>
        <v>2.1596744414557572</v>
      </c>
    </row>
    <row r="146" spans="3:26" x14ac:dyDescent="0.2">
      <c r="C146" s="31">
        <v>44041</v>
      </c>
      <c r="D146" s="11">
        <v>145</v>
      </c>
      <c r="E146" s="23">
        <v>151.67649840000001</v>
      </c>
      <c r="F146" s="34">
        <v>148.11862638106996</v>
      </c>
      <c r="J146" s="23">
        <f t="shared" si="10"/>
        <v>2.34569762386475</v>
      </c>
      <c r="T146" s="40">
        <v>44041</v>
      </c>
      <c r="U146" s="41">
        <v>145</v>
      </c>
      <c r="V146" s="42">
        <v>484.48001099999999</v>
      </c>
      <c r="W146" s="34">
        <v>478.36851551281961</v>
      </c>
      <c r="Z146" s="23">
        <f t="shared" si="11"/>
        <v>1.2614546211237552</v>
      </c>
    </row>
    <row r="147" spans="3:26" x14ac:dyDescent="0.2">
      <c r="C147" s="31">
        <v>44042</v>
      </c>
      <c r="D147" s="11">
        <v>146</v>
      </c>
      <c r="E147" s="23">
        <v>152.5939941</v>
      </c>
      <c r="F147" s="34">
        <v>148.29896268121144</v>
      </c>
      <c r="J147" s="23">
        <f t="shared" si="10"/>
        <v>2.8146792041984883</v>
      </c>
      <c r="T147" s="40">
        <v>44042</v>
      </c>
      <c r="U147" s="41">
        <v>146</v>
      </c>
      <c r="V147" s="42">
        <v>485.79998799999998</v>
      </c>
      <c r="W147" s="34">
        <v>478.77724685556217</v>
      </c>
      <c r="Z147" s="23">
        <f t="shared" si="11"/>
        <v>1.4456034001461968</v>
      </c>
    </row>
    <row r="148" spans="3:26" x14ac:dyDescent="0.2">
      <c r="C148" s="31">
        <v>44043</v>
      </c>
      <c r="D148" s="11">
        <v>147</v>
      </c>
      <c r="E148" s="23">
        <v>158.2339935</v>
      </c>
      <c r="F148" s="34">
        <v>148.47929898135291</v>
      </c>
      <c r="J148" s="23">
        <f t="shared" si="10"/>
        <v>6.1647275044265921</v>
      </c>
      <c r="T148" s="40">
        <v>44043</v>
      </c>
      <c r="U148" s="41">
        <v>147</v>
      </c>
      <c r="V148" s="42">
        <v>488.88000499999998</v>
      </c>
      <c r="W148" s="34">
        <v>479.18597819830472</v>
      </c>
      <c r="Z148" s="23">
        <f t="shared" si="11"/>
        <v>1.9829051510697926</v>
      </c>
    </row>
    <row r="149" spans="3:26" x14ac:dyDescent="0.2">
      <c r="C149" s="31">
        <v>44046</v>
      </c>
      <c r="D149" s="11">
        <v>148</v>
      </c>
      <c r="E149" s="23">
        <v>155.59449770000001</v>
      </c>
      <c r="F149" s="34">
        <v>148.65963528149439</v>
      </c>
      <c r="J149" s="23">
        <f t="shared" si="10"/>
        <v>4.4570100620631496</v>
      </c>
      <c r="T149" s="40">
        <v>44046</v>
      </c>
      <c r="U149" s="41">
        <v>148</v>
      </c>
      <c r="V149" s="42">
        <v>498.61999500000002</v>
      </c>
      <c r="W149" s="34">
        <v>479.59470954104734</v>
      </c>
      <c r="Z149" s="23">
        <f t="shared" si="11"/>
        <v>3.8155881532493856</v>
      </c>
    </row>
    <row r="150" spans="3:26" x14ac:dyDescent="0.2">
      <c r="C150" s="31">
        <v>44047</v>
      </c>
      <c r="D150" s="11">
        <v>149</v>
      </c>
      <c r="E150" s="23">
        <v>156.94149780000001</v>
      </c>
      <c r="F150" s="34">
        <v>148.83997158163584</v>
      </c>
      <c r="J150" s="23">
        <f t="shared" si="10"/>
        <v>5.162131324048171</v>
      </c>
      <c r="T150" s="40">
        <v>44047</v>
      </c>
      <c r="U150" s="41">
        <v>149</v>
      </c>
      <c r="V150" s="42">
        <v>509.64001500000001</v>
      </c>
      <c r="W150" s="34">
        <v>480.00344088378989</v>
      </c>
      <c r="Z150" s="23">
        <f t="shared" si="11"/>
        <v>5.8151976383192974</v>
      </c>
    </row>
    <row r="151" spans="3:26" x14ac:dyDescent="0.2">
      <c r="C151" s="31">
        <v>44048</v>
      </c>
      <c r="D151" s="11">
        <v>150</v>
      </c>
      <c r="E151" s="23">
        <v>160.25149540000001</v>
      </c>
      <c r="F151" s="34">
        <v>149.02030788177731</v>
      </c>
      <c r="J151" s="23">
        <f t="shared" si="10"/>
        <v>7.0084759522454325</v>
      </c>
      <c r="T151" s="40">
        <v>44048</v>
      </c>
      <c r="U151" s="41">
        <v>150</v>
      </c>
      <c r="V151" s="42">
        <v>502.10998499999999</v>
      </c>
      <c r="W151" s="34">
        <v>480.41217222653245</v>
      </c>
      <c r="Z151" s="23">
        <f t="shared" si="11"/>
        <v>4.3213266857195727</v>
      </c>
    </row>
    <row r="152" spans="3:26" x14ac:dyDescent="0.2">
      <c r="C152" s="31">
        <v>44049</v>
      </c>
      <c r="D152" s="11">
        <v>151</v>
      </c>
      <c r="E152" s="23">
        <v>161.25</v>
      </c>
      <c r="F152" s="34">
        <v>149.20064418191879</v>
      </c>
      <c r="J152" s="23">
        <f t="shared" si="10"/>
        <v>7.4724687243914483</v>
      </c>
      <c r="T152" s="40">
        <v>44049</v>
      </c>
      <c r="U152" s="41">
        <v>151</v>
      </c>
      <c r="V152" s="42">
        <v>509.07998700000002</v>
      </c>
      <c r="W152" s="34">
        <v>480.820903569275</v>
      </c>
      <c r="Z152" s="23">
        <f t="shared" si="11"/>
        <v>5.5510104801517199</v>
      </c>
    </row>
    <row r="153" spans="3:26" x14ac:dyDescent="0.2">
      <c r="C153" s="31">
        <v>44050</v>
      </c>
      <c r="D153" s="11">
        <v>152</v>
      </c>
      <c r="E153" s="23">
        <v>158.37300110000001</v>
      </c>
      <c r="F153" s="34">
        <v>149.38098048206027</v>
      </c>
      <c r="J153" s="23">
        <f t="shared" si="10"/>
        <v>5.677748451746516</v>
      </c>
      <c r="T153" s="40">
        <v>44050</v>
      </c>
      <c r="U153" s="41">
        <v>152</v>
      </c>
      <c r="V153" s="42">
        <v>494.73001099999999</v>
      </c>
      <c r="W153" s="34">
        <v>481.22963491201762</v>
      </c>
      <c r="Z153" s="23">
        <f t="shared" si="11"/>
        <v>2.7288371006024081</v>
      </c>
    </row>
    <row r="154" spans="3:26" x14ac:dyDescent="0.2">
      <c r="C154" s="31">
        <v>44053</v>
      </c>
      <c r="D154" s="11">
        <v>153</v>
      </c>
      <c r="E154" s="23">
        <v>157.40800479999999</v>
      </c>
      <c r="F154" s="34">
        <v>149.56131678220174</v>
      </c>
      <c r="J154" s="23">
        <f t="shared" si="10"/>
        <v>4.9849358218904527</v>
      </c>
      <c r="T154" s="40">
        <v>44053</v>
      </c>
      <c r="U154" s="41">
        <v>153</v>
      </c>
      <c r="V154" s="42">
        <v>483.38000499999998</v>
      </c>
      <c r="W154" s="34">
        <v>481.63836625476017</v>
      </c>
      <c r="Z154" s="23">
        <f t="shared" si="11"/>
        <v>0.36030425901456375</v>
      </c>
    </row>
    <row r="155" spans="3:26" x14ac:dyDescent="0.2">
      <c r="C155" s="31">
        <v>44054</v>
      </c>
      <c r="D155" s="11">
        <v>154</v>
      </c>
      <c r="E155" s="23">
        <v>154.03349299999999</v>
      </c>
      <c r="F155" s="34">
        <v>149.74165308234319</v>
      </c>
      <c r="J155" s="23">
        <f t="shared" si="10"/>
        <v>2.7863030527112707</v>
      </c>
      <c r="T155" s="40">
        <v>44054</v>
      </c>
      <c r="U155" s="41">
        <v>154</v>
      </c>
      <c r="V155" s="42">
        <v>466.92999300000002</v>
      </c>
      <c r="W155" s="34">
        <v>482.04709759750273</v>
      </c>
      <c r="Z155" s="23">
        <f t="shared" si="11"/>
        <v>3.2375527004329108</v>
      </c>
    </row>
    <row r="156" spans="3:26" x14ac:dyDescent="0.2">
      <c r="C156" s="31">
        <v>44055</v>
      </c>
      <c r="D156" s="11">
        <v>155</v>
      </c>
      <c r="E156" s="23">
        <v>158.1119995</v>
      </c>
      <c r="F156" s="34">
        <v>149.92198938248467</v>
      </c>
      <c r="J156" s="23">
        <f t="shared" si="10"/>
        <v>5.1798789107814232</v>
      </c>
      <c r="T156" s="40">
        <v>44055</v>
      </c>
      <c r="U156" s="41">
        <v>155</v>
      </c>
      <c r="V156" s="42">
        <v>475.47000100000002</v>
      </c>
      <c r="W156" s="34">
        <v>482.45582894024528</v>
      </c>
      <c r="Z156" s="23">
        <f t="shared" si="11"/>
        <v>1.4692468348271794</v>
      </c>
    </row>
    <row r="157" spans="3:26" x14ac:dyDescent="0.2">
      <c r="C157" s="31">
        <v>44056</v>
      </c>
      <c r="D157" s="11">
        <v>156</v>
      </c>
      <c r="E157" s="23">
        <v>158.05099490000001</v>
      </c>
      <c r="F157" s="34">
        <v>150.10232568262614</v>
      </c>
      <c r="J157" s="23">
        <f t="shared" si="10"/>
        <v>5.0291801215190333</v>
      </c>
      <c r="T157" s="40">
        <v>44056</v>
      </c>
      <c r="U157" s="41">
        <v>156</v>
      </c>
      <c r="V157" s="42">
        <v>481.32998700000002</v>
      </c>
      <c r="W157" s="34">
        <v>482.8645602829879</v>
      </c>
      <c r="Z157" s="23">
        <f t="shared" si="11"/>
        <v>0.3188193805568732</v>
      </c>
    </row>
    <row r="158" spans="3:26" x14ac:dyDescent="0.2">
      <c r="C158" s="31">
        <v>44057</v>
      </c>
      <c r="D158" s="11">
        <v>157</v>
      </c>
      <c r="E158" s="23">
        <v>157.40100100000001</v>
      </c>
      <c r="F158" s="34">
        <v>150.28266198276762</v>
      </c>
      <c r="J158" s="23">
        <f t="shared" si="10"/>
        <v>4.5224229655517796</v>
      </c>
      <c r="T158" s="40">
        <v>44057</v>
      </c>
      <c r="U158" s="41">
        <v>157</v>
      </c>
      <c r="V158" s="42">
        <v>482.67999300000002</v>
      </c>
      <c r="W158" s="34">
        <v>483.27329162573045</v>
      </c>
      <c r="Z158" s="23">
        <f t="shared" si="11"/>
        <v>0.12291759226291911</v>
      </c>
    </row>
    <row r="159" spans="3:26" x14ac:dyDescent="0.2">
      <c r="C159" s="31">
        <v>44060</v>
      </c>
      <c r="D159" s="11">
        <v>158</v>
      </c>
      <c r="E159" s="23">
        <v>159.12049870000001</v>
      </c>
      <c r="F159" s="34">
        <v>150.4629982829091</v>
      </c>
      <c r="J159" s="23">
        <f t="shared" si="10"/>
        <v>5.4408454522339396</v>
      </c>
      <c r="T159" s="40">
        <v>44060</v>
      </c>
      <c r="U159" s="41">
        <v>158</v>
      </c>
      <c r="V159" s="42">
        <v>482.35000600000001</v>
      </c>
      <c r="W159" s="34">
        <v>483.68202296847301</v>
      </c>
      <c r="Z159" s="23">
        <f t="shared" si="11"/>
        <v>0.27615153973336926</v>
      </c>
    </row>
    <row r="160" spans="3:26" x14ac:dyDescent="0.2">
      <c r="C160" s="31">
        <v>44061</v>
      </c>
      <c r="D160" s="11">
        <v>159</v>
      </c>
      <c r="E160" s="23">
        <v>165.62449649999999</v>
      </c>
      <c r="F160" s="34">
        <v>150.64333458305057</v>
      </c>
      <c r="J160" s="23">
        <f t="shared" si="10"/>
        <v>9.0452573342310014</v>
      </c>
      <c r="T160" s="40">
        <v>44061</v>
      </c>
      <c r="U160" s="41">
        <v>159</v>
      </c>
      <c r="V160" s="42">
        <v>491.86999500000002</v>
      </c>
      <c r="W160" s="34">
        <v>484.09075431121556</v>
      </c>
      <c r="Z160" s="23">
        <f t="shared" si="11"/>
        <v>1.5815643905630907</v>
      </c>
    </row>
    <row r="161" spans="3:26" x14ac:dyDescent="0.2">
      <c r="C161" s="31">
        <v>44062</v>
      </c>
      <c r="D161" s="11">
        <v>160</v>
      </c>
      <c r="E161" s="23">
        <v>163.02400209999999</v>
      </c>
      <c r="F161" s="34">
        <v>150.82367088319205</v>
      </c>
      <c r="J161" s="23">
        <f t="shared" si="10"/>
        <v>7.483763776897205</v>
      </c>
      <c r="T161" s="40">
        <v>44062</v>
      </c>
      <c r="U161" s="41">
        <v>160</v>
      </c>
      <c r="V161" s="42">
        <v>484.52999899999998</v>
      </c>
      <c r="W161" s="34">
        <v>484.49948565395812</v>
      </c>
      <c r="Z161" s="23">
        <f t="shared" si="11"/>
        <v>6.2975143138366153E-3</v>
      </c>
    </row>
    <row r="162" spans="3:26" x14ac:dyDescent="0.2">
      <c r="C162" s="31">
        <v>44063</v>
      </c>
      <c r="D162" s="11">
        <v>161</v>
      </c>
      <c r="E162" s="23">
        <v>164.8684998</v>
      </c>
      <c r="F162" s="34">
        <v>151.0040071833335</v>
      </c>
      <c r="J162" s="23">
        <f t="shared" si="10"/>
        <v>8.4094248649592522</v>
      </c>
      <c r="T162" s="40">
        <v>44063</v>
      </c>
      <c r="U162" s="41">
        <v>161</v>
      </c>
      <c r="V162" s="42">
        <v>497.89999399999999</v>
      </c>
      <c r="W162" s="34">
        <v>484.90821699670073</v>
      </c>
      <c r="Z162" s="23">
        <f t="shared" si="11"/>
        <v>2.6093145530946247</v>
      </c>
    </row>
    <row r="163" spans="3:26" x14ac:dyDescent="0.2">
      <c r="C163" s="31">
        <v>44064</v>
      </c>
      <c r="D163" s="11">
        <v>162</v>
      </c>
      <c r="E163" s="23">
        <v>164.23599239999999</v>
      </c>
      <c r="F163" s="34">
        <v>151.18434348347498</v>
      </c>
      <c r="J163" s="23">
        <f t="shared" si="10"/>
        <v>7.946887113963097</v>
      </c>
      <c r="T163" s="40">
        <v>44064</v>
      </c>
      <c r="U163" s="41">
        <v>162</v>
      </c>
      <c r="V163" s="42">
        <v>492.30999800000001</v>
      </c>
      <c r="W163" s="34">
        <v>485.31694833944329</v>
      </c>
      <c r="Z163" s="23">
        <f t="shared" si="11"/>
        <v>1.4204565596810654</v>
      </c>
    </row>
    <row r="164" spans="3:26" x14ac:dyDescent="0.2">
      <c r="C164" s="31">
        <v>44067</v>
      </c>
      <c r="D164" s="11">
        <v>163</v>
      </c>
      <c r="E164" s="23">
        <v>165.37300110000001</v>
      </c>
      <c r="F164" s="34">
        <v>151.36467978361645</v>
      </c>
      <c r="J164" s="23">
        <f t="shared" si="10"/>
        <v>8.4707426382815747</v>
      </c>
      <c r="T164" s="40">
        <v>44067</v>
      </c>
      <c r="U164" s="41">
        <v>163</v>
      </c>
      <c r="V164" s="42">
        <v>488.80999800000001</v>
      </c>
      <c r="W164" s="34">
        <v>485.72567968218584</v>
      </c>
      <c r="Z164" s="23">
        <f t="shared" si="11"/>
        <v>0.63098511291378412</v>
      </c>
    </row>
    <row r="165" spans="3:26" x14ac:dyDescent="0.2">
      <c r="C165" s="31">
        <v>44068</v>
      </c>
      <c r="D165" s="11">
        <v>164</v>
      </c>
      <c r="E165" s="23">
        <v>167.32449339999999</v>
      </c>
      <c r="F165" s="34">
        <v>151.54501608375793</v>
      </c>
      <c r="J165" s="23">
        <f t="shared" si="10"/>
        <v>9.4304647189459629</v>
      </c>
      <c r="T165" s="40">
        <v>44068</v>
      </c>
      <c r="U165" s="41">
        <v>164</v>
      </c>
      <c r="V165" s="42">
        <v>490.57998700000002</v>
      </c>
      <c r="W165" s="34">
        <v>486.13441102492845</v>
      </c>
      <c r="Z165" s="23">
        <f t="shared" si="11"/>
        <v>0.90618779666435167</v>
      </c>
    </row>
    <row r="166" spans="3:26" x14ac:dyDescent="0.2">
      <c r="C166" s="31">
        <v>44069</v>
      </c>
      <c r="D166" s="11">
        <v>165</v>
      </c>
      <c r="E166" s="23">
        <v>172.09249879999999</v>
      </c>
      <c r="F166" s="34">
        <v>151.72535238389941</v>
      </c>
      <c r="J166" s="23">
        <f t="shared" si="10"/>
        <v>11.834999525325379</v>
      </c>
      <c r="T166" s="40">
        <v>44069</v>
      </c>
      <c r="U166" s="41">
        <v>165</v>
      </c>
      <c r="V166" s="42">
        <v>547.53002900000001</v>
      </c>
      <c r="W166" s="34">
        <v>486.54314236767101</v>
      </c>
      <c r="Z166" s="23">
        <f t="shared" si="11"/>
        <v>11.138546454468345</v>
      </c>
    </row>
    <row r="167" spans="3:26" x14ac:dyDescent="0.2">
      <c r="C167" s="31">
        <v>44070</v>
      </c>
      <c r="D167" s="11">
        <v>166</v>
      </c>
      <c r="E167" s="23">
        <v>170</v>
      </c>
      <c r="F167" s="34">
        <v>151.90568868404085</v>
      </c>
      <c r="J167" s="23">
        <f t="shared" si="10"/>
        <v>10.643712538799498</v>
      </c>
      <c r="T167" s="40">
        <v>44070</v>
      </c>
      <c r="U167" s="41">
        <v>166</v>
      </c>
      <c r="V167" s="42">
        <v>526.27002000000005</v>
      </c>
      <c r="W167" s="34">
        <v>486.95187371041357</v>
      </c>
      <c r="Z167" s="23">
        <f t="shared" si="11"/>
        <v>7.4710974966019306</v>
      </c>
    </row>
    <row r="168" spans="3:26" x14ac:dyDescent="0.2">
      <c r="C168" s="31">
        <v>44071</v>
      </c>
      <c r="D168" s="11">
        <v>167</v>
      </c>
      <c r="E168" s="23">
        <v>170.0899963</v>
      </c>
      <c r="F168" s="34">
        <v>152.08602498418233</v>
      </c>
      <c r="J168" s="23">
        <f t="shared" si="10"/>
        <v>10.584967786149376</v>
      </c>
      <c r="T168" s="40">
        <v>44071</v>
      </c>
      <c r="U168" s="41">
        <v>167</v>
      </c>
      <c r="V168" s="42">
        <v>523.89001499999995</v>
      </c>
      <c r="W168" s="34">
        <v>487.36060505315612</v>
      </c>
      <c r="Z168" s="23">
        <f t="shared" si="11"/>
        <v>6.9727249806133127</v>
      </c>
    </row>
    <row r="169" spans="3:26" x14ac:dyDescent="0.2">
      <c r="C169" s="31">
        <v>44074</v>
      </c>
      <c r="D169" s="11">
        <v>168</v>
      </c>
      <c r="E169" s="23">
        <v>172.54800420000001</v>
      </c>
      <c r="F169" s="34">
        <v>152.26636128432381</v>
      </c>
      <c r="J169" s="23">
        <f t="shared" si="10"/>
        <v>11.754203133041049</v>
      </c>
      <c r="T169" s="40">
        <v>44074</v>
      </c>
      <c r="U169" s="41">
        <v>168</v>
      </c>
      <c r="V169" s="42">
        <v>529.55999799999995</v>
      </c>
      <c r="W169" s="34">
        <v>487.76933639589868</v>
      </c>
      <c r="Z169" s="23">
        <f t="shared" si="11"/>
        <v>7.8915820231763956</v>
      </c>
    </row>
    <row r="170" spans="3:26" x14ac:dyDescent="0.2">
      <c r="C170" s="31">
        <v>44075</v>
      </c>
      <c r="D170" s="11">
        <v>169</v>
      </c>
      <c r="E170" s="23">
        <v>174.95599369999999</v>
      </c>
      <c r="F170" s="34">
        <v>152.44669758446528</v>
      </c>
      <c r="J170" s="23">
        <f t="shared" si="10"/>
        <v>12.865690188432058</v>
      </c>
      <c r="T170" s="40">
        <v>44075</v>
      </c>
      <c r="U170" s="41">
        <v>169</v>
      </c>
      <c r="V170" s="42">
        <v>556.54998799999998</v>
      </c>
      <c r="W170" s="34">
        <v>488.17806773864129</v>
      </c>
      <c r="Z170" s="23">
        <f t="shared" si="11"/>
        <v>12.284955841443427</v>
      </c>
    </row>
    <row r="171" spans="3:26" x14ac:dyDescent="0.2">
      <c r="C171" s="31">
        <v>44076</v>
      </c>
      <c r="D171" s="11">
        <v>170</v>
      </c>
      <c r="E171" s="23">
        <v>176.5724945</v>
      </c>
      <c r="F171" s="34">
        <v>152.62703388460676</v>
      </c>
      <c r="J171" s="23">
        <f t="shared" si="10"/>
        <v>13.561263141917749</v>
      </c>
      <c r="T171" s="40">
        <v>44076</v>
      </c>
      <c r="U171" s="41">
        <v>170</v>
      </c>
      <c r="V171" s="42">
        <v>552.84002699999996</v>
      </c>
      <c r="W171" s="34">
        <v>488.58679908138384</v>
      </c>
      <c r="Z171" s="23">
        <f t="shared" si="11"/>
        <v>11.622390706274986</v>
      </c>
    </row>
    <row r="172" spans="3:26" x14ac:dyDescent="0.2">
      <c r="C172" s="31">
        <v>44077</v>
      </c>
      <c r="D172" s="11">
        <v>171</v>
      </c>
      <c r="E172" s="23">
        <v>168.3999939</v>
      </c>
      <c r="F172" s="34">
        <v>152.80737018474824</v>
      </c>
      <c r="J172" s="23">
        <f t="shared" si="10"/>
        <v>9.2592780760497178</v>
      </c>
      <c r="T172" s="40">
        <v>44077</v>
      </c>
      <c r="U172" s="41">
        <v>171</v>
      </c>
      <c r="V172" s="42">
        <v>525.75</v>
      </c>
      <c r="W172" s="34">
        <v>488.9955304241264</v>
      </c>
      <c r="Z172" s="23">
        <f t="shared" si="11"/>
        <v>6.9908643986445265</v>
      </c>
    </row>
    <row r="173" spans="3:26" x14ac:dyDescent="0.2">
      <c r="C173" s="31">
        <v>44078</v>
      </c>
      <c r="D173" s="11">
        <v>172</v>
      </c>
      <c r="E173" s="23">
        <v>164.7310028</v>
      </c>
      <c r="F173" s="34">
        <v>152.98770648488971</v>
      </c>
      <c r="J173" s="23">
        <f t="shared" si="10"/>
        <v>7.1287712182313543</v>
      </c>
      <c r="T173" s="40">
        <v>44078</v>
      </c>
      <c r="U173" s="41">
        <v>172</v>
      </c>
      <c r="V173" s="42">
        <v>516.04998799999998</v>
      </c>
      <c r="W173" s="34">
        <v>489.40426176686901</v>
      </c>
      <c r="Z173" s="23">
        <f t="shared" si="11"/>
        <v>5.1634002233773861</v>
      </c>
    </row>
    <row r="174" spans="3:26" x14ac:dyDescent="0.2">
      <c r="C174" s="31">
        <v>44082</v>
      </c>
      <c r="D174" s="11">
        <v>173</v>
      </c>
      <c r="E174" s="23">
        <v>157.49200440000001</v>
      </c>
      <c r="F174" s="34">
        <v>153.16804278503116</v>
      </c>
      <c r="J174" s="23">
        <f t="shared" si="10"/>
        <v>2.7455118318176992</v>
      </c>
      <c r="T174" s="40">
        <v>44082</v>
      </c>
      <c r="U174" s="41">
        <v>173</v>
      </c>
      <c r="V174" s="42">
        <v>507.01998900000001</v>
      </c>
      <c r="W174" s="34">
        <v>489.81299310961157</v>
      </c>
      <c r="Z174" s="23">
        <f t="shared" si="11"/>
        <v>3.3937509888566622</v>
      </c>
    </row>
    <row r="175" spans="3:26" x14ac:dyDescent="0.2">
      <c r="C175" s="31">
        <v>44083</v>
      </c>
      <c r="D175" s="11">
        <v>174</v>
      </c>
      <c r="E175" s="23">
        <v>163.43049619999999</v>
      </c>
      <c r="F175" s="34">
        <v>153.34837908517264</v>
      </c>
      <c r="J175" s="23">
        <f t="shared" si="10"/>
        <v>6.169054949505413</v>
      </c>
      <c r="T175" s="40">
        <v>44083</v>
      </c>
      <c r="U175" s="41">
        <v>174</v>
      </c>
      <c r="V175" s="42">
        <v>500.19000199999999</v>
      </c>
      <c r="W175" s="34">
        <v>490.22172445235412</v>
      </c>
      <c r="Z175" s="23">
        <f t="shared" si="11"/>
        <v>1.9928982002414892</v>
      </c>
    </row>
    <row r="176" spans="3:26" x14ac:dyDescent="0.2">
      <c r="C176" s="31">
        <v>44084</v>
      </c>
      <c r="D176" s="11">
        <v>175</v>
      </c>
      <c r="E176" s="23">
        <v>158.75549319999999</v>
      </c>
      <c r="F176" s="34">
        <v>153.52871538531411</v>
      </c>
      <c r="J176" s="23">
        <f t="shared" si="10"/>
        <v>3.2923445414900923</v>
      </c>
      <c r="T176" s="40">
        <v>44084</v>
      </c>
      <c r="U176" s="41">
        <v>175</v>
      </c>
      <c r="V176" s="42">
        <v>480.67001299999998</v>
      </c>
      <c r="W176" s="34">
        <v>490.63045579509668</v>
      </c>
      <c r="Z176" s="23">
        <f t="shared" si="11"/>
        <v>2.0721997473756901</v>
      </c>
    </row>
    <row r="177" spans="3:26" x14ac:dyDescent="0.2">
      <c r="C177" s="31">
        <v>44085</v>
      </c>
      <c r="D177" s="11">
        <v>176</v>
      </c>
      <c r="E177" s="23">
        <v>155.81100459999999</v>
      </c>
      <c r="F177" s="34">
        <v>153.70905168545559</v>
      </c>
      <c r="J177" s="23">
        <f t="shared" si="10"/>
        <v>1.3490400886256775</v>
      </c>
      <c r="T177" s="40">
        <v>44085</v>
      </c>
      <c r="U177" s="41">
        <v>176</v>
      </c>
      <c r="V177" s="42">
        <v>482.02999899999998</v>
      </c>
      <c r="W177" s="34">
        <v>491.03918713783924</v>
      </c>
      <c r="Z177" s="23">
        <f t="shared" si="11"/>
        <v>1.8690098451402108</v>
      </c>
    </row>
    <row r="178" spans="3:26" x14ac:dyDescent="0.2">
      <c r="C178" s="31">
        <v>44088</v>
      </c>
      <c r="D178" s="11">
        <v>177</v>
      </c>
      <c r="E178" s="23">
        <v>155.14849849999999</v>
      </c>
      <c r="F178" s="34">
        <v>153.88938798559707</v>
      </c>
      <c r="J178" s="23">
        <f t="shared" si="10"/>
        <v>0.81155185295133236</v>
      </c>
      <c r="T178" s="40">
        <v>44088</v>
      </c>
      <c r="U178" s="41">
        <v>177</v>
      </c>
      <c r="V178" s="42">
        <v>476.26001000000002</v>
      </c>
      <c r="W178" s="34">
        <v>491.44791848058185</v>
      </c>
      <c r="Z178" s="23">
        <f t="shared" si="11"/>
        <v>3.1889951206656684</v>
      </c>
    </row>
    <row r="179" spans="3:26" x14ac:dyDescent="0.2">
      <c r="C179" s="31">
        <v>44089</v>
      </c>
      <c r="D179" s="11">
        <v>178</v>
      </c>
      <c r="E179" s="23">
        <v>157.8065033</v>
      </c>
      <c r="F179" s="34">
        <v>154.06972428573852</v>
      </c>
      <c r="J179" s="23">
        <f t="shared" si="10"/>
        <v>2.3679499489052338</v>
      </c>
      <c r="T179" s="40">
        <v>44089</v>
      </c>
      <c r="U179" s="41">
        <v>178</v>
      </c>
      <c r="V179" s="42">
        <v>495.98998999999998</v>
      </c>
      <c r="W179" s="34">
        <v>491.8566498233244</v>
      </c>
      <c r="Z179" s="23">
        <f t="shared" si="11"/>
        <v>0.83335153128303552</v>
      </c>
    </row>
    <row r="180" spans="3:26" x14ac:dyDescent="0.2">
      <c r="C180" s="31">
        <v>44090</v>
      </c>
      <c r="D180" s="11">
        <v>179</v>
      </c>
      <c r="E180" s="23">
        <v>153.90499879999999</v>
      </c>
      <c r="F180" s="34">
        <v>154.25006058587999</v>
      </c>
      <c r="J180" s="23">
        <f t="shared" si="10"/>
        <v>0.22420440438612044</v>
      </c>
      <c r="T180" s="40">
        <v>44090</v>
      </c>
      <c r="U180" s="41">
        <v>179</v>
      </c>
      <c r="V180" s="42">
        <v>483.85998499999999</v>
      </c>
      <c r="W180" s="34">
        <v>492.26538116606696</v>
      </c>
      <c r="Z180" s="23">
        <f t="shared" si="11"/>
        <v>1.7371546370107387</v>
      </c>
    </row>
    <row r="181" spans="3:26" x14ac:dyDescent="0.2">
      <c r="C181" s="31">
        <v>44091</v>
      </c>
      <c r="D181" s="11">
        <v>180</v>
      </c>
      <c r="E181" s="23">
        <v>150.43649289999999</v>
      </c>
      <c r="F181" s="34">
        <v>154.43039688602147</v>
      </c>
      <c r="J181" s="23">
        <f t="shared" si="10"/>
        <v>2.6548770906779624</v>
      </c>
      <c r="T181" s="40">
        <v>44091</v>
      </c>
      <c r="U181" s="41">
        <v>180</v>
      </c>
      <c r="V181" s="42">
        <v>470.20001200000002</v>
      </c>
      <c r="W181" s="34">
        <v>492.67411250880957</v>
      </c>
      <c r="Z181" s="23">
        <f t="shared" si="11"/>
        <v>4.7796894800609993</v>
      </c>
    </row>
    <row r="182" spans="3:26" x14ac:dyDescent="0.2">
      <c r="C182" s="31">
        <v>44092</v>
      </c>
      <c r="D182" s="11">
        <v>181</v>
      </c>
      <c r="E182" s="23">
        <v>147.74549870000001</v>
      </c>
      <c r="F182" s="34">
        <v>154.61073318616295</v>
      </c>
      <c r="J182" s="23">
        <f t="shared" si="10"/>
        <v>4.6466623664135582</v>
      </c>
      <c r="T182" s="40">
        <v>44092</v>
      </c>
      <c r="U182" s="41">
        <v>181</v>
      </c>
      <c r="V182" s="42">
        <v>469.959992</v>
      </c>
      <c r="W182" s="34">
        <v>493.08284385155213</v>
      </c>
      <c r="Z182" s="23">
        <f t="shared" si="11"/>
        <v>4.9201745351021557</v>
      </c>
    </row>
    <row r="183" spans="3:26" x14ac:dyDescent="0.2">
      <c r="C183" s="31">
        <v>44095</v>
      </c>
      <c r="D183" s="11">
        <v>182</v>
      </c>
      <c r="E183" s="23">
        <v>148.02349849999999</v>
      </c>
      <c r="F183" s="34">
        <v>154.79106948630442</v>
      </c>
      <c r="J183" s="23">
        <f t="shared" si="10"/>
        <v>4.5719571925294247</v>
      </c>
      <c r="T183" s="40">
        <v>44095</v>
      </c>
      <c r="U183" s="41">
        <v>182</v>
      </c>
      <c r="V183" s="42">
        <v>487.35000600000001</v>
      </c>
      <c r="W183" s="34">
        <v>493.49157519429468</v>
      </c>
      <c r="Z183" s="23">
        <f t="shared" si="11"/>
        <v>1.2601968028486441</v>
      </c>
    </row>
    <row r="184" spans="3:26" x14ac:dyDescent="0.2">
      <c r="C184" s="31">
        <v>44096</v>
      </c>
      <c r="D184" s="11">
        <v>183</v>
      </c>
      <c r="E184" s="23">
        <v>156.44949339999999</v>
      </c>
      <c r="F184" s="34">
        <v>154.97140578644587</v>
      </c>
      <c r="J184" s="23">
        <f t="shared" si="10"/>
        <v>0.94476983046218255</v>
      </c>
      <c r="T184" s="40">
        <v>44096</v>
      </c>
      <c r="U184" s="41">
        <v>183</v>
      </c>
      <c r="V184" s="42">
        <v>491.17001299999998</v>
      </c>
      <c r="W184" s="34">
        <v>493.90030653703724</v>
      </c>
      <c r="Z184" s="23">
        <f t="shared" si="11"/>
        <v>0.55587545346284306</v>
      </c>
    </row>
    <row r="185" spans="3:26" x14ac:dyDescent="0.2">
      <c r="C185" s="31">
        <v>44097</v>
      </c>
      <c r="D185" s="11">
        <v>184</v>
      </c>
      <c r="E185" s="23">
        <v>149.99299619999999</v>
      </c>
      <c r="F185" s="34">
        <v>155.15174208658738</v>
      </c>
      <c r="J185" s="23">
        <f t="shared" si="10"/>
        <v>3.4393245133317651</v>
      </c>
      <c r="T185" s="40">
        <v>44097</v>
      </c>
      <c r="U185" s="41">
        <v>184</v>
      </c>
      <c r="V185" s="42">
        <v>470.60998499999999</v>
      </c>
      <c r="W185" s="34">
        <v>494.30903787977979</v>
      </c>
      <c r="Z185" s="23">
        <f t="shared" si="11"/>
        <v>5.0358159909802591</v>
      </c>
    </row>
    <row r="186" spans="3:26" x14ac:dyDescent="0.2">
      <c r="C186" s="31">
        <v>44098</v>
      </c>
      <c r="D186" s="11">
        <v>185</v>
      </c>
      <c r="E186" s="23">
        <v>150.98950199999999</v>
      </c>
      <c r="F186" s="34">
        <v>155.33207838672882</v>
      </c>
      <c r="J186" s="23">
        <f t="shared" si="10"/>
        <v>2.8760783559169809</v>
      </c>
      <c r="T186" s="40">
        <v>44098</v>
      </c>
      <c r="U186" s="41">
        <v>185</v>
      </c>
      <c r="V186" s="42">
        <v>473.07998700000002</v>
      </c>
      <c r="W186" s="34">
        <v>494.71776922252241</v>
      </c>
      <c r="Z186" s="23">
        <f t="shared" si="11"/>
        <v>4.573810521923936</v>
      </c>
    </row>
    <row r="187" spans="3:26" x14ac:dyDescent="0.2">
      <c r="C187" s="31">
        <v>44099</v>
      </c>
      <c r="D187" s="11">
        <v>186</v>
      </c>
      <c r="E187" s="23">
        <v>154.7565002</v>
      </c>
      <c r="F187" s="34">
        <v>155.5124146868703</v>
      </c>
      <c r="J187" s="23">
        <f t="shared" si="10"/>
        <v>0.48845411074390255</v>
      </c>
      <c r="T187" s="40">
        <v>44099</v>
      </c>
      <c r="U187" s="41">
        <v>186</v>
      </c>
      <c r="V187" s="42">
        <v>482.88000499999998</v>
      </c>
      <c r="W187" s="34">
        <v>495.12650056526496</v>
      </c>
      <c r="Z187" s="23">
        <f t="shared" si="11"/>
        <v>2.5361363979577041</v>
      </c>
    </row>
    <row r="188" spans="3:26" x14ac:dyDescent="0.2">
      <c r="C188" s="31">
        <v>44102</v>
      </c>
      <c r="D188" s="11">
        <v>187</v>
      </c>
      <c r="E188" s="23">
        <v>158.70249939999999</v>
      </c>
      <c r="F188" s="34">
        <v>155.69275098701178</v>
      </c>
      <c r="J188" s="23">
        <f t="shared" si="10"/>
        <v>1.8964719675915933</v>
      </c>
      <c r="T188" s="40">
        <v>44102</v>
      </c>
      <c r="U188" s="41">
        <v>187</v>
      </c>
      <c r="V188" s="42">
        <v>490.64999399999999</v>
      </c>
      <c r="W188" s="34">
        <v>495.53523190800752</v>
      </c>
      <c r="Z188" s="23">
        <f t="shared" si="11"/>
        <v>0.99566655818761218</v>
      </c>
    </row>
    <row r="189" spans="3:26" x14ac:dyDescent="0.2">
      <c r="C189" s="31">
        <v>44103</v>
      </c>
      <c r="D189" s="11">
        <v>188</v>
      </c>
      <c r="E189" s="23">
        <v>157.2440033</v>
      </c>
      <c r="F189" s="34">
        <v>155.87308728715325</v>
      </c>
      <c r="J189" s="23">
        <f t="shared" si="10"/>
        <v>0.8718399328915768</v>
      </c>
      <c r="T189" s="40">
        <v>44103</v>
      </c>
      <c r="U189" s="41">
        <v>188</v>
      </c>
      <c r="V189" s="42">
        <v>493.48001099999999</v>
      </c>
      <c r="W189" s="34">
        <v>495.94396325075007</v>
      </c>
      <c r="Z189" s="23">
        <f t="shared" si="11"/>
        <v>0.49930132848888237</v>
      </c>
    </row>
    <row r="190" spans="3:26" x14ac:dyDescent="0.2">
      <c r="C190" s="31">
        <v>44104</v>
      </c>
      <c r="D190" s="11">
        <v>189</v>
      </c>
      <c r="E190" s="23">
        <v>157.43649289999999</v>
      </c>
      <c r="F190" s="34">
        <v>156.05342358729473</v>
      </c>
      <c r="J190" s="23">
        <f t="shared" si="10"/>
        <v>0.87849347202097128</v>
      </c>
      <c r="T190" s="40">
        <v>44104</v>
      </c>
      <c r="U190" s="41">
        <v>189</v>
      </c>
      <c r="V190" s="42">
        <v>500.02999899999998</v>
      </c>
      <c r="W190" s="34">
        <v>496.35269459349263</v>
      </c>
      <c r="Z190" s="23">
        <f t="shared" si="11"/>
        <v>0.73541675776683679</v>
      </c>
    </row>
    <row r="191" spans="3:26" x14ac:dyDescent="0.2">
      <c r="C191" s="31">
        <v>44105</v>
      </c>
      <c r="D191" s="11">
        <v>190</v>
      </c>
      <c r="E191" s="23">
        <v>161.06300350000001</v>
      </c>
      <c r="F191" s="34">
        <v>156.23375988743618</v>
      </c>
      <c r="J191" s="23">
        <f t="shared" si="10"/>
        <v>2.9983568588821385</v>
      </c>
      <c r="T191" s="40">
        <v>44105</v>
      </c>
      <c r="U191" s="41">
        <v>190</v>
      </c>
      <c r="V191" s="42">
        <v>527.51000999999997</v>
      </c>
      <c r="W191" s="34">
        <v>496.76142593623524</v>
      </c>
      <c r="Z191" s="23">
        <f t="shared" si="11"/>
        <v>5.8290048493610058</v>
      </c>
    </row>
    <row r="192" spans="3:26" x14ac:dyDescent="0.2">
      <c r="C192" s="31">
        <v>44106</v>
      </c>
      <c r="D192" s="11">
        <v>191</v>
      </c>
      <c r="E192" s="23">
        <v>156.25</v>
      </c>
      <c r="F192" s="34">
        <v>156.41409618757766</v>
      </c>
      <c r="J192" s="23">
        <f t="shared" si="10"/>
        <v>0.10502156004969948</v>
      </c>
      <c r="T192" s="40">
        <v>44106</v>
      </c>
      <c r="U192" s="41">
        <v>191</v>
      </c>
      <c r="V192" s="42">
        <v>503.05999800000001</v>
      </c>
      <c r="W192" s="34">
        <v>497.1701572789778</v>
      </c>
      <c r="Z192" s="23">
        <f t="shared" si="11"/>
        <v>1.1708028355341842</v>
      </c>
    </row>
    <row r="193" spans="3:26" x14ac:dyDescent="0.2">
      <c r="C193" s="31">
        <v>44109</v>
      </c>
      <c r="D193" s="11">
        <v>192</v>
      </c>
      <c r="E193" s="23">
        <v>159.96000670000001</v>
      </c>
      <c r="F193" s="34">
        <v>156.59443248771913</v>
      </c>
      <c r="J193" s="23">
        <f t="shared" si="10"/>
        <v>2.1040097970193918</v>
      </c>
      <c r="T193" s="40">
        <v>44109</v>
      </c>
      <c r="U193" s="41">
        <v>192</v>
      </c>
      <c r="V193" s="42">
        <v>520.65002400000003</v>
      </c>
      <c r="W193" s="34">
        <v>497.57888862172035</v>
      </c>
      <c r="Z193" s="23">
        <f t="shared" si="11"/>
        <v>4.4312175770263051</v>
      </c>
    </row>
    <row r="194" spans="3:26" x14ac:dyDescent="0.2">
      <c r="C194" s="31">
        <v>44110</v>
      </c>
      <c r="D194" s="11">
        <v>193</v>
      </c>
      <c r="E194" s="23">
        <v>154.99800110000001</v>
      </c>
      <c r="F194" s="34">
        <v>156.77476878786061</v>
      </c>
      <c r="J194" s="23">
        <f t="shared" si="10"/>
        <v>1.1463165171493288</v>
      </c>
      <c r="T194" s="40">
        <v>44110</v>
      </c>
      <c r="U194" s="41">
        <v>193</v>
      </c>
      <c r="V194" s="42">
        <v>505.86999500000002</v>
      </c>
      <c r="W194" s="34">
        <v>497.98761996446297</v>
      </c>
      <c r="Z194" s="23">
        <f t="shared" si="11"/>
        <v>1.5581819664036511</v>
      </c>
    </row>
    <row r="195" spans="3:26" x14ac:dyDescent="0.2">
      <c r="C195" s="31">
        <v>44111</v>
      </c>
      <c r="D195" s="11">
        <v>194</v>
      </c>
      <c r="E195" s="23">
        <v>159.7845001</v>
      </c>
      <c r="F195" s="34">
        <v>156.95510508800209</v>
      </c>
      <c r="J195" s="23">
        <f t="shared" si="10"/>
        <v>1.7707568695506513</v>
      </c>
      <c r="T195" s="40">
        <v>44111</v>
      </c>
      <c r="U195" s="41">
        <v>194</v>
      </c>
      <c r="V195" s="42">
        <v>534.65997300000004</v>
      </c>
      <c r="W195" s="34">
        <v>498.39635130720552</v>
      </c>
      <c r="Z195" s="23">
        <f t="shared" si="11"/>
        <v>6.7825577982428307</v>
      </c>
    </row>
    <row r="196" spans="3:26" x14ac:dyDescent="0.2">
      <c r="C196" s="31">
        <v>44112</v>
      </c>
      <c r="D196" s="11">
        <v>195</v>
      </c>
      <c r="E196" s="23">
        <v>159.5274963</v>
      </c>
      <c r="F196" s="34">
        <v>157.13544138814353</v>
      </c>
      <c r="J196" s="23">
        <f t="shared" si="10"/>
        <v>1.4994624546467368</v>
      </c>
      <c r="T196" s="40">
        <v>44112</v>
      </c>
      <c r="U196" s="41">
        <v>195</v>
      </c>
      <c r="V196" s="42">
        <v>531.78997800000002</v>
      </c>
      <c r="W196" s="34">
        <v>498.80508264994808</v>
      </c>
      <c r="Z196" s="23">
        <f t="shared" si="11"/>
        <v>6.202616956811462</v>
      </c>
    </row>
    <row r="197" spans="3:26" x14ac:dyDescent="0.2">
      <c r="C197" s="31">
        <v>44113</v>
      </c>
      <c r="D197" s="11">
        <v>196</v>
      </c>
      <c r="E197" s="23">
        <v>164.33250430000001</v>
      </c>
      <c r="F197" s="34">
        <v>157.31577768828504</v>
      </c>
      <c r="J197" s="23">
        <f t="shared" si="10"/>
        <v>4.2698348945656344</v>
      </c>
      <c r="T197" s="40">
        <v>44113</v>
      </c>
      <c r="U197" s="41">
        <v>196</v>
      </c>
      <c r="V197" s="42">
        <v>539.44000200000005</v>
      </c>
      <c r="W197" s="34">
        <v>499.21381399269063</v>
      </c>
      <c r="Z197" s="23">
        <f t="shared" si="11"/>
        <v>7.4570272612651767</v>
      </c>
    </row>
    <row r="198" spans="3:26" x14ac:dyDescent="0.2">
      <c r="C198" s="31">
        <v>44116</v>
      </c>
      <c r="D198" s="11">
        <v>197</v>
      </c>
      <c r="E198" s="23">
        <v>172.1464996</v>
      </c>
      <c r="F198" s="34">
        <v>157.49611398842649</v>
      </c>
      <c r="J198" s="23">
        <f t="shared" si="10"/>
        <v>8.510417374512512</v>
      </c>
      <c r="T198" s="40">
        <v>44116</v>
      </c>
      <c r="U198" s="41">
        <v>197</v>
      </c>
      <c r="V198" s="42">
        <v>539.80999799999995</v>
      </c>
      <c r="W198" s="34">
        <v>499.62254533543319</v>
      </c>
      <c r="Z198" s="23">
        <f t="shared" si="11"/>
        <v>7.4447403370559222</v>
      </c>
    </row>
    <row r="199" spans="3:26" x14ac:dyDescent="0.2">
      <c r="C199" s="31">
        <v>44117</v>
      </c>
      <c r="D199" s="11">
        <v>198</v>
      </c>
      <c r="E199" s="23">
        <v>172.1815033</v>
      </c>
      <c r="F199" s="34">
        <v>157.67645028856796</v>
      </c>
      <c r="J199" s="23">
        <f t="shared" si="10"/>
        <v>8.4242806186673818</v>
      </c>
      <c r="T199" s="40">
        <v>44117</v>
      </c>
      <c r="U199" s="41">
        <v>198</v>
      </c>
      <c r="V199" s="42">
        <v>554.09002699999996</v>
      </c>
      <c r="W199" s="34">
        <v>500.0312766781758</v>
      </c>
      <c r="Z199" s="23">
        <f t="shared" si="11"/>
        <v>9.7563117341262249</v>
      </c>
    </row>
    <row r="200" spans="3:26" x14ac:dyDescent="0.2">
      <c r="C200" s="31">
        <v>44118</v>
      </c>
      <c r="D200" s="11">
        <v>199</v>
      </c>
      <c r="E200" s="23">
        <v>168.18550110000001</v>
      </c>
      <c r="F200" s="34">
        <v>157.85678658870944</v>
      </c>
      <c r="J200" s="23">
        <f t="shared" ref="J200:J263" si="12">ABS(E200-F200)/E200*100</f>
        <v>6.1412633334839644</v>
      </c>
      <c r="T200" s="40">
        <v>44118</v>
      </c>
      <c r="U200" s="41">
        <v>199</v>
      </c>
      <c r="V200" s="42">
        <v>541.45001200000002</v>
      </c>
      <c r="W200" s="34">
        <v>500.44000802091836</v>
      </c>
      <c r="Z200" s="23">
        <f t="shared" ref="Z200:Z263" si="13">ABS(V200-W200)/V200*100</f>
        <v>7.5741071327341034</v>
      </c>
    </row>
    <row r="201" spans="3:26" x14ac:dyDescent="0.2">
      <c r="C201" s="31">
        <v>44119</v>
      </c>
      <c r="D201" s="11">
        <v>200</v>
      </c>
      <c r="E201" s="23">
        <v>166.93249510000001</v>
      </c>
      <c r="F201" s="34">
        <v>158.03712288885092</v>
      </c>
      <c r="J201" s="23">
        <f t="shared" si="12"/>
        <v>5.3287241683055004</v>
      </c>
      <c r="T201" s="40">
        <v>44119</v>
      </c>
      <c r="U201" s="41">
        <v>200</v>
      </c>
      <c r="V201" s="42">
        <v>541.94000200000005</v>
      </c>
      <c r="W201" s="34">
        <v>500.84873936366091</v>
      </c>
      <c r="Z201" s="23">
        <f t="shared" si="13"/>
        <v>7.5822531063759957</v>
      </c>
    </row>
    <row r="202" spans="3:26" x14ac:dyDescent="0.2">
      <c r="C202" s="31">
        <v>44120</v>
      </c>
      <c r="D202" s="11">
        <v>201</v>
      </c>
      <c r="E202" s="23">
        <v>163.63549800000001</v>
      </c>
      <c r="F202" s="34">
        <v>158.21745918899239</v>
      </c>
      <c r="J202" s="23">
        <f t="shared" si="12"/>
        <v>3.3110412332461134</v>
      </c>
      <c r="T202" s="40">
        <v>44120</v>
      </c>
      <c r="U202" s="41">
        <v>201</v>
      </c>
      <c r="V202" s="42">
        <v>530.78997800000002</v>
      </c>
      <c r="W202" s="34">
        <v>501.25747070640352</v>
      </c>
      <c r="Z202" s="23">
        <f t="shared" si="13"/>
        <v>5.5638780907043603</v>
      </c>
    </row>
    <row r="203" spans="3:26" x14ac:dyDescent="0.2">
      <c r="C203" s="31">
        <v>44123</v>
      </c>
      <c r="D203" s="11">
        <v>202</v>
      </c>
      <c r="E203" s="23">
        <v>160.36050420000001</v>
      </c>
      <c r="F203" s="34">
        <v>158.39779548913384</v>
      </c>
      <c r="J203" s="23">
        <f t="shared" si="12"/>
        <v>1.2239352330909963</v>
      </c>
      <c r="T203" s="40">
        <v>44123</v>
      </c>
      <c r="U203" s="41">
        <v>202</v>
      </c>
      <c r="V203" s="42">
        <v>530.71997099999999</v>
      </c>
      <c r="W203" s="34">
        <v>501.66620204914608</v>
      </c>
      <c r="Z203" s="23">
        <f t="shared" si="13"/>
        <v>5.4744065681398499</v>
      </c>
    </row>
    <row r="204" spans="3:26" x14ac:dyDescent="0.2">
      <c r="C204" s="31">
        <v>44124</v>
      </c>
      <c r="D204" s="11">
        <v>203</v>
      </c>
      <c r="E204" s="23">
        <v>160.8504944</v>
      </c>
      <c r="F204" s="34">
        <v>158.57813178927532</v>
      </c>
      <c r="J204" s="23">
        <f t="shared" si="12"/>
        <v>1.4127172062485649</v>
      </c>
      <c r="T204" s="40">
        <v>44124</v>
      </c>
      <c r="U204" s="41">
        <v>203</v>
      </c>
      <c r="V204" s="42">
        <v>525.419983</v>
      </c>
      <c r="W204" s="34">
        <v>502.07493339188864</v>
      </c>
      <c r="Z204" s="23">
        <f t="shared" si="13"/>
        <v>4.4431217622934156</v>
      </c>
    </row>
    <row r="205" spans="3:26" x14ac:dyDescent="0.2">
      <c r="C205" s="31">
        <v>44125</v>
      </c>
      <c r="D205" s="11">
        <v>204</v>
      </c>
      <c r="E205" s="23">
        <v>159.246994</v>
      </c>
      <c r="F205" s="34">
        <v>158.75846808941679</v>
      </c>
      <c r="J205" s="23">
        <f t="shared" si="12"/>
        <v>0.30677245347765014</v>
      </c>
      <c r="T205" s="40">
        <v>44125</v>
      </c>
      <c r="U205" s="41">
        <v>204</v>
      </c>
      <c r="V205" s="42">
        <v>489.04998799999998</v>
      </c>
      <c r="W205" s="34">
        <v>502.48366473463119</v>
      </c>
      <c r="Z205" s="23">
        <f t="shared" si="13"/>
        <v>2.7468923554356999</v>
      </c>
    </row>
    <row r="206" spans="3:26" x14ac:dyDescent="0.2">
      <c r="C206" s="31">
        <v>44126</v>
      </c>
      <c r="D206" s="11">
        <v>205</v>
      </c>
      <c r="E206" s="23">
        <v>158.82000729999999</v>
      </c>
      <c r="F206" s="34">
        <v>158.93880438955827</v>
      </c>
      <c r="J206" s="23">
        <f t="shared" si="12"/>
        <v>7.4799826280001092E-2</v>
      </c>
      <c r="T206" s="40">
        <v>44126</v>
      </c>
      <c r="U206" s="41">
        <v>205</v>
      </c>
      <c r="V206" s="42">
        <v>485.23001099999999</v>
      </c>
      <c r="W206" s="34">
        <v>502.89239607737375</v>
      </c>
      <c r="Z206" s="23">
        <f t="shared" si="13"/>
        <v>3.640002612570012</v>
      </c>
    </row>
    <row r="207" spans="3:26" x14ac:dyDescent="0.2">
      <c r="C207" s="31">
        <v>44127</v>
      </c>
      <c r="D207" s="11">
        <v>206</v>
      </c>
      <c r="E207" s="23">
        <v>160.22000120000001</v>
      </c>
      <c r="F207" s="34">
        <v>159.11914068969975</v>
      </c>
      <c r="J207" s="23">
        <f t="shared" si="12"/>
        <v>0.6870930608258321</v>
      </c>
      <c r="T207" s="40">
        <v>44127</v>
      </c>
      <c r="U207" s="41">
        <v>206</v>
      </c>
      <c r="V207" s="42">
        <v>488.27999899999998</v>
      </c>
      <c r="W207" s="34">
        <v>503.30112742011636</v>
      </c>
      <c r="Z207" s="23">
        <f t="shared" si="13"/>
        <v>3.0763349821577237</v>
      </c>
    </row>
    <row r="208" spans="3:26" x14ac:dyDescent="0.2">
      <c r="C208" s="31">
        <v>44130</v>
      </c>
      <c r="D208" s="11">
        <v>207</v>
      </c>
      <c r="E208" s="23">
        <v>160.35200499999999</v>
      </c>
      <c r="F208" s="34">
        <v>159.2994769898412</v>
      </c>
      <c r="J208" s="23">
        <f t="shared" si="12"/>
        <v>0.65638593677627877</v>
      </c>
      <c r="T208" s="40">
        <v>44130</v>
      </c>
      <c r="U208" s="41">
        <v>207</v>
      </c>
      <c r="V208" s="42">
        <v>488.23998999999998</v>
      </c>
      <c r="W208" s="34">
        <v>503.70985876285891</v>
      </c>
      <c r="Z208" s="23">
        <f t="shared" si="13"/>
        <v>3.1684968621392398</v>
      </c>
    </row>
    <row r="209" spans="3:26" x14ac:dyDescent="0.2">
      <c r="C209" s="31">
        <v>44131</v>
      </c>
      <c r="D209" s="11">
        <v>208</v>
      </c>
      <c r="E209" s="23">
        <v>164.31649780000001</v>
      </c>
      <c r="F209" s="34">
        <v>159.47981328998267</v>
      </c>
      <c r="J209" s="23">
        <f t="shared" si="12"/>
        <v>2.9435172820591453</v>
      </c>
      <c r="T209" s="40">
        <v>44131</v>
      </c>
      <c r="U209" s="41">
        <v>208</v>
      </c>
      <c r="V209" s="42">
        <v>488.92999300000002</v>
      </c>
      <c r="W209" s="34">
        <v>504.11859010560147</v>
      </c>
      <c r="Z209" s="23">
        <f t="shared" si="13"/>
        <v>3.1064973151690949</v>
      </c>
    </row>
    <row r="210" spans="3:26" x14ac:dyDescent="0.2">
      <c r="C210" s="31">
        <v>44132</v>
      </c>
      <c r="D210" s="11">
        <v>209</v>
      </c>
      <c r="E210" s="23">
        <v>158.13900760000001</v>
      </c>
      <c r="F210" s="34">
        <v>159.66014959012415</v>
      </c>
      <c r="J210" s="23">
        <f t="shared" si="12"/>
        <v>0.96190181866560254</v>
      </c>
      <c r="T210" s="40">
        <v>44132</v>
      </c>
      <c r="U210" s="41">
        <v>209</v>
      </c>
      <c r="V210" s="42">
        <v>486.23998999999998</v>
      </c>
      <c r="W210" s="34">
        <v>504.52732144834408</v>
      </c>
      <c r="Z210" s="23">
        <f t="shared" si="13"/>
        <v>3.7609682100281603</v>
      </c>
    </row>
    <row r="211" spans="3:26" x14ac:dyDescent="0.2">
      <c r="C211" s="31">
        <v>44133</v>
      </c>
      <c r="D211" s="11">
        <v>210</v>
      </c>
      <c r="E211" s="23">
        <v>160.55050660000001</v>
      </c>
      <c r="F211" s="34">
        <v>159.84048589026563</v>
      </c>
      <c r="J211" s="23">
        <f t="shared" si="12"/>
        <v>0.44224133873544552</v>
      </c>
      <c r="T211" s="40">
        <v>44133</v>
      </c>
      <c r="U211" s="41">
        <v>210</v>
      </c>
      <c r="V211" s="42">
        <v>504.209992</v>
      </c>
      <c r="W211" s="34">
        <v>504.93605279108664</v>
      </c>
      <c r="Z211" s="23">
        <f t="shared" si="13"/>
        <v>0.1439996831888723</v>
      </c>
    </row>
    <row r="212" spans="3:26" x14ac:dyDescent="0.2">
      <c r="C212" s="31">
        <v>44134</v>
      </c>
      <c r="D212" s="11">
        <v>211</v>
      </c>
      <c r="E212" s="23">
        <v>151.80749510000001</v>
      </c>
      <c r="F212" s="34">
        <v>160.0208221904071</v>
      </c>
      <c r="J212" s="23">
        <f t="shared" si="12"/>
        <v>5.4103567712494911</v>
      </c>
      <c r="T212" s="40">
        <v>44134</v>
      </c>
      <c r="U212" s="41">
        <v>211</v>
      </c>
      <c r="V212" s="42">
        <v>475.73998999999998</v>
      </c>
      <c r="W212" s="34">
        <v>505.34478413382919</v>
      </c>
      <c r="Z212" s="23">
        <f t="shared" si="13"/>
        <v>6.222893756278344</v>
      </c>
    </row>
    <row r="213" spans="3:26" x14ac:dyDescent="0.2">
      <c r="C213" s="31">
        <v>44137</v>
      </c>
      <c r="D213" s="11">
        <v>212</v>
      </c>
      <c r="E213" s="23">
        <v>150.22399899999999</v>
      </c>
      <c r="F213" s="34">
        <v>160.20115849054858</v>
      </c>
      <c r="J213" s="23">
        <f t="shared" si="12"/>
        <v>6.6415216989055041</v>
      </c>
      <c r="T213" s="40">
        <v>44137</v>
      </c>
      <c r="U213" s="41">
        <v>212</v>
      </c>
      <c r="V213" s="42">
        <v>484.11999500000002</v>
      </c>
      <c r="W213" s="34">
        <v>505.75351547657175</v>
      </c>
      <c r="Z213" s="23">
        <f t="shared" si="13"/>
        <v>4.4686277575814097</v>
      </c>
    </row>
    <row r="214" spans="3:26" x14ac:dyDescent="0.2">
      <c r="C214" s="31">
        <v>44138</v>
      </c>
      <c r="D214" s="11">
        <v>213</v>
      </c>
      <c r="E214" s="23">
        <v>152.42050169999999</v>
      </c>
      <c r="F214" s="34">
        <v>160.38149479069006</v>
      </c>
      <c r="J214" s="23">
        <f t="shared" si="12"/>
        <v>5.2230461138090245</v>
      </c>
      <c r="T214" s="40">
        <v>44138</v>
      </c>
      <c r="U214" s="41">
        <v>213</v>
      </c>
      <c r="V214" s="42">
        <v>487.22000100000002</v>
      </c>
      <c r="W214" s="34">
        <v>506.1622468193143</v>
      </c>
      <c r="Z214" s="23">
        <f t="shared" si="13"/>
        <v>3.8878218834276224</v>
      </c>
    </row>
    <row r="215" spans="3:26" x14ac:dyDescent="0.2">
      <c r="C215" s="31">
        <v>44139</v>
      </c>
      <c r="D215" s="11">
        <v>214</v>
      </c>
      <c r="E215" s="23">
        <v>162.05799870000001</v>
      </c>
      <c r="F215" s="34">
        <v>160.5618310908315</v>
      </c>
      <c r="J215" s="23">
        <f t="shared" si="12"/>
        <v>0.92322972094589317</v>
      </c>
      <c r="T215" s="40">
        <v>44139</v>
      </c>
      <c r="U215" s="41">
        <v>214</v>
      </c>
      <c r="V215" s="42">
        <v>496.95001200000002</v>
      </c>
      <c r="W215" s="34">
        <v>506.57097816205692</v>
      </c>
      <c r="Z215" s="23">
        <f t="shared" si="13"/>
        <v>1.9360028030458931</v>
      </c>
    </row>
    <row r="216" spans="3:26" x14ac:dyDescent="0.2">
      <c r="C216" s="31">
        <v>44140</v>
      </c>
      <c r="D216" s="11">
        <v>215</v>
      </c>
      <c r="E216" s="23">
        <v>166.1000061</v>
      </c>
      <c r="F216" s="34">
        <v>160.74216739097298</v>
      </c>
      <c r="J216" s="23">
        <f t="shared" si="12"/>
        <v>3.2256703866713594</v>
      </c>
      <c r="T216" s="40">
        <v>44140</v>
      </c>
      <c r="U216" s="41">
        <v>215</v>
      </c>
      <c r="V216" s="42">
        <v>513.76000999999997</v>
      </c>
      <c r="W216" s="34">
        <v>506.97970950479947</v>
      </c>
      <c r="Z216" s="23">
        <f t="shared" si="13"/>
        <v>1.3197408056731572</v>
      </c>
    </row>
    <row r="217" spans="3:26" x14ac:dyDescent="0.2">
      <c r="C217" s="31">
        <v>44141</v>
      </c>
      <c r="D217" s="11">
        <v>216</v>
      </c>
      <c r="E217" s="23">
        <v>165.5684967</v>
      </c>
      <c r="F217" s="34">
        <v>160.92250369111446</v>
      </c>
      <c r="J217" s="23">
        <f t="shared" si="12"/>
        <v>2.8060851559845927</v>
      </c>
      <c r="T217" s="40">
        <v>44141</v>
      </c>
      <c r="U217" s="41">
        <v>216</v>
      </c>
      <c r="V217" s="42">
        <v>514.72998099999995</v>
      </c>
      <c r="W217" s="34">
        <v>507.38844084754203</v>
      </c>
      <c r="Z217" s="23">
        <f t="shared" si="13"/>
        <v>1.4262895932727735</v>
      </c>
    </row>
    <row r="218" spans="3:26" x14ac:dyDescent="0.2">
      <c r="C218" s="31">
        <v>44144</v>
      </c>
      <c r="D218" s="11">
        <v>217</v>
      </c>
      <c r="E218" s="23">
        <v>157.18699649999999</v>
      </c>
      <c r="F218" s="34">
        <v>161.10283999125593</v>
      </c>
      <c r="J218" s="23">
        <f t="shared" si="12"/>
        <v>2.491200658100202</v>
      </c>
      <c r="T218" s="40">
        <v>44144</v>
      </c>
      <c r="U218" s="41">
        <v>217</v>
      </c>
      <c r="V218" s="42">
        <v>470.5</v>
      </c>
      <c r="W218" s="34">
        <v>507.79717219028458</v>
      </c>
      <c r="Z218" s="23">
        <f t="shared" si="13"/>
        <v>7.9271354283282855</v>
      </c>
    </row>
    <row r="219" spans="3:26" x14ac:dyDescent="0.2">
      <c r="C219" s="31">
        <v>44145</v>
      </c>
      <c r="D219" s="11">
        <v>218</v>
      </c>
      <c r="E219" s="23">
        <v>151.75100710000001</v>
      </c>
      <c r="F219" s="34">
        <v>161.28317629139741</v>
      </c>
      <c r="J219" s="23">
        <f t="shared" si="12"/>
        <v>6.2814536612043348</v>
      </c>
      <c r="T219" s="40">
        <v>44145</v>
      </c>
      <c r="U219" s="41">
        <v>218</v>
      </c>
      <c r="V219" s="42">
        <v>480.23998999999998</v>
      </c>
      <c r="W219" s="34">
        <v>508.20590353302714</v>
      </c>
      <c r="Z219" s="23">
        <f t="shared" si="13"/>
        <v>5.8233204471429305</v>
      </c>
    </row>
    <row r="220" spans="3:26" x14ac:dyDescent="0.2">
      <c r="C220" s="31">
        <v>44146</v>
      </c>
      <c r="D220" s="11">
        <v>219</v>
      </c>
      <c r="E220" s="23">
        <v>156.86950680000001</v>
      </c>
      <c r="F220" s="34">
        <v>161.46351259153886</v>
      </c>
      <c r="J220" s="23">
        <f t="shared" si="12"/>
        <v>2.9285524543632002</v>
      </c>
      <c r="T220" s="40">
        <v>44146</v>
      </c>
      <c r="U220" s="41">
        <v>219</v>
      </c>
      <c r="V220" s="42">
        <v>490.76001000000002</v>
      </c>
      <c r="W220" s="34">
        <v>508.61463487576975</v>
      </c>
      <c r="Z220" s="23">
        <f t="shared" si="13"/>
        <v>3.6381580634024622</v>
      </c>
    </row>
    <row r="221" spans="3:26" x14ac:dyDescent="0.2">
      <c r="C221" s="31">
        <v>44147</v>
      </c>
      <c r="D221" s="11">
        <v>220</v>
      </c>
      <c r="E221" s="23">
        <v>155.51400760000001</v>
      </c>
      <c r="F221" s="34">
        <v>161.64384889168034</v>
      </c>
      <c r="J221" s="23">
        <f t="shared" si="12"/>
        <v>3.9416650540232885</v>
      </c>
      <c r="T221" s="40">
        <v>44147</v>
      </c>
      <c r="U221" s="41">
        <v>220</v>
      </c>
      <c r="V221" s="42">
        <v>486.76998900000001</v>
      </c>
      <c r="W221" s="34">
        <v>509.02336621851231</v>
      </c>
      <c r="Z221" s="23">
        <f t="shared" si="13"/>
        <v>4.5716411696268926</v>
      </c>
    </row>
    <row r="222" spans="3:26" x14ac:dyDescent="0.2">
      <c r="C222" s="31">
        <v>44148</v>
      </c>
      <c r="D222" s="11">
        <v>221</v>
      </c>
      <c r="E222" s="23">
        <v>156.440506</v>
      </c>
      <c r="F222" s="34">
        <v>161.82418519182181</v>
      </c>
      <c r="J222" s="23">
        <f t="shared" si="12"/>
        <v>3.441358845912843</v>
      </c>
      <c r="T222" s="40">
        <v>44148</v>
      </c>
      <c r="U222" s="41">
        <v>221</v>
      </c>
      <c r="V222" s="42">
        <v>482.83999599999999</v>
      </c>
      <c r="W222" s="34">
        <v>509.43209756125486</v>
      </c>
      <c r="Z222" s="23">
        <f t="shared" si="13"/>
        <v>5.5074355441869569</v>
      </c>
    </row>
    <row r="223" spans="3:26" x14ac:dyDescent="0.2">
      <c r="C223" s="31">
        <v>44151</v>
      </c>
      <c r="D223" s="11">
        <v>222</v>
      </c>
      <c r="E223" s="23">
        <v>156.5529938</v>
      </c>
      <c r="F223" s="34">
        <v>162.00452149196329</v>
      </c>
      <c r="J223" s="23">
        <f t="shared" si="12"/>
        <v>3.4822251300589899</v>
      </c>
      <c r="T223" s="40">
        <v>44151</v>
      </c>
      <c r="U223" s="41">
        <v>222</v>
      </c>
      <c r="V223" s="42">
        <v>479.10000600000001</v>
      </c>
      <c r="W223" s="34">
        <v>509.84082890399748</v>
      </c>
      <c r="Z223" s="23">
        <f t="shared" si="13"/>
        <v>6.4163687161376215</v>
      </c>
    </row>
    <row r="224" spans="3:26" x14ac:dyDescent="0.2">
      <c r="C224" s="31">
        <v>44152</v>
      </c>
      <c r="D224" s="11">
        <v>223</v>
      </c>
      <c r="E224" s="23">
        <v>156.78300479999999</v>
      </c>
      <c r="F224" s="34">
        <v>162.18485779210476</v>
      </c>
      <c r="J224" s="23">
        <f t="shared" si="12"/>
        <v>3.4454327489102821</v>
      </c>
      <c r="T224" s="40">
        <v>44152</v>
      </c>
      <c r="U224" s="41">
        <v>223</v>
      </c>
      <c r="V224" s="42">
        <v>480.63000499999998</v>
      </c>
      <c r="W224" s="34">
        <v>510.24956024674003</v>
      </c>
      <c r="Z224" s="23">
        <f t="shared" si="13"/>
        <v>6.1626521312875697</v>
      </c>
    </row>
    <row r="225" spans="3:26" x14ac:dyDescent="0.2">
      <c r="C225" s="31">
        <v>44153</v>
      </c>
      <c r="D225" s="11">
        <v>224</v>
      </c>
      <c r="E225" s="23">
        <v>155.27299500000001</v>
      </c>
      <c r="F225" s="34">
        <v>162.36519409224624</v>
      </c>
      <c r="J225" s="23">
        <f t="shared" si="12"/>
        <v>4.5675676522155273</v>
      </c>
      <c r="T225" s="40">
        <v>44153</v>
      </c>
      <c r="U225" s="41">
        <v>224</v>
      </c>
      <c r="V225" s="42">
        <v>481.790009</v>
      </c>
      <c r="W225" s="34">
        <v>510.65829158948259</v>
      </c>
      <c r="Z225" s="23">
        <f t="shared" si="13"/>
        <v>5.9918807053308134</v>
      </c>
    </row>
    <row r="226" spans="3:26" x14ac:dyDescent="0.2">
      <c r="C226" s="31">
        <v>44154</v>
      </c>
      <c r="D226" s="11">
        <v>225</v>
      </c>
      <c r="E226" s="23">
        <v>155.85099790000001</v>
      </c>
      <c r="F226" s="34">
        <v>162.54553039238772</v>
      </c>
      <c r="J226" s="23">
        <f t="shared" si="12"/>
        <v>4.2954697644497459</v>
      </c>
      <c r="T226" s="40">
        <v>44154</v>
      </c>
      <c r="U226" s="41">
        <v>225</v>
      </c>
      <c r="V226" s="42">
        <v>484.67001299999998</v>
      </c>
      <c r="W226" s="34">
        <v>511.06702293222514</v>
      </c>
      <c r="Z226" s="23">
        <f t="shared" si="13"/>
        <v>5.4463881041109845</v>
      </c>
    </row>
    <row r="227" spans="3:26" x14ac:dyDescent="0.2">
      <c r="C227" s="31">
        <v>44155</v>
      </c>
      <c r="D227" s="11">
        <v>226</v>
      </c>
      <c r="E227" s="23">
        <v>154.97000120000001</v>
      </c>
      <c r="F227" s="34">
        <v>162.72586669252917</v>
      </c>
      <c r="J227" s="23">
        <f t="shared" si="12"/>
        <v>5.0047528118165578</v>
      </c>
      <c r="T227" s="40">
        <v>44155</v>
      </c>
      <c r="U227" s="41">
        <v>226</v>
      </c>
      <c r="V227" s="42">
        <v>488.23998999999998</v>
      </c>
      <c r="W227" s="34">
        <v>511.4757542749677</v>
      </c>
      <c r="Z227" s="23">
        <f t="shared" si="13"/>
        <v>4.7590866686212498</v>
      </c>
    </row>
    <row r="228" spans="3:26" x14ac:dyDescent="0.2">
      <c r="C228" s="31">
        <v>44158</v>
      </c>
      <c r="D228" s="11">
        <v>227</v>
      </c>
      <c r="E228" s="23">
        <v>154.91949460000001</v>
      </c>
      <c r="F228" s="34">
        <v>162.90620299267064</v>
      </c>
      <c r="J228" s="23">
        <f t="shared" si="12"/>
        <v>5.1553927498228713</v>
      </c>
      <c r="T228" s="40">
        <v>44158</v>
      </c>
      <c r="U228" s="41">
        <v>227</v>
      </c>
      <c r="V228" s="42">
        <v>476.61999500000002</v>
      </c>
      <c r="W228" s="34">
        <v>511.88448561771031</v>
      </c>
      <c r="Z228" s="23">
        <f t="shared" si="13"/>
        <v>7.3988693272740882</v>
      </c>
    </row>
    <row r="229" spans="3:26" x14ac:dyDescent="0.2">
      <c r="C229" s="31">
        <v>44159</v>
      </c>
      <c r="D229" s="11">
        <v>228</v>
      </c>
      <c r="E229" s="23">
        <v>155.9029999</v>
      </c>
      <c r="F229" s="34">
        <v>163.08653929281212</v>
      </c>
      <c r="J229" s="23">
        <f t="shared" si="12"/>
        <v>4.6076979900449766</v>
      </c>
      <c r="T229" s="40">
        <v>44159</v>
      </c>
      <c r="U229" s="41">
        <v>228</v>
      </c>
      <c r="V229" s="42">
        <v>482.88000499999998</v>
      </c>
      <c r="W229" s="34">
        <v>512.29321696045281</v>
      </c>
      <c r="Z229" s="23">
        <f t="shared" si="13"/>
        <v>6.0912051971281826</v>
      </c>
    </row>
    <row r="230" spans="3:26" x14ac:dyDescent="0.2">
      <c r="C230" s="31">
        <v>44160</v>
      </c>
      <c r="D230" s="11">
        <v>229</v>
      </c>
      <c r="E230" s="23">
        <v>159.2534943</v>
      </c>
      <c r="F230" s="34">
        <v>163.2668755929536</v>
      </c>
      <c r="J230" s="23">
        <f t="shared" si="12"/>
        <v>2.5201213389975807</v>
      </c>
      <c r="T230" s="40">
        <v>44160</v>
      </c>
      <c r="U230" s="41">
        <v>229</v>
      </c>
      <c r="V230" s="42">
        <v>485</v>
      </c>
      <c r="W230" s="34">
        <v>512.70194830319542</v>
      </c>
      <c r="Z230" s="23">
        <f t="shared" si="13"/>
        <v>5.7117419181846225</v>
      </c>
    </row>
    <row r="231" spans="3:26" x14ac:dyDescent="0.2">
      <c r="C231" s="31">
        <v>44162</v>
      </c>
      <c r="D231" s="11">
        <v>230</v>
      </c>
      <c r="E231" s="23">
        <v>159.76699830000001</v>
      </c>
      <c r="F231" s="34">
        <v>163.44721189309507</v>
      </c>
      <c r="J231" s="23">
        <f t="shared" si="12"/>
        <v>2.3034879745218704</v>
      </c>
      <c r="T231" s="40">
        <v>44162</v>
      </c>
      <c r="U231" s="41">
        <v>230</v>
      </c>
      <c r="V231" s="42">
        <v>491.35998499999999</v>
      </c>
      <c r="W231" s="34">
        <v>513.11067964593803</v>
      </c>
      <c r="Z231" s="23">
        <f t="shared" si="13"/>
        <v>4.4266312499863094</v>
      </c>
    </row>
    <row r="232" spans="3:26" x14ac:dyDescent="0.2">
      <c r="C232" s="31">
        <v>44165</v>
      </c>
      <c r="D232" s="11">
        <v>231</v>
      </c>
      <c r="E232" s="23">
        <v>158.40199279999999</v>
      </c>
      <c r="F232" s="34">
        <v>163.62754819323652</v>
      </c>
      <c r="J232" s="23">
        <f t="shared" si="12"/>
        <v>3.2989202350720261</v>
      </c>
      <c r="T232" s="40">
        <v>44165</v>
      </c>
      <c r="U232" s="41">
        <v>231</v>
      </c>
      <c r="V232" s="42">
        <v>490.70001200000002</v>
      </c>
      <c r="W232" s="34">
        <v>513.51941098868053</v>
      </c>
      <c r="Z232" s="23">
        <f t="shared" si="13"/>
        <v>4.6503766926096013</v>
      </c>
    </row>
    <row r="233" spans="3:26" x14ac:dyDescent="0.2">
      <c r="C233" s="31">
        <v>44166</v>
      </c>
      <c r="D233" s="11">
        <v>232</v>
      </c>
      <c r="E233" s="23">
        <v>161.00399780000001</v>
      </c>
      <c r="F233" s="34">
        <v>163.807884493378</v>
      </c>
      <c r="J233" s="23">
        <f t="shared" si="12"/>
        <v>1.7415012867326392</v>
      </c>
      <c r="T233" s="40">
        <v>44166</v>
      </c>
      <c r="U233" s="41">
        <v>232</v>
      </c>
      <c r="V233" s="42">
        <v>504.57998700000002</v>
      </c>
      <c r="W233" s="34">
        <v>513.92814233142315</v>
      </c>
      <c r="Z233" s="23">
        <f t="shared" si="13"/>
        <v>1.8526607420565671</v>
      </c>
    </row>
    <row r="234" spans="3:26" x14ac:dyDescent="0.2">
      <c r="C234" s="31">
        <v>44167</v>
      </c>
      <c r="D234" s="11">
        <v>233</v>
      </c>
      <c r="E234" s="23">
        <v>160.17649840000001</v>
      </c>
      <c r="F234" s="34">
        <v>163.98822079351947</v>
      </c>
      <c r="J234" s="23">
        <f t="shared" si="12"/>
        <v>2.3797014116269755</v>
      </c>
      <c r="T234" s="40">
        <v>44167</v>
      </c>
      <c r="U234" s="41">
        <v>233</v>
      </c>
      <c r="V234" s="42">
        <v>503.38000499999998</v>
      </c>
      <c r="W234" s="34">
        <v>514.33687367416576</v>
      </c>
      <c r="Z234" s="23">
        <f t="shared" si="13"/>
        <v>2.1766594948811635</v>
      </c>
    </row>
    <row r="235" spans="3:26" x14ac:dyDescent="0.2">
      <c r="C235" s="31">
        <v>44168</v>
      </c>
      <c r="D235" s="11">
        <v>234</v>
      </c>
      <c r="E235" s="23">
        <v>159.33650209999999</v>
      </c>
      <c r="F235" s="34">
        <v>164.16855709366095</v>
      </c>
      <c r="J235" s="23">
        <f t="shared" si="12"/>
        <v>3.03261018660266</v>
      </c>
      <c r="T235" s="40">
        <v>44168</v>
      </c>
      <c r="U235" s="41">
        <v>234</v>
      </c>
      <c r="V235" s="42">
        <v>497.51998900000001</v>
      </c>
      <c r="W235" s="34">
        <v>514.74560501690826</v>
      </c>
      <c r="Z235" s="23">
        <f t="shared" si="13"/>
        <v>3.4622962690466386</v>
      </c>
    </row>
    <row r="236" spans="3:26" x14ac:dyDescent="0.2">
      <c r="C236" s="31">
        <v>44169</v>
      </c>
      <c r="D236" s="11">
        <v>235</v>
      </c>
      <c r="E236" s="23">
        <v>158.12899780000001</v>
      </c>
      <c r="F236" s="34">
        <v>164.34889339380243</v>
      </c>
      <c r="J236" s="23">
        <f t="shared" si="12"/>
        <v>3.9334313632147864</v>
      </c>
      <c r="T236" s="40">
        <v>44169</v>
      </c>
      <c r="U236" s="41">
        <v>235</v>
      </c>
      <c r="V236" s="42">
        <v>498.30999800000001</v>
      </c>
      <c r="W236" s="34">
        <v>515.15433635965087</v>
      </c>
      <c r="Z236" s="23">
        <f t="shared" si="13"/>
        <v>3.3802930760483885</v>
      </c>
    </row>
    <row r="237" spans="3:26" x14ac:dyDescent="0.2">
      <c r="C237" s="31">
        <v>44172</v>
      </c>
      <c r="D237" s="11">
        <v>236</v>
      </c>
      <c r="E237" s="23">
        <v>157.8999939</v>
      </c>
      <c r="F237" s="34">
        <v>164.5292296939439</v>
      </c>
      <c r="J237" s="23">
        <f t="shared" si="12"/>
        <v>4.1983762191544365</v>
      </c>
      <c r="T237" s="40">
        <v>44172</v>
      </c>
      <c r="U237" s="41">
        <v>236</v>
      </c>
      <c r="V237" s="42">
        <v>515.78002900000001</v>
      </c>
      <c r="W237" s="34">
        <v>515.56306770239348</v>
      </c>
      <c r="Z237" s="23">
        <f t="shared" si="13"/>
        <v>4.2064695297950538E-2</v>
      </c>
    </row>
    <row r="238" spans="3:26" x14ac:dyDescent="0.2">
      <c r="C238" s="31">
        <v>44173</v>
      </c>
      <c r="D238" s="11">
        <v>237</v>
      </c>
      <c r="E238" s="23">
        <v>158.86450199999999</v>
      </c>
      <c r="F238" s="34">
        <v>164.70956599408538</v>
      </c>
      <c r="J238" s="23">
        <f t="shared" si="12"/>
        <v>3.6792763144062186</v>
      </c>
      <c r="T238" s="40">
        <v>44173</v>
      </c>
      <c r="U238" s="41">
        <v>237</v>
      </c>
      <c r="V238" s="42">
        <v>512.65997300000004</v>
      </c>
      <c r="W238" s="34">
        <v>515.97179904513598</v>
      </c>
      <c r="Z238" s="23">
        <f t="shared" si="13"/>
        <v>0.64600831341594611</v>
      </c>
    </row>
    <row r="239" spans="3:26" x14ac:dyDescent="0.2">
      <c r="C239" s="31">
        <v>44174</v>
      </c>
      <c r="D239" s="11">
        <v>238</v>
      </c>
      <c r="E239" s="23">
        <v>155.21000670000001</v>
      </c>
      <c r="F239" s="34">
        <v>164.88990229422683</v>
      </c>
      <c r="J239" s="23">
        <f t="shared" si="12"/>
        <v>6.2366440154446696</v>
      </c>
      <c r="T239" s="40">
        <v>44174</v>
      </c>
      <c r="U239" s="41">
        <v>238</v>
      </c>
      <c r="V239" s="42">
        <v>493.60000600000001</v>
      </c>
      <c r="W239" s="34">
        <v>516.38053038787859</v>
      </c>
      <c r="Z239" s="23">
        <f t="shared" si="13"/>
        <v>4.6151791148638246</v>
      </c>
    </row>
    <row r="240" spans="3:26" x14ac:dyDescent="0.2">
      <c r="C240" s="31">
        <v>44175</v>
      </c>
      <c r="D240" s="11">
        <v>239</v>
      </c>
      <c r="E240" s="23">
        <v>155.07449339999999</v>
      </c>
      <c r="F240" s="34">
        <v>165.07023859436831</v>
      </c>
      <c r="J240" s="23">
        <f t="shared" si="12"/>
        <v>6.4457700136315976</v>
      </c>
      <c r="T240" s="40">
        <v>44175</v>
      </c>
      <c r="U240" s="41">
        <v>239</v>
      </c>
      <c r="V240" s="42">
        <v>501.08999599999999</v>
      </c>
      <c r="W240" s="34">
        <v>516.78926173062109</v>
      </c>
      <c r="Z240" s="23">
        <f t="shared" si="13"/>
        <v>3.1330231806545803</v>
      </c>
    </row>
    <row r="241" spans="3:26" x14ac:dyDescent="0.2">
      <c r="C241" s="31">
        <v>44176</v>
      </c>
      <c r="D241" s="11">
        <v>240</v>
      </c>
      <c r="E241" s="23">
        <v>155.82099909999999</v>
      </c>
      <c r="F241" s="34">
        <v>165.25057489450978</v>
      </c>
      <c r="J241" s="23">
        <f t="shared" si="12"/>
        <v>6.0515436616205012</v>
      </c>
      <c r="T241" s="40">
        <v>44176</v>
      </c>
      <c r="U241" s="41">
        <v>240</v>
      </c>
      <c r="V241" s="42">
        <v>503.22000100000002</v>
      </c>
      <c r="W241" s="34">
        <v>517.1979930733637</v>
      </c>
      <c r="Z241" s="23">
        <f t="shared" si="13"/>
        <v>2.7777099569942729</v>
      </c>
    </row>
    <row r="242" spans="3:26" x14ac:dyDescent="0.2">
      <c r="C242" s="31">
        <v>44179</v>
      </c>
      <c r="D242" s="11">
        <v>241</v>
      </c>
      <c r="E242" s="23">
        <v>157.84849550000001</v>
      </c>
      <c r="F242" s="34">
        <v>165.43091119465126</v>
      </c>
      <c r="J242" s="23">
        <f t="shared" si="12"/>
        <v>4.8036033987104076</v>
      </c>
      <c r="T242" s="40">
        <v>44179</v>
      </c>
      <c r="U242" s="41">
        <v>241</v>
      </c>
      <c r="V242" s="42">
        <v>522.419983</v>
      </c>
      <c r="W242" s="34">
        <v>517.60672441610632</v>
      </c>
      <c r="Z242" s="23">
        <f t="shared" si="13"/>
        <v>0.92133891132064238</v>
      </c>
    </row>
    <row r="243" spans="3:26" x14ac:dyDescent="0.2">
      <c r="C243" s="31">
        <v>44180</v>
      </c>
      <c r="D243" s="11">
        <v>242</v>
      </c>
      <c r="E243" s="23">
        <v>158.2559967</v>
      </c>
      <c r="F243" s="34">
        <v>165.61124749479274</v>
      </c>
      <c r="J243" s="23">
        <f t="shared" si="12"/>
        <v>4.6476916819372178</v>
      </c>
      <c r="T243" s="40">
        <v>44180</v>
      </c>
      <c r="U243" s="41">
        <v>242</v>
      </c>
      <c r="V243" s="42">
        <v>519.78002900000001</v>
      </c>
      <c r="W243" s="34">
        <v>518.01545575884882</v>
      </c>
      <c r="Z243" s="23">
        <f t="shared" si="13"/>
        <v>0.33948461708812538</v>
      </c>
    </row>
    <row r="244" spans="3:26" x14ac:dyDescent="0.2">
      <c r="C244" s="31">
        <v>44181</v>
      </c>
      <c r="D244" s="11">
        <v>243</v>
      </c>
      <c r="E244" s="23">
        <v>162.04800420000001</v>
      </c>
      <c r="F244" s="34">
        <v>165.79158379493418</v>
      </c>
      <c r="J244" s="23">
        <f t="shared" si="12"/>
        <v>2.310167047977858</v>
      </c>
      <c r="T244" s="40">
        <v>44181</v>
      </c>
      <c r="U244" s="41">
        <v>243</v>
      </c>
      <c r="V244" s="42">
        <v>524.830017</v>
      </c>
      <c r="W244" s="34">
        <v>518.42418710159143</v>
      </c>
      <c r="Z244" s="23">
        <f t="shared" si="13"/>
        <v>1.2205532631355895</v>
      </c>
    </row>
    <row r="245" spans="3:26" x14ac:dyDescent="0.2">
      <c r="C245" s="31">
        <v>44182</v>
      </c>
      <c r="D245" s="11">
        <v>244</v>
      </c>
      <c r="E245" s="23">
        <v>161.80400090000001</v>
      </c>
      <c r="F245" s="34">
        <v>165.97192009507566</v>
      </c>
      <c r="J245" s="23">
        <f t="shared" si="12"/>
        <v>2.5759061406964592</v>
      </c>
      <c r="T245" s="40">
        <v>44182</v>
      </c>
      <c r="U245" s="41">
        <v>244</v>
      </c>
      <c r="V245" s="42">
        <v>532.90002400000003</v>
      </c>
      <c r="W245" s="34">
        <v>518.83291844433393</v>
      </c>
      <c r="Z245" s="23">
        <f t="shared" si="13"/>
        <v>2.6397269510474075</v>
      </c>
    </row>
    <row r="246" spans="3:26" x14ac:dyDescent="0.2">
      <c r="C246" s="31">
        <v>44183</v>
      </c>
      <c r="D246" s="11">
        <v>245</v>
      </c>
      <c r="E246" s="23">
        <v>160.08250430000001</v>
      </c>
      <c r="F246" s="34">
        <v>166.15225639521714</v>
      </c>
      <c r="J246" s="23">
        <f t="shared" si="12"/>
        <v>3.7916398932904034</v>
      </c>
      <c r="T246" s="40">
        <v>44183</v>
      </c>
      <c r="U246" s="41">
        <v>245</v>
      </c>
      <c r="V246" s="42">
        <v>534.45001200000002</v>
      </c>
      <c r="W246" s="34">
        <v>519.24164978707654</v>
      </c>
      <c r="Z246" s="23">
        <f t="shared" si="13"/>
        <v>2.8456098552624742</v>
      </c>
    </row>
    <row r="247" spans="3:26" x14ac:dyDescent="0.2">
      <c r="C247" s="31">
        <v>44186</v>
      </c>
      <c r="D247" s="11">
        <v>246</v>
      </c>
      <c r="E247" s="23">
        <v>160.3090057</v>
      </c>
      <c r="F247" s="34">
        <v>166.33259269535861</v>
      </c>
      <c r="J247" s="23">
        <f t="shared" si="12"/>
        <v>3.7574850951487209</v>
      </c>
      <c r="T247" s="40">
        <v>44186</v>
      </c>
      <c r="U247" s="41">
        <v>246</v>
      </c>
      <c r="V247" s="42">
        <v>528.90997300000004</v>
      </c>
      <c r="W247" s="34">
        <v>519.65038112981915</v>
      </c>
      <c r="Z247" s="23">
        <f t="shared" si="13"/>
        <v>1.7506933774873032</v>
      </c>
    </row>
    <row r="248" spans="3:26" x14ac:dyDescent="0.2">
      <c r="C248" s="31">
        <v>44187</v>
      </c>
      <c r="D248" s="11">
        <v>247</v>
      </c>
      <c r="E248" s="23">
        <v>160.32600400000001</v>
      </c>
      <c r="F248" s="34">
        <v>166.51292899550009</v>
      </c>
      <c r="J248" s="23">
        <f t="shared" si="12"/>
        <v>3.8589653837440356</v>
      </c>
      <c r="T248" s="40">
        <v>44187</v>
      </c>
      <c r="U248" s="41">
        <v>247</v>
      </c>
      <c r="V248" s="42">
        <v>527.330017</v>
      </c>
      <c r="W248" s="34">
        <v>520.05911247256165</v>
      </c>
      <c r="Z248" s="23">
        <f t="shared" si="13"/>
        <v>1.3788148394818849</v>
      </c>
    </row>
    <row r="249" spans="3:26" x14ac:dyDescent="0.2">
      <c r="C249" s="31">
        <v>44188</v>
      </c>
      <c r="D249" s="11">
        <v>248</v>
      </c>
      <c r="E249" s="23">
        <v>159.26350400000001</v>
      </c>
      <c r="F249" s="34">
        <v>166.69326529564154</v>
      </c>
      <c r="J249" s="23">
        <f t="shared" si="12"/>
        <v>4.6650746147350404</v>
      </c>
      <c r="T249" s="40">
        <v>44188</v>
      </c>
      <c r="U249" s="41">
        <v>248</v>
      </c>
      <c r="V249" s="42">
        <v>514.47998099999995</v>
      </c>
      <c r="W249" s="34">
        <v>520.46784381530426</v>
      </c>
      <c r="Z249" s="23">
        <f t="shared" si="13"/>
        <v>1.1638670184339615</v>
      </c>
    </row>
    <row r="250" spans="3:26" x14ac:dyDescent="0.2">
      <c r="C250" s="31">
        <v>44189</v>
      </c>
      <c r="D250" s="11">
        <v>249</v>
      </c>
      <c r="E250" s="23">
        <v>158.6345062</v>
      </c>
      <c r="F250" s="34">
        <v>166.87360159578304</v>
      </c>
      <c r="J250" s="23">
        <f t="shared" si="12"/>
        <v>5.1937599158883625</v>
      </c>
      <c r="T250" s="40">
        <v>44189</v>
      </c>
      <c r="U250" s="41">
        <v>249</v>
      </c>
      <c r="V250" s="42">
        <v>513.96997099999999</v>
      </c>
      <c r="W250" s="34">
        <v>520.87657515804676</v>
      </c>
      <c r="Z250" s="23">
        <f t="shared" si="13"/>
        <v>1.3437758133240776</v>
      </c>
    </row>
    <row r="251" spans="3:26" x14ac:dyDescent="0.2">
      <c r="C251" s="31">
        <v>44193</v>
      </c>
      <c r="D251" s="11">
        <v>250</v>
      </c>
      <c r="E251" s="23">
        <v>164.19799800000001</v>
      </c>
      <c r="F251" s="34">
        <v>167.05393789592449</v>
      </c>
      <c r="J251" s="23">
        <f t="shared" si="12"/>
        <v>1.7393268679953569</v>
      </c>
      <c r="T251" s="40">
        <v>44193</v>
      </c>
      <c r="U251" s="41">
        <v>250</v>
      </c>
      <c r="V251" s="42">
        <v>519.11999500000002</v>
      </c>
      <c r="W251" s="34">
        <v>521.28530650078937</v>
      </c>
      <c r="Z251" s="23">
        <f t="shared" si="13"/>
        <v>0.41711194360551601</v>
      </c>
    </row>
    <row r="252" spans="3:26" x14ac:dyDescent="0.2">
      <c r="C252" s="31">
        <v>44194</v>
      </c>
      <c r="D252" s="11">
        <v>251</v>
      </c>
      <c r="E252" s="23">
        <v>166.1000061</v>
      </c>
      <c r="F252" s="34">
        <v>167.23427419606597</v>
      </c>
      <c r="J252" s="23">
        <f t="shared" si="12"/>
        <v>0.68288263360031654</v>
      </c>
      <c r="T252" s="40">
        <v>44194</v>
      </c>
      <c r="U252" s="41">
        <v>251</v>
      </c>
      <c r="V252" s="42">
        <v>530.86999500000002</v>
      </c>
      <c r="W252" s="34">
        <v>521.69403784353199</v>
      </c>
      <c r="Z252" s="23">
        <f t="shared" si="13"/>
        <v>1.7284753786975717</v>
      </c>
    </row>
    <row r="253" spans="3:26" x14ac:dyDescent="0.2">
      <c r="C253" s="31">
        <v>44195</v>
      </c>
      <c r="D253" s="11">
        <v>252</v>
      </c>
      <c r="E253" s="23">
        <v>164.29249569999999</v>
      </c>
      <c r="F253" s="34">
        <v>167.41461049620744</v>
      </c>
      <c r="J253" s="23">
        <f t="shared" si="12"/>
        <v>1.9003392595048729</v>
      </c>
      <c r="T253" s="40">
        <v>44195</v>
      </c>
      <c r="U253" s="41">
        <v>252</v>
      </c>
      <c r="V253" s="42">
        <v>524.59002699999996</v>
      </c>
      <c r="W253" s="34">
        <v>522.10276918627449</v>
      </c>
      <c r="Z253" s="23">
        <f t="shared" si="13"/>
        <v>0.47413364450511708</v>
      </c>
    </row>
    <row r="254" spans="3:26" x14ac:dyDescent="0.2">
      <c r="C254" s="31">
        <v>44196</v>
      </c>
      <c r="D254" s="11">
        <v>253</v>
      </c>
      <c r="E254" s="11">
        <v>162.85</v>
      </c>
      <c r="F254" s="35">
        <v>167.59494679634892</v>
      </c>
      <c r="J254" s="35">
        <f t="shared" si="12"/>
        <v>2.9136916158114383</v>
      </c>
      <c r="T254" s="40">
        <v>44196</v>
      </c>
      <c r="U254" s="41">
        <v>253</v>
      </c>
      <c r="V254" s="42">
        <v>540.73</v>
      </c>
      <c r="W254" s="35">
        <v>522.5115005290171</v>
      </c>
      <c r="Z254" s="35">
        <f t="shared" si="13"/>
        <v>3.369241482992051</v>
      </c>
    </row>
    <row r="255" spans="3:26" x14ac:dyDescent="0.2">
      <c r="C255" s="31">
        <v>44200</v>
      </c>
      <c r="D255" s="11">
        <v>254</v>
      </c>
      <c r="E255" s="11">
        <v>159.33000000000001</v>
      </c>
      <c r="F255" s="35">
        <v>167.7752830964904</v>
      </c>
      <c r="J255" s="35">
        <f t="shared" si="12"/>
        <v>5.3004977697171807</v>
      </c>
      <c r="T255" s="40">
        <v>44200</v>
      </c>
      <c r="U255" s="41">
        <v>254</v>
      </c>
      <c r="V255" s="42">
        <v>522.86</v>
      </c>
      <c r="W255" s="35">
        <v>522.92023187175971</v>
      </c>
      <c r="Z255" s="35">
        <f t="shared" si="13"/>
        <v>1.1519693944783926E-2</v>
      </c>
    </row>
    <row r="256" spans="3:26" x14ac:dyDescent="0.2">
      <c r="C256" s="31">
        <v>44201</v>
      </c>
      <c r="D256" s="11">
        <v>255</v>
      </c>
      <c r="E256" s="11">
        <v>160.93</v>
      </c>
      <c r="F256" s="35">
        <v>167.95561939663185</v>
      </c>
      <c r="J256" s="35">
        <f t="shared" si="12"/>
        <v>4.3656368586539731</v>
      </c>
      <c r="T256" s="40">
        <v>44201</v>
      </c>
      <c r="U256" s="41">
        <v>255</v>
      </c>
      <c r="V256" s="42">
        <v>520.79999999999995</v>
      </c>
      <c r="W256" s="35">
        <v>523.32896321450221</v>
      </c>
      <c r="Z256" s="35">
        <f t="shared" si="13"/>
        <v>0.48559201507339772</v>
      </c>
    </row>
    <row r="257" spans="3:26" x14ac:dyDescent="0.2">
      <c r="C257" s="31">
        <v>44202</v>
      </c>
      <c r="D257" s="11">
        <v>256</v>
      </c>
      <c r="E257" s="11">
        <v>156.91999999999999</v>
      </c>
      <c r="F257" s="35">
        <v>168.13595569677332</v>
      </c>
      <c r="J257" s="35">
        <f t="shared" si="12"/>
        <v>7.1475628962358764</v>
      </c>
      <c r="T257" s="40">
        <v>44202</v>
      </c>
      <c r="U257" s="41">
        <v>256</v>
      </c>
      <c r="V257" s="42">
        <v>500.49</v>
      </c>
      <c r="W257" s="35">
        <v>523.73769455724482</v>
      </c>
      <c r="Z257" s="35">
        <f t="shared" si="13"/>
        <v>4.644986824361089</v>
      </c>
    </row>
    <row r="258" spans="3:26" x14ac:dyDescent="0.2">
      <c r="C258" s="31">
        <v>44203</v>
      </c>
      <c r="D258" s="11">
        <v>257</v>
      </c>
      <c r="E258" s="11">
        <v>158.11000000000001</v>
      </c>
      <c r="F258" s="35">
        <v>168.3162919969148</v>
      </c>
      <c r="J258" s="35">
        <f t="shared" si="12"/>
        <v>6.4551843633639781</v>
      </c>
      <c r="T258" s="40">
        <v>44203</v>
      </c>
      <c r="U258" s="41">
        <v>257</v>
      </c>
      <c r="V258" s="42">
        <v>508.89</v>
      </c>
      <c r="W258" s="35">
        <v>524.14642589998743</v>
      </c>
      <c r="Z258" s="35">
        <f t="shared" si="13"/>
        <v>2.9979810764580654</v>
      </c>
    </row>
    <row r="259" spans="3:26" x14ac:dyDescent="0.2">
      <c r="C259" s="31">
        <v>44204</v>
      </c>
      <c r="D259" s="11">
        <v>258</v>
      </c>
      <c r="E259" s="11">
        <v>159.13</v>
      </c>
      <c r="F259" s="35">
        <v>168.49662829705628</v>
      </c>
      <c r="J259" s="35">
        <f t="shared" si="12"/>
        <v>5.8861486187747634</v>
      </c>
      <c r="T259" s="40">
        <v>44204</v>
      </c>
      <c r="U259" s="41">
        <v>258</v>
      </c>
      <c r="V259" s="42">
        <v>510.4</v>
      </c>
      <c r="W259" s="35">
        <v>524.55515724272993</v>
      </c>
      <c r="Z259" s="35">
        <f t="shared" si="13"/>
        <v>2.7733458547668408</v>
      </c>
    </row>
    <row r="260" spans="3:26" x14ac:dyDescent="0.2">
      <c r="C260" s="31">
        <v>44207</v>
      </c>
      <c r="D260" s="11">
        <v>259</v>
      </c>
      <c r="E260" s="11">
        <v>155.71</v>
      </c>
      <c r="F260" s="35">
        <v>168.67696459719775</v>
      </c>
      <c r="J260" s="35">
        <f t="shared" si="12"/>
        <v>8.3276376579524403</v>
      </c>
      <c r="T260" s="40">
        <v>44207</v>
      </c>
      <c r="U260" s="41">
        <v>259</v>
      </c>
      <c r="V260" s="42">
        <v>499.1</v>
      </c>
      <c r="W260" s="35">
        <v>524.96388858547255</v>
      </c>
      <c r="Z260" s="35">
        <f t="shared" si="13"/>
        <v>5.1821055070071171</v>
      </c>
    </row>
    <row r="261" spans="3:26" x14ac:dyDescent="0.2">
      <c r="C261" s="31">
        <v>44208</v>
      </c>
      <c r="D261" s="11">
        <v>260</v>
      </c>
      <c r="E261" s="11">
        <v>156.04</v>
      </c>
      <c r="F261" s="35">
        <v>168.8573008973392</v>
      </c>
      <c r="J261" s="35">
        <f t="shared" si="12"/>
        <v>8.2141123412837782</v>
      </c>
      <c r="T261" s="40">
        <v>44208</v>
      </c>
      <c r="U261" s="41">
        <v>260</v>
      </c>
      <c r="V261" s="42">
        <v>494.25</v>
      </c>
      <c r="W261" s="35">
        <v>525.37261992821504</v>
      </c>
      <c r="Z261" s="35">
        <f t="shared" si="13"/>
        <v>6.2969387816317735</v>
      </c>
    </row>
    <row r="262" spans="3:26" x14ac:dyDescent="0.2">
      <c r="C262" s="31">
        <v>44209</v>
      </c>
      <c r="D262" s="11">
        <v>261</v>
      </c>
      <c r="E262" s="11">
        <v>158.29</v>
      </c>
      <c r="F262" s="35">
        <v>169.03763719748071</v>
      </c>
      <c r="J262" s="35">
        <f t="shared" si="12"/>
        <v>6.7898396597894459</v>
      </c>
      <c r="T262" s="40">
        <v>44209</v>
      </c>
      <c r="U262" s="41">
        <v>261</v>
      </c>
      <c r="V262" s="42">
        <v>507.79</v>
      </c>
      <c r="W262" s="35">
        <v>525.78135127095766</v>
      </c>
      <c r="Z262" s="35">
        <f t="shared" si="13"/>
        <v>3.5430692355023998</v>
      </c>
    </row>
    <row r="263" spans="3:26" x14ac:dyDescent="0.2">
      <c r="C263" s="31">
        <v>44210</v>
      </c>
      <c r="D263" s="11">
        <v>262</v>
      </c>
      <c r="E263" s="11">
        <v>156.37</v>
      </c>
      <c r="F263" s="35">
        <v>169.21797349762215</v>
      </c>
      <c r="J263" s="35">
        <f t="shared" si="12"/>
        <v>8.2163928487703188</v>
      </c>
      <c r="T263" s="40">
        <v>44210</v>
      </c>
      <c r="U263" s="41">
        <v>262</v>
      </c>
      <c r="V263" s="42">
        <v>500.86</v>
      </c>
      <c r="W263" s="35">
        <v>526.19008261370027</v>
      </c>
      <c r="Z263" s="35">
        <f t="shared" si="13"/>
        <v>5.0573179358903193</v>
      </c>
    </row>
    <row r="264" spans="3:26" x14ac:dyDescent="0.2">
      <c r="I264" s="33" t="s">
        <v>13</v>
      </c>
      <c r="J264" s="38">
        <f>AVERAGE(J7:J263)</f>
        <v>4.2467505214940706</v>
      </c>
      <c r="Y264" s="33" t="s">
        <v>13</v>
      </c>
      <c r="Z264" s="38">
        <f>AVERAGE(Z7:Z263)</f>
        <v>3.6767982244542385</v>
      </c>
    </row>
  </sheetData>
  <mergeCells count="2">
    <mergeCell ref="A1:A2"/>
    <mergeCell ref="R1:R2"/>
  </mergeCells>
  <phoneticPr fontId="20" type="noConversion"/>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H264"/>
  <sheetViews>
    <sheetView tabSelected="1" topLeftCell="AZ1" zoomScale="99" workbookViewId="0">
      <selection activeCell="EG36" sqref="EG36"/>
    </sheetView>
  </sheetViews>
  <sheetFormatPr baseColWidth="10" defaultRowHeight="16" x14ac:dyDescent="0.2"/>
  <cols>
    <col min="1" max="1" width="36.6640625" bestFit="1" customWidth="1"/>
    <col min="6" max="6" width="13.33203125" bestFit="1" customWidth="1"/>
    <col min="7" max="7" width="11.6640625" customWidth="1"/>
    <col min="8" max="9" width="20" customWidth="1"/>
    <col min="10" max="13" width="21.1640625" customWidth="1"/>
    <col min="14" max="14" width="27.1640625" bestFit="1" customWidth="1"/>
    <col min="15" max="15" width="19.6640625" customWidth="1"/>
    <col min="16" max="16" width="13" customWidth="1"/>
    <col min="18" max="18" width="18.1640625" customWidth="1"/>
    <col min="27" max="27" width="14.5" customWidth="1"/>
    <col min="41" max="41" width="13.5" customWidth="1"/>
    <col min="45" max="45" width="20.6640625" customWidth="1"/>
    <col min="46" max="46" width="15.6640625" customWidth="1"/>
    <col min="47" max="47" width="20.33203125" bestFit="1" customWidth="1"/>
    <col min="48" max="48" width="8.33203125" bestFit="1" customWidth="1"/>
    <col min="49" max="49" width="23.1640625" bestFit="1" customWidth="1"/>
    <col min="50" max="50" width="14.83203125" bestFit="1" customWidth="1"/>
    <col min="55" max="55" width="32" customWidth="1"/>
    <col min="56" max="56" width="19.6640625" customWidth="1"/>
    <col min="57" max="57" width="21.5" bestFit="1" customWidth="1"/>
    <col min="60" max="60" width="14.6640625" customWidth="1"/>
    <col min="61" max="61" width="10.6640625" customWidth="1"/>
    <col min="62" max="62" width="13.1640625" customWidth="1"/>
    <col min="63" max="63" width="23.6640625" bestFit="1" customWidth="1"/>
    <col min="64" max="64" width="15.6640625" bestFit="1" customWidth="1"/>
    <col min="65" max="67" width="15.6640625" customWidth="1"/>
    <col min="75" max="75" width="13.33203125" bestFit="1" customWidth="1"/>
    <col min="76" max="76" width="15.33203125" customWidth="1"/>
    <col min="77" max="77" width="19.33203125" bestFit="1" customWidth="1"/>
    <col min="78" max="78" width="22.6640625" customWidth="1"/>
    <col min="79" max="79" width="17.1640625" customWidth="1"/>
    <col min="80" max="80" width="16" customWidth="1"/>
    <col min="81" max="81" width="24.83203125" bestFit="1" customWidth="1"/>
    <col min="83" max="83" width="27.6640625" bestFit="1" customWidth="1"/>
    <col min="87" max="87" width="17.33203125" customWidth="1"/>
    <col min="93" max="93" width="5.83203125" customWidth="1"/>
    <col min="94" max="94" width="18.83203125" customWidth="1"/>
    <col min="95" max="95" width="20.5" customWidth="1"/>
    <col min="113" max="113" width="22.33203125" customWidth="1"/>
    <col min="114" max="114" width="14.83203125" bestFit="1" customWidth="1"/>
    <col min="115" max="116" width="20.33203125" bestFit="1" customWidth="1"/>
    <col min="117" max="117" width="8.5" bestFit="1" customWidth="1"/>
    <col min="118" max="118" width="23.5" bestFit="1" customWidth="1"/>
    <col min="119" max="119" width="15" bestFit="1" customWidth="1"/>
    <col min="128" max="128" width="21.5" bestFit="1" customWidth="1"/>
    <col min="133" max="133" width="19.5" bestFit="1" customWidth="1"/>
    <col min="134" max="134" width="23.6640625" bestFit="1" customWidth="1"/>
    <col min="137" max="137" width="19.6640625" bestFit="1" customWidth="1"/>
  </cols>
  <sheetData>
    <row r="1" spans="1:138" s="17" customFormat="1" ht="74" customHeight="1" x14ac:dyDescent="0.2">
      <c r="A1" s="59" t="s">
        <v>56</v>
      </c>
      <c r="C1" s="5" t="s">
        <v>0</v>
      </c>
      <c r="D1" s="5" t="s">
        <v>1</v>
      </c>
      <c r="E1" s="5" t="s">
        <v>2</v>
      </c>
      <c r="F1" s="18" t="s">
        <v>34</v>
      </c>
      <c r="G1" s="5" t="s">
        <v>30</v>
      </c>
      <c r="P1" s="5" t="s">
        <v>36</v>
      </c>
      <c r="AT1" s="18" t="s">
        <v>46</v>
      </c>
      <c r="AU1" s="5" t="s">
        <v>47</v>
      </c>
      <c r="AV1" s="5" t="s">
        <v>48</v>
      </c>
      <c r="AW1" s="5" t="s">
        <v>51</v>
      </c>
      <c r="AX1" s="5" t="s">
        <v>49</v>
      </c>
      <c r="BH1" s="16" t="s">
        <v>94</v>
      </c>
      <c r="BI1" s="5" t="s">
        <v>95</v>
      </c>
      <c r="BJ1" s="16" t="s">
        <v>96</v>
      </c>
      <c r="BK1" s="16" t="s">
        <v>97</v>
      </c>
      <c r="BL1" s="45" t="s">
        <v>98</v>
      </c>
      <c r="BM1" s="16" t="s">
        <v>99</v>
      </c>
      <c r="BN1" s="16" t="s">
        <v>52</v>
      </c>
      <c r="BO1" s="46"/>
      <c r="BT1" s="5" t="s">
        <v>0</v>
      </c>
      <c r="BU1" s="5" t="s">
        <v>1</v>
      </c>
      <c r="BV1" s="5" t="s">
        <v>3</v>
      </c>
      <c r="BW1" s="18" t="s">
        <v>34</v>
      </c>
      <c r="BX1" s="5" t="s">
        <v>30</v>
      </c>
      <c r="CG1" s="5" t="s">
        <v>36</v>
      </c>
      <c r="DK1" s="18" t="s">
        <v>46</v>
      </c>
      <c r="DL1" s="5" t="s">
        <v>47</v>
      </c>
      <c r="DM1" s="5" t="s">
        <v>48</v>
      </c>
      <c r="DN1" s="5" t="s">
        <v>51</v>
      </c>
      <c r="DO1" s="5" t="s">
        <v>49</v>
      </c>
      <c r="EA1" s="16" t="s">
        <v>94</v>
      </c>
      <c r="EB1" s="5" t="s">
        <v>95</v>
      </c>
      <c r="EC1" s="16" t="s">
        <v>96</v>
      </c>
      <c r="ED1" s="16" t="s">
        <v>97</v>
      </c>
      <c r="EE1" s="45" t="s">
        <v>98</v>
      </c>
      <c r="EF1" s="16" t="s">
        <v>99</v>
      </c>
      <c r="EG1" s="16" t="s">
        <v>52</v>
      </c>
      <c r="EH1" s="46"/>
    </row>
    <row r="2" spans="1:138" x14ac:dyDescent="0.2">
      <c r="A2" s="59" t="s">
        <v>35</v>
      </c>
      <c r="C2" s="31">
        <v>43832</v>
      </c>
      <c r="D2" s="11">
        <v>1</v>
      </c>
      <c r="E2" s="23">
        <v>94.900497439999995</v>
      </c>
      <c r="F2" s="23">
        <f>$J$4*D2 + $J$5</f>
        <v>92.381740369007318</v>
      </c>
      <c r="G2" s="23">
        <f>ABS(E2-F2)/E2*100</f>
        <v>2.654103127947395</v>
      </c>
      <c r="N2" s="7"/>
      <c r="O2" s="7"/>
      <c r="P2" s="23">
        <f>E2-F2</f>
        <v>2.5187570709926774</v>
      </c>
      <c r="AT2" s="23">
        <v>-24.199922155508546</v>
      </c>
      <c r="AU2" s="23">
        <f>STANDARDIZE(AT2,AVERAGE($AT$2:$AT$263),_xlfn.STDEV.S($AT$2:$AT$263))</f>
        <v>-2.1263608331649011</v>
      </c>
      <c r="AV2" s="23">
        <v>1</v>
      </c>
      <c r="AW2" s="23">
        <f>(AV2-0.5)/262</f>
        <v>1.9083969465648854E-3</v>
      </c>
      <c r="AX2" s="23">
        <f>_xlfn.NORM.S.INV(AW2)</f>
        <v>-2.8929192678734181</v>
      </c>
      <c r="BH2" s="48">
        <v>1</v>
      </c>
      <c r="BI2" s="23">
        <f>BF16</f>
        <v>-24.199922155508546</v>
      </c>
      <c r="BJ2" s="23">
        <f>BI2+$BF$22</f>
        <v>-21.059987849336366</v>
      </c>
      <c r="BK2" s="23">
        <f>NORMDIST(BJ2,$BF$7,$BF$11,1) - NORMDIST(BI2,$BF$7,$BF$11,1)</f>
        <v>1.5386593388707039E-2</v>
      </c>
      <c r="BL2" s="49">
        <f>BK2*$BF$19</f>
        <v>4.0312874678412447</v>
      </c>
      <c r="BM2" s="23">
        <f>COUNTIF($P$2:$P$263, "&lt;="&amp;BJ2) - COUNTIF($P$2:$P$263, "&lt;"&amp;BI2)</f>
        <v>2</v>
      </c>
      <c r="BN2" s="23">
        <f>(BL2-BM2)^2/BL2</f>
        <v>1.0235263076434584</v>
      </c>
      <c r="BR2" s="7" t="s">
        <v>53</v>
      </c>
      <c r="BT2" s="31">
        <v>43832</v>
      </c>
      <c r="BU2" s="11">
        <v>1</v>
      </c>
      <c r="BV2" s="23">
        <v>329.80999759999997</v>
      </c>
      <c r="BW2" s="23">
        <f>$CA$4*BU2 + $CA$5</f>
        <v>348.94683959393382</v>
      </c>
      <c r="BX2" s="23">
        <f>ABS(BV2-BW2)/BV2*100</f>
        <v>5.8023838371156291</v>
      </c>
      <c r="CE2" s="7"/>
      <c r="CF2" s="7"/>
      <c r="CG2" s="3">
        <f>BV2-BW2</f>
        <v>-19.136841993933842</v>
      </c>
      <c r="DK2" s="23">
        <v>-88.404433248584667</v>
      </c>
      <c r="DL2" s="23">
        <f>STANDARDIZE(DK2,AVERAGE($DK$2:$DK$263),_xlfn.STDEV.S($DK$2:$DK$263))</f>
        <v>-2.9268568008797966</v>
      </c>
      <c r="DM2" s="23">
        <v>1</v>
      </c>
      <c r="DN2" s="23">
        <f>(DM2-0.5)/262</f>
        <v>1.9083969465648854E-3</v>
      </c>
      <c r="DO2" s="23">
        <f>_xlfn.NORM.S.INV(DN2)</f>
        <v>-2.8929192678734181</v>
      </c>
      <c r="EA2" s="48">
        <v>1</v>
      </c>
      <c r="EB2" s="23">
        <f>DY16</f>
        <v>-88.404433248584667</v>
      </c>
      <c r="EC2" s="23">
        <f>EB2+$DY$22</f>
        <v>-77.354557456027862</v>
      </c>
      <c r="ED2" s="23">
        <f>NORMDIST(EC2,$DY$7,$DY$11,1) - NORMDIST(EB2,$DY$7,$DY$11,1)</f>
        <v>3.5062024728296287E-3</v>
      </c>
      <c r="EE2" s="49">
        <f>ED2*$DY$19</f>
        <v>0.91862504788136268</v>
      </c>
      <c r="EF2" s="23">
        <f>COUNTIF($CG$2:$CG$263, "&lt;="&amp;EC2) - COUNTIF($CG$2:$CG$263, "&lt;"&amp;EB2)</f>
        <v>1</v>
      </c>
      <c r="EG2" s="23">
        <f>(EE2-EF2)^2/EE2</f>
        <v>7.2084718869604679E-3</v>
      </c>
    </row>
    <row r="3" spans="1:138" ht="20" customHeight="1" x14ac:dyDescent="0.25">
      <c r="A3" s="19" t="s">
        <v>78</v>
      </c>
      <c r="C3" s="31">
        <v>43833</v>
      </c>
      <c r="D3" s="11">
        <v>2</v>
      </c>
      <c r="E3" s="23">
        <v>93.748497009999994</v>
      </c>
      <c r="F3" s="23">
        <f t="shared" ref="F3:F66" si="0">$J$4*D3 + $J$5</f>
        <v>92.707253937537345</v>
      </c>
      <c r="G3" s="23">
        <f t="shared" ref="G3:G66" si="1">ABS(E3-F3)/E3*100</f>
        <v>1.1106770835500235</v>
      </c>
      <c r="N3" s="19" t="s">
        <v>79</v>
      </c>
      <c r="P3" s="23">
        <f t="shared" ref="P3:P66" si="2">E3-F3</f>
        <v>1.0412430724626489</v>
      </c>
      <c r="R3" s="75" t="s">
        <v>42</v>
      </c>
      <c r="S3" s="75"/>
      <c r="T3" s="75"/>
      <c r="AA3" s="73" t="s">
        <v>43</v>
      </c>
      <c r="AB3" s="73"/>
      <c r="AH3" s="73" t="s">
        <v>44</v>
      </c>
      <c r="AI3" s="73"/>
      <c r="AJ3" s="73"/>
      <c r="AK3" s="73"/>
      <c r="AL3" s="73"/>
      <c r="AM3" s="73"/>
      <c r="AN3" s="73"/>
      <c r="AO3" s="73"/>
      <c r="AS3" s="73" t="s">
        <v>45</v>
      </c>
      <c r="AT3" s="23">
        <v>-24.175893918448509</v>
      </c>
      <c r="AU3" s="23">
        <f t="shared" ref="AU3:AU66" si="3">STANDARDIZE(AT3,AVERAGE($AT$2:$AT$263),_xlfn.STDEV.S($AT$2:$AT$263))</f>
        <v>-2.1242495576886355</v>
      </c>
      <c r="AV3" s="23">
        <v>2</v>
      </c>
      <c r="AW3" s="23">
        <f t="shared" ref="AW3:AW66" si="4">(AV3-0.5)/262</f>
        <v>5.7251908396946565E-3</v>
      </c>
      <c r="AX3" s="23">
        <f t="shared" ref="AX3:AX66" si="5">_xlfn.NORM.S.INV(AW3)</f>
        <v>-2.528644881189821</v>
      </c>
      <c r="BE3" s="73" t="s">
        <v>104</v>
      </c>
      <c r="BF3" s="73"/>
      <c r="BG3" s="74"/>
      <c r="BH3" s="48">
        <v>2</v>
      </c>
      <c r="BI3" s="50">
        <f t="shared" ref="BI3:BI18" si="6">BJ2</f>
        <v>-21.059987849336366</v>
      </c>
      <c r="BJ3" s="23">
        <f>BI3+$BF$22</f>
        <v>-17.920053543164187</v>
      </c>
      <c r="BK3" s="23">
        <f t="shared" ref="BK3:BK18" si="7">NORMDIST(BJ3,$BF$7,$BF$11,1) - NORMDIST(BI3,$BF$7,$BF$11,1)</f>
        <v>2.5554523206054731E-2</v>
      </c>
      <c r="BL3" s="49">
        <f t="shared" ref="BL3:BL18" si="8">BK3*$BF$19</f>
        <v>6.6952850799863395</v>
      </c>
      <c r="BM3" s="23">
        <f t="shared" ref="BM3:BM18" si="9">COUNTIF($P$2:$P$263, "&lt;="&amp;BJ3) - COUNTIF($P$2:$P$263, "&lt;"&amp;BI3)</f>
        <v>7</v>
      </c>
      <c r="BN3" s="23">
        <f t="shared" ref="BN3:BN18" si="10">(BL3-BM3)^2/BL3</f>
        <v>1.3868144727172838E-2</v>
      </c>
      <c r="BO3" s="44"/>
      <c r="BT3" s="31">
        <v>43833</v>
      </c>
      <c r="BU3" s="11">
        <v>2</v>
      </c>
      <c r="BV3" s="23">
        <v>325.89999390000003</v>
      </c>
      <c r="BW3" s="23">
        <f t="shared" ref="BW3:BW66" si="11">$CA$4*BU3 + $CA$5</f>
        <v>349.71279139302681</v>
      </c>
      <c r="BX3" s="23">
        <f t="shared" ref="BX3:BX66" si="12">ABS(BV3-BW3)/BV3*100</f>
        <v>7.3067805887512716</v>
      </c>
      <c r="CE3" s="19" t="s">
        <v>79</v>
      </c>
      <c r="CG3" s="3">
        <f t="shared" ref="CG3:CG66" si="13">BV3-BW3</f>
        <v>-23.812797493026778</v>
      </c>
      <c r="CI3" s="75" t="s">
        <v>42</v>
      </c>
      <c r="CJ3" s="75"/>
      <c r="CK3" s="75"/>
      <c r="CR3" s="73" t="s">
        <v>43</v>
      </c>
      <c r="CS3" s="73"/>
      <c r="CY3" s="73" t="s">
        <v>44</v>
      </c>
      <c r="CZ3" s="73"/>
      <c r="DA3" s="73"/>
      <c r="DB3" s="73"/>
      <c r="DC3" s="73"/>
      <c r="DD3" s="73"/>
      <c r="DE3" s="73"/>
      <c r="DF3" s="73"/>
      <c r="DJ3" s="74" t="s">
        <v>45</v>
      </c>
      <c r="DK3" s="23">
        <v>-73.306331946770683</v>
      </c>
      <c r="DL3" s="23">
        <f t="shared" ref="DL3:DL66" si="14">STANDARDIZE(DK3,AVERAGE($DK$2:$DK$263),_xlfn.STDEV.S($DK$2:$DK$263))</f>
        <v>-2.4269952119102878</v>
      </c>
      <c r="DM3" s="23">
        <v>2</v>
      </c>
      <c r="DN3" s="23">
        <f t="shared" ref="DN3:DN66" si="15">(DM3-0.5)/262</f>
        <v>5.7251908396946565E-3</v>
      </c>
      <c r="DO3" s="23">
        <f t="shared" ref="DO3:DO66" si="16">_xlfn.NORM.S.INV(DN3)</f>
        <v>-2.528644881189821</v>
      </c>
      <c r="DX3" s="73" t="s">
        <v>104</v>
      </c>
      <c r="DY3" s="73"/>
      <c r="DZ3" s="74"/>
      <c r="EA3" s="48">
        <v>2</v>
      </c>
      <c r="EB3" s="50">
        <f t="shared" ref="EB3:EB18" si="17">EC2</f>
        <v>-77.354557456027862</v>
      </c>
      <c r="EC3" s="23">
        <f t="shared" ref="EC3:EC18" si="18">EB3+$DY$22</f>
        <v>-66.304681663471058</v>
      </c>
      <c r="ED3" s="23">
        <f t="shared" ref="ED3:ED18" si="19">NORMDIST(EC3,$DY$7,$DY$11,1) - NORMDIST(EB3,$DY$7,$DY$11,1)</f>
        <v>8.8568396597970452E-3</v>
      </c>
      <c r="EE3" s="49">
        <f t="shared" ref="EE3:EE18" si="20">ED3*$DY$19</f>
        <v>2.320491990866826</v>
      </c>
      <c r="EF3" s="23">
        <f t="shared" ref="EF3:EF18" si="21">COUNTIF($CG$2:$CG$263, "&lt;="&amp;EC3) - COUNTIF($CG$2:$CG$263, "&lt;"&amp;EB3)</f>
        <v>3</v>
      </c>
      <c r="EG3" s="23">
        <f t="shared" ref="EG3:EG18" si="22">(EE3-EF3)^2/EE3</f>
        <v>0.19897984405610844</v>
      </c>
      <c r="EH3" s="44"/>
    </row>
    <row r="4" spans="1:138" x14ac:dyDescent="0.2">
      <c r="C4" s="31">
        <v>43836</v>
      </c>
      <c r="D4" s="11">
        <v>3</v>
      </c>
      <c r="E4" s="23">
        <v>95.143997189999993</v>
      </c>
      <c r="F4" s="23">
        <f t="shared" si="0"/>
        <v>93.032767506067358</v>
      </c>
      <c r="G4" s="23">
        <f t="shared" si="1"/>
        <v>2.2189835893866916</v>
      </c>
      <c r="I4" s="25" t="s">
        <v>31</v>
      </c>
      <c r="J4" s="30">
        <f>SLOPE(E2:E263, D2:D263)</f>
        <v>0.32551356853002472</v>
      </c>
      <c r="P4" s="23">
        <f t="shared" si="2"/>
        <v>2.1112296839326348</v>
      </c>
      <c r="R4" s="75"/>
      <c r="S4" s="75"/>
      <c r="T4" s="75"/>
      <c r="AA4" s="73"/>
      <c r="AB4" s="73"/>
      <c r="AH4" s="73"/>
      <c r="AI4" s="73"/>
      <c r="AJ4" s="73"/>
      <c r="AK4" s="73"/>
      <c r="AL4" s="73"/>
      <c r="AM4" s="73"/>
      <c r="AN4" s="73"/>
      <c r="AO4" s="73"/>
      <c r="AS4" s="73"/>
      <c r="AT4" s="23">
        <v>-20.970781755343751</v>
      </c>
      <c r="AU4" s="23">
        <f t="shared" si="3"/>
        <v>-1.8426277852824355</v>
      </c>
      <c r="AV4" s="23">
        <v>3</v>
      </c>
      <c r="AW4" s="23">
        <f t="shared" si="4"/>
        <v>9.5419847328244278E-3</v>
      </c>
      <c r="AX4" s="23">
        <f t="shared" si="5"/>
        <v>-2.3438866646343475</v>
      </c>
      <c r="BE4" s="73"/>
      <c r="BF4" s="73"/>
      <c r="BG4" s="74"/>
      <c r="BH4" s="48">
        <v>3</v>
      </c>
      <c r="BI4" s="50">
        <f t="shared" si="6"/>
        <v>-17.920053543164187</v>
      </c>
      <c r="BJ4" s="23">
        <f t="shared" ref="BJ4:BJ18" si="23">BI4+$BF$22</f>
        <v>-14.780119236992007</v>
      </c>
      <c r="BK4" s="23">
        <f t="shared" si="7"/>
        <v>3.9349781490004211E-2</v>
      </c>
      <c r="BL4" s="49">
        <f t="shared" si="8"/>
        <v>10.309642750381103</v>
      </c>
      <c r="BM4" s="23">
        <f t="shared" si="9"/>
        <v>14</v>
      </c>
      <c r="BN4" s="23">
        <f t="shared" si="10"/>
        <v>1.320970761019951</v>
      </c>
      <c r="BT4" s="31">
        <v>43836</v>
      </c>
      <c r="BU4" s="11">
        <v>3</v>
      </c>
      <c r="BV4" s="23">
        <v>335.82998659999998</v>
      </c>
      <c r="BW4" s="23">
        <f t="shared" si="11"/>
        <v>350.47874319211985</v>
      </c>
      <c r="BX4" s="23">
        <f t="shared" si="12"/>
        <v>4.3619561017842319</v>
      </c>
      <c r="BZ4" s="25" t="s">
        <v>31</v>
      </c>
      <c r="CA4" s="30">
        <f>SLOPE(BV2:BV263, BU2:BU263)</f>
        <v>0.76595179909301758</v>
      </c>
      <c r="CG4" s="3">
        <f t="shared" si="13"/>
        <v>-14.648756592119867</v>
      </c>
      <c r="CI4" s="75"/>
      <c r="CJ4" s="75"/>
      <c r="CK4" s="75"/>
      <c r="CR4" s="73"/>
      <c r="CS4" s="73"/>
      <c r="CY4" s="73"/>
      <c r="CZ4" s="73"/>
      <c r="DA4" s="73"/>
      <c r="DB4" s="73"/>
      <c r="DC4" s="73"/>
      <c r="DD4" s="73"/>
      <c r="DE4" s="73"/>
      <c r="DF4" s="73"/>
      <c r="DJ4" s="74"/>
      <c r="DK4" s="23">
        <v>-70.462525950398629</v>
      </c>
      <c r="DL4" s="23">
        <f t="shared" si="14"/>
        <v>-2.3328436788366047</v>
      </c>
      <c r="DM4" s="23">
        <v>3</v>
      </c>
      <c r="DN4" s="23">
        <f t="shared" si="15"/>
        <v>9.5419847328244278E-3</v>
      </c>
      <c r="DO4" s="23">
        <f t="shared" si="16"/>
        <v>-2.3438866646343475</v>
      </c>
      <c r="DX4" s="73"/>
      <c r="DY4" s="73"/>
      <c r="DZ4" s="74"/>
      <c r="EA4" s="48">
        <v>3</v>
      </c>
      <c r="EB4" s="50">
        <f t="shared" si="17"/>
        <v>-66.304681663471058</v>
      </c>
      <c r="EC4" s="23">
        <f t="shared" si="18"/>
        <v>-55.254805870914254</v>
      </c>
      <c r="ED4" s="23">
        <f t="shared" si="19"/>
        <v>1.9598306393661155E-2</v>
      </c>
      <c r="EE4" s="49">
        <f t="shared" si="20"/>
        <v>5.1347562751392228</v>
      </c>
      <c r="EF4" s="23">
        <f t="shared" si="21"/>
        <v>2</v>
      </c>
      <c r="EG4" s="23">
        <f t="shared" si="22"/>
        <v>1.9137611169788764</v>
      </c>
    </row>
    <row r="5" spans="1:138" x14ac:dyDescent="0.2">
      <c r="C5" s="31">
        <v>43837</v>
      </c>
      <c r="D5" s="11">
        <v>4</v>
      </c>
      <c r="E5" s="23">
        <v>95.343002319999997</v>
      </c>
      <c r="F5" s="23">
        <f t="shared" si="0"/>
        <v>93.358281074597386</v>
      </c>
      <c r="G5" s="23">
        <f t="shared" si="1"/>
        <v>2.0816643037328371</v>
      </c>
      <c r="I5" s="25" t="s">
        <v>32</v>
      </c>
      <c r="J5" s="30">
        <f>INTERCEPT(E2:E263, D2:D263)</f>
        <v>92.05622680047729</v>
      </c>
      <c r="N5" s="25" t="s">
        <v>37</v>
      </c>
      <c r="O5" s="30">
        <f>AVERAGE(P2:P263)</f>
        <v>3.2543942095882449E-14</v>
      </c>
      <c r="P5" s="23">
        <f t="shared" si="2"/>
        <v>1.9847212454026106</v>
      </c>
      <c r="AT5" s="23">
        <v>-20.654241049753665</v>
      </c>
      <c r="AU5" s="23">
        <f t="shared" si="3"/>
        <v>-1.8148144826550994</v>
      </c>
      <c r="AV5" s="23">
        <v>4</v>
      </c>
      <c r="AW5" s="23">
        <f t="shared" si="4"/>
        <v>1.3358778625954198E-2</v>
      </c>
      <c r="AX5" s="23">
        <f t="shared" si="5"/>
        <v>-2.2156197184696946</v>
      </c>
      <c r="BE5" s="71" t="s">
        <v>100</v>
      </c>
      <c r="BF5" s="72"/>
      <c r="BG5" s="47"/>
      <c r="BH5" s="48">
        <v>4</v>
      </c>
      <c r="BI5" s="50">
        <f t="shared" si="6"/>
        <v>-14.780119236992007</v>
      </c>
      <c r="BJ5" s="23">
        <f t="shared" si="23"/>
        <v>-11.640184930819828</v>
      </c>
      <c r="BK5" s="23">
        <f t="shared" si="7"/>
        <v>5.6178065903368143E-2</v>
      </c>
      <c r="BL5" s="49">
        <f t="shared" si="8"/>
        <v>14.718653266682454</v>
      </c>
      <c r="BM5" s="23">
        <f t="shared" si="9"/>
        <v>21</v>
      </c>
      <c r="BN5" s="23">
        <f t="shared" si="10"/>
        <v>2.6806336197531837</v>
      </c>
      <c r="BT5" s="31">
        <v>43837</v>
      </c>
      <c r="BU5" s="11">
        <v>4</v>
      </c>
      <c r="BV5" s="23">
        <v>330.75</v>
      </c>
      <c r="BW5" s="23">
        <f t="shared" si="11"/>
        <v>351.24469499121284</v>
      </c>
      <c r="BX5" s="23">
        <f t="shared" si="12"/>
        <v>6.19643083634553</v>
      </c>
      <c r="BZ5" s="25" t="s">
        <v>32</v>
      </c>
      <c r="CA5" s="30">
        <f>INTERCEPT(BV2:BV263, BU2:BU263)</f>
        <v>348.18088779484077</v>
      </c>
      <c r="CE5" s="26" t="s">
        <v>37</v>
      </c>
      <c r="CF5" s="27">
        <f>AVERAGE(CG2:CG263)</f>
        <v>-6.5521803419710004E-14</v>
      </c>
      <c r="CG5" s="3">
        <f t="shared" si="13"/>
        <v>-20.494694991212839</v>
      </c>
      <c r="DJ5" s="74"/>
      <c r="DK5" s="23">
        <v>-68.260381347677708</v>
      </c>
      <c r="DL5" s="23">
        <f t="shared" si="14"/>
        <v>-2.2599360013576857</v>
      </c>
      <c r="DM5" s="23">
        <v>4</v>
      </c>
      <c r="DN5" s="23">
        <f t="shared" si="15"/>
        <v>1.3358778625954198E-2</v>
      </c>
      <c r="DO5" s="23">
        <f t="shared" si="16"/>
        <v>-2.2156197184696946</v>
      </c>
      <c r="DX5" s="71" t="s">
        <v>100</v>
      </c>
      <c r="DY5" s="72"/>
      <c r="DZ5" s="47"/>
      <c r="EA5" s="48">
        <v>4</v>
      </c>
      <c r="EB5" s="50">
        <f t="shared" si="17"/>
        <v>-55.254805870914254</v>
      </c>
      <c r="EC5" s="23">
        <f t="shared" si="18"/>
        <v>-44.204930078357449</v>
      </c>
      <c r="ED5" s="23">
        <f t="shared" si="19"/>
        <v>3.798943265210232E-2</v>
      </c>
      <c r="EE5" s="49">
        <f t="shared" si="20"/>
        <v>9.9532313548508071</v>
      </c>
      <c r="EF5" s="23">
        <f t="shared" si="21"/>
        <v>6</v>
      </c>
      <c r="EG5" s="23">
        <f t="shared" si="22"/>
        <v>1.5701471801274938</v>
      </c>
    </row>
    <row r="6" spans="1:138" x14ac:dyDescent="0.2">
      <c r="C6" s="31">
        <v>43838</v>
      </c>
      <c r="D6" s="11">
        <v>5</v>
      </c>
      <c r="E6" s="23">
        <v>94.598503109999996</v>
      </c>
      <c r="F6" s="23">
        <f t="shared" si="0"/>
        <v>93.683794643127413</v>
      </c>
      <c r="G6" s="23">
        <f t="shared" si="1"/>
        <v>0.96693756962406807</v>
      </c>
      <c r="I6" s="25" t="s">
        <v>33</v>
      </c>
      <c r="J6" s="30">
        <f>CORREL(E2:E263,D2:D263)</f>
        <v>0.90800999611818978</v>
      </c>
      <c r="N6" s="25" t="s">
        <v>38</v>
      </c>
      <c r="O6" s="30">
        <f>_xlfn.STDEV.S(P2:P263)</f>
        <v>11.380910416549158</v>
      </c>
      <c r="P6" s="23">
        <f t="shared" si="2"/>
        <v>0.91470846687258245</v>
      </c>
      <c r="AT6" s="23">
        <v>-20.649754618283708</v>
      </c>
      <c r="AU6" s="23">
        <f t="shared" si="3"/>
        <v>-1.814420275925958</v>
      </c>
      <c r="AV6" s="23">
        <v>5</v>
      </c>
      <c r="AW6" s="23">
        <f t="shared" si="4"/>
        <v>1.717557251908397E-2</v>
      </c>
      <c r="AX6" s="23">
        <f t="shared" si="5"/>
        <v>-2.1159254910219962</v>
      </c>
      <c r="BE6" s="43"/>
      <c r="BF6" s="43"/>
      <c r="BG6" s="15"/>
      <c r="BH6" s="48">
        <v>5</v>
      </c>
      <c r="BI6" s="50">
        <f t="shared" si="6"/>
        <v>-11.640184930819828</v>
      </c>
      <c r="BJ6" s="23">
        <f t="shared" si="23"/>
        <v>-8.5002506246476486</v>
      </c>
      <c r="BK6" s="23">
        <f t="shared" si="7"/>
        <v>7.4360400253540515E-2</v>
      </c>
      <c r="BL6" s="49">
        <f t="shared" si="8"/>
        <v>19.482424866427614</v>
      </c>
      <c r="BM6" s="23">
        <f t="shared" si="9"/>
        <v>23</v>
      </c>
      <c r="BN6" s="23">
        <f t="shared" si="10"/>
        <v>0.63510240153158204</v>
      </c>
      <c r="BT6" s="31">
        <v>43838</v>
      </c>
      <c r="BU6" s="11">
        <v>5</v>
      </c>
      <c r="BV6" s="23">
        <v>339.26000979999998</v>
      </c>
      <c r="BW6" s="23">
        <f t="shared" si="11"/>
        <v>352.01064679030588</v>
      </c>
      <c r="BX6" s="23">
        <f t="shared" si="12"/>
        <v>3.758367217469174</v>
      </c>
      <c r="BZ6" s="25" t="s">
        <v>33</v>
      </c>
      <c r="CA6" s="30">
        <f>CORREL(BV2:BV263,BU2:BU263)</f>
        <v>0.88707328424091247</v>
      </c>
      <c r="CE6" s="26" t="s">
        <v>38</v>
      </c>
      <c r="CF6" s="27">
        <f>_xlfn.STDEV.S(CG2:CG263)</f>
        <v>30.204563893255965</v>
      </c>
      <c r="CG6" s="3">
        <f t="shared" si="13"/>
        <v>-12.750636990305907</v>
      </c>
      <c r="DK6" s="23">
        <v>-57.512286145863754</v>
      </c>
      <c r="DL6" s="23">
        <f t="shared" si="14"/>
        <v>-1.904092585117739</v>
      </c>
      <c r="DM6" s="23">
        <v>5</v>
      </c>
      <c r="DN6" s="23">
        <f t="shared" si="15"/>
        <v>1.717557251908397E-2</v>
      </c>
      <c r="DO6" s="23">
        <f t="shared" si="16"/>
        <v>-2.1159254910219962</v>
      </c>
      <c r="DX6" s="30"/>
      <c r="DY6" s="30"/>
      <c r="DZ6" s="15"/>
      <c r="EA6" s="48">
        <v>5</v>
      </c>
      <c r="EB6" s="50">
        <f t="shared" si="17"/>
        <v>-44.204930078357449</v>
      </c>
      <c r="EC6" s="23">
        <f t="shared" si="18"/>
        <v>-33.155054285800645</v>
      </c>
      <c r="ED6" s="23">
        <f t="shared" si="19"/>
        <v>6.4508524123346969E-2</v>
      </c>
      <c r="EE6" s="49">
        <f t="shared" si="20"/>
        <v>16.901233320316905</v>
      </c>
      <c r="EF6" s="23">
        <f t="shared" si="21"/>
        <v>21</v>
      </c>
      <c r="EG6" s="23">
        <f t="shared" si="22"/>
        <v>0.99400369050495885</v>
      </c>
    </row>
    <row r="7" spans="1:138" ht="19" x14ac:dyDescent="0.2">
      <c r="C7" s="31">
        <v>43839</v>
      </c>
      <c r="D7" s="11">
        <v>6</v>
      </c>
      <c r="E7" s="23">
        <v>95.052497860000003</v>
      </c>
      <c r="F7" s="23">
        <f t="shared" si="0"/>
        <v>94.009308211657441</v>
      </c>
      <c r="G7" s="23">
        <f t="shared" si="1"/>
        <v>1.0974878849360117</v>
      </c>
      <c r="I7" s="25" t="s">
        <v>50</v>
      </c>
      <c r="J7" s="30">
        <f>J6^2</f>
        <v>0.82448215305055506</v>
      </c>
      <c r="P7" s="23">
        <f t="shared" si="2"/>
        <v>1.0431896483425618</v>
      </c>
      <c r="AT7" s="23">
        <v>-19.081905226978535</v>
      </c>
      <c r="AU7" s="23">
        <f t="shared" si="3"/>
        <v>-1.6766589427882033</v>
      </c>
      <c r="AV7" s="23">
        <v>6</v>
      </c>
      <c r="AW7" s="23">
        <f t="shared" si="4"/>
        <v>2.0992366412213741E-2</v>
      </c>
      <c r="AX7" s="23">
        <f t="shared" si="5"/>
        <v>-2.0336714474073072</v>
      </c>
      <c r="BE7" s="43" t="s">
        <v>80</v>
      </c>
      <c r="BF7" s="43">
        <v>3.2110022867937355E-14</v>
      </c>
      <c r="BG7" s="15"/>
      <c r="BH7" s="48">
        <v>6</v>
      </c>
      <c r="BI7" s="50">
        <f t="shared" si="6"/>
        <v>-8.5002506246476486</v>
      </c>
      <c r="BJ7" s="23">
        <f t="shared" si="23"/>
        <v>-5.3603163184754683</v>
      </c>
      <c r="BK7" s="23">
        <f t="shared" si="7"/>
        <v>9.125729168812402E-2</v>
      </c>
      <c r="BL7" s="49">
        <f t="shared" si="8"/>
        <v>23.909410422288495</v>
      </c>
      <c r="BM7" s="23">
        <f t="shared" si="9"/>
        <v>17</v>
      </c>
      <c r="BN7" s="23">
        <f t="shared" si="10"/>
        <v>1.9967013632057364</v>
      </c>
      <c r="BT7" s="31">
        <v>43839</v>
      </c>
      <c r="BU7" s="11">
        <v>6</v>
      </c>
      <c r="BV7" s="23">
        <v>335.6600037</v>
      </c>
      <c r="BW7" s="23">
        <f t="shared" si="11"/>
        <v>352.77659858939887</v>
      </c>
      <c r="BX7" s="23">
        <f t="shared" si="12"/>
        <v>5.0993847049757592</v>
      </c>
      <c r="BZ7" s="25" t="s">
        <v>50</v>
      </c>
      <c r="CA7" s="30">
        <f>CA6^2</f>
        <v>0.7868990116139587</v>
      </c>
      <c r="CG7" s="3">
        <f t="shared" si="13"/>
        <v>-17.116594889398868</v>
      </c>
      <c r="DK7" s="23">
        <v>-57.478250144956746</v>
      </c>
      <c r="DL7" s="23">
        <f t="shared" si="14"/>
        <v>-1.9029657355122525</v>
      </c>
      <c r="DM7" s="23">
        <v>6</v>
      </c>
      <c r="DN7" s="23">
        <f t="shared" si="15"/>
        <v>2.0992366412213741E-2</v>
      </c>
      <c r="DO7" s="23">
        <f t="shared" si="16"/>
        <v>-2.0336714474073072</v>
      </c>
      <c r="DX7" s="30" t="s">
        <v>80</v>
      </c>
      <c r="DY7" s="30">
        <v>-6.6389641875600204E-14</v>
      </c>
      <c r="DZ7" s="15"/>
      <c r="EA7" s="48">
        <v>6</v>
      </c>
      <c r="EB7" s="50">
        <f t="shared" si="17"/>
        <v>-33.155054285800645</v>
      </c>
      <c r="EC7" s="23">
        <f t="shared" si="18"/>
        <v>-22.105178493243844</v>
      </c>
      <c r="ED7" s="23">
        <f t="shared" si="19"/>
        <v>9.5959044987013159E-2</v>
      </c>
      <c r="EE7" s="49">
        <f t="shared" si="20"/>
        <v>25.141269786597448</v>
      </c>
      <c r="EF7" s="23">
        <f t="shared" si="21"/>
        <v>25</v>
      </c>
      <c r="EG7" s="23">
        <f t="shared" si="22"/>
        <v>7.9380050310455801E-4</v>
      </c>
    </row>
    <row r="8" spans="1:138" x14ac:dyDescent="0.2">
      <c r="C8" s="31">
        <v>43840</v>
      </c>
      <c r="D8" s="11">
        <v>7</v>
      </c>
      <c r="E8" s="23">
        <v>94.157997129999998</v>
      </c>
      <c r="F8" s="23">
        <f t="shared" si="0"/>
        <v>94.334821780187468</v>
      </c>
      <c r="G8" s="23">
        <f t="shared" si="1"/>
        <v>0.18779567915334433</v>
      </c>
      <c r="P8" s="23">
        <f t="shared" si="2"/>
        <v>-0.17682465018746996</v>
      </c>
      <c r="AT8" s="23">
        <v>-18.725268186813736</v>
      </c>
      <c r="AU8" s="23">
        <f t="shared" si="3"/>
        <v>-1.6453225182745539</v>
      </c>
      <c r="AV8" s="23">
        <v>7</v>
      </c>
      <c r="AW8" s="23">
        <f t="shared" si="4"/>
        <v>2.4809160305343511E-2</v>
      </c>
      <c r="AX8" s="23">
        <f t="shared" si="5"/>
        <v>-1.9632397668732706</v>
      </c>
      <c r="BE8" s="43" t="s">
        <v>81</v>
      </c>
      <c r="BF8" s="43">
        <v>0.70311499366116093</v>
      </c>
      <c r="BG8" s="15"/>
      <c r="BH8" s="48">
        <v>7</v>
      </c>
      <c r="BI8" s="50">
        <f t="shared" si="6"/>
        <v>-5.3603163184754683</v>
      </c>
      <c r="BJ8" s="23">
        <f t="shared" si="23"/>
        <v>-2.220382012303288</v>
      </c>
      <c r="BK8" s="23">
        <f t="shared" si="7"/>
        <v>0.10383521812284102</v>
      </c>
      <c r="BL8" s="49">
        <f t="shared" si="8"/>
        <v>27.204827148184346</v>
      </c>
      <c r="BM8" s="23">
        <f t="shared" si="9"/>
        <v>29</v>
      </c>
      <c r="BN8" s="23">
        <f t="shared" si="10"/>
        <v>0.11845859377610587</v>
      </c>
      <c r="BT8" s="31">
        <v>43840</v>
      </c>
      <c r="BU8" s="11">
        <v>7</v>
      </c>
      <c r="BV8" s="23">
        <v>329.0499878</v>
      </c>
      <c r="BW8" s="23">
        <f t="shared" si="11"/>
        <v>353.54255038849192</v>
      </c>
      <c r="BX8" s="23">
        <f t="shared" si="12"/>
        <v>7.443416956872448</v>
      </c>
      <c r="CG8" s="3">
        <f t="shared" si="13"/>
        <v>-24.492562588491921</v>
      </c>
      <c r="DK8" s="23">
        <v>-53.07835555902534</v>
      </c>
      <c r="DL8" s="23">
        <f t="shared" si="14"/>
        <v>-1.7572958757691755</v>
      </c>
      <c r="DM8" s="23">
        <v>7</v>
      </c>
      <c r="DN8" s="23">
        <f t="shared" si="15"/>
        <v>2.4809160305343511E-2</v>
      </c>
      <c r="DO8" s="23">
        <f t="shared" si="16"/>
        <v>-1.9632397668732706</v>
      </c>
      <c r="DX8" s="30" t="s">
        <v>81</v>
      </c>
      <c r="DY8" s="30">
        <v>1.8660441891769342</v>
      </c>
      <c r="DZ8" s="15"/>
      <c r="EA8" s="48">
        <v>7</v>
      </c>
      <c r="EB8" s="50">
        <f t="shared" si="17"/>
        <v>-22.105178493243844</v>
      </c>
      <c r="EC8" s="23">
        <f t="shared" si="18"/>
        <v>-11.055302700687044</v>
      </c>
      <c r="ED8" s="23">
        <f t="shared" si="19"/>
        <v>0.1250468149164865</v>
      </c>
      <c r="EE8" s="49">
        <f t="shared" si="20"/>
        <v>32.762265508119462</v>
      </c>
      <c r="EF8" s="23">
        <f t="shared" si="21"/>
        <v>45</v>
      </c>
      <c r="EG8" s="23">
        <f t="shared" si="22"/>
        <v>4.5711779442312102</v>
      </c>
    </row>
    <row r="9" spans="1:138" x14ac:dyDescent="0.2">
      <c r="C9" s="31">
        <v>43843</v>
      </c>
      <c r="D9" s="11">
        <v>8</v>
      </c>
      <c r="E9" s="23">
        <v>94.565002440000001</v>
      </c>
      <c r="F9" s="23">
        <f t="shared" si="0"/>
        <v>94.660335348717481</v>
      </c>
      <c r="G9" s="23">
        <f t="shared" si="1"/>
        <v>0.10081204066797124</v>
      </c>
      <c r="P9" s="23">
        <f t="shared" si="2"/>
        <v>-9.5332908717480791E-2</v>
      </c>
      <c r="AT9" s="23">
        <v>-18.590934074038572</v>
      </c>
      <c r="AU9" s="23">
        <f t="shared" si="3"/>
        <v>-1.6335190589854072</v>
      </c>
      <c r="AV9" s="23">
        <v>8</v>
      </c>
      <c r="AW9" s="23">
        <f t="shared" si="4"/>
        <v>2.8625954198473282E-2</v>
      </c>
      <c r="AX9" s="23">
        <f t="shared" si="5"/>
        <v>-1.9013826653257466</v>
      </c>
      <c r="BE9" s="43" t="s">
        <v>82</v>
      </c>
      <c r="BF9" s="43">
        <v>-0.46001536082962957</v>
      </c>
      <c r="BG9" s="15"/>
      <c r="BH9" s="48">
        <v>8</v>
      </c>
      <c r="BI9" s="50">
        <f t="shared" si="6"/>
        <v>-2.220382012303288</v>
      </c>
      <c r="BJ9" s="23">
        <f t="shared" si="23"/>
        <v>0.91955229386889226</v>
      </c>
      <c r="BK9" s="23">
        <f t="shared" si="7"/>
        <v>0.10954012589340201</v>
      </c>
      <c r="BL9" s="49">
        <f t="shared" si="8"/>
        <v>28.699512984071326</v>
      </c>
      <c r="BM9" s="23">
        <f t="shared" si="9"/>
        <v>32</v>
      </c>
      <c r="BN9" s="23">
        <f t="shared" si="10"/>
        <v>0.37956095451374611</v>
      </c>
      <c r="BT9" s="31">
        <v>43843</v>
      </c>
      <c r="BU9" s="11">
        <v>8</v>
      </c>
      <c r="BV9" s="23">
        <v>338.92001340000002</v>
      </c>
      <c r="BW9" s="23">
        <f t="shared" si="11"/>
        <v>354.30850218758491</v>
      </c>
      <c r="BX9" s="23">
        <f t="shared" si="12"/>
        <v>4.5404485362813602</v>
      </c>
      <c r="CG9" s="3">
        <f t="shared" si="13"/>
        <v>-15.38848878758489</v>
      </c>
      <c r="DK9" s="23">
        <v>-50.216077542235837</v>
      </c>
      <c r="DL9" s="23">
        <f t="shared" si="14"/>
        <v>-1.6625327788112159</v>
      </c>
      <c r="DM9" s="23">
        <v>8</v>
      </c>
      <c r="DN9" s="23">
        <f t="shared" si="15"/>
        <v>2.8625954198473282E-2</v>
      </c>
      <c r="DO9" s="23">
        <f t="shared" si="16"/>
        <v>-1.9013826653257466</v>
      </c>
      <c r="DX9" s="30" t="s">
        <v>82</v>
      </c>
      <c r="DY9" s="30">
        <v>-1.3573559719446848</v>
      </c>
      <c r="DZ9" s="15"/>
      <c r="EA9" s="48">
        <v>8</v>
      </c>
      <c r="EB9" s="50">
        <f t="shared" si="17"/>
        <v>-11.055302700687044</v>
      </c>
      <c r="EC9" s="23">
        <f t="shared" si="18"/>
        <v>-5.4269081302429356E-3</v>
      </c>
      <c r="ED9" s="23">
        <f t="shared" si="19"/>
        <v>0.14275112363823828</v>
      </c>
      <c r="EE9" s="49">
        <f t="shared" si="20"/>
        <v>37.400794393218426</v>
      </c>
      <c r="EF9" s="23">
        <f t="shared" si="21"/>
        <v>36</v>
      </c>
      <c r="EG9" s="23">
        <f t="shared" si="22"/>
        <v>5.2464792898301985E-2</v>
      </c>
    </row>
    <row r="10" spans="1:138" x14ac:dyDescent="0.2">
      <c r="C10" s="31">
        <v>43844</v>
      </c>
      <c r="D10" s="11">
        <v>9</v>
      </c>
      <c r="E10" s="23">
        <v>93.472000120000004</v>
      </c>
      <c r="F10" s="23">
        <f t="shared" si="0"/>
        <v>94.985848917247509</v>
      </c>
      <c r="G10" s="23">
        <f t="shared" si="1"/>
        <v>1.6195746269514026</v>
      </c>
      <c r="P10" s="23">
        <f t="shared" si="2"/>
        <v>-1.5138487972475048</v>
      </c>
      <c r="AT10" s="23">
        <v>-18.467700344163632</v>
      </c>
      <c r="AU10" s="23">
        <f t="shared" si="3"/>
        <v>-1.6226909507441065</v>
      </c>
      <c r="AV10" s="23">
        <v>9</v>
      </c>
      <c r="AW10" s="23">
        <f t="shared" si="4"/>
        <v>3.2442748091603052E-2</v>
      </c>
      <c r="AX10" s="23">
        <f t="shared" si="5"/>
        <v>-1.8460462092017935</v>
      </c>
      <c r="BE10" s="43" t="s">
        <v>83</v>
      </c>
      <c r="BF10" s="43" t="s">
        <v>101</v>
      </c>
      <c r="BG10" s="15"/>
      <c r="BH10" s="48">
        <v>9</v>
      </c>
      <c r="BI10" s="50">
        <f t="shared" si="6"/>
        <v>0.91955229386889226</v>
      </c>
      <c r="BJ10" s="23">
        <f t="shared" si="23"/>
        <v>4.0594866000410725</v>
      </c>
      <c r="BK10" s="23">
        <f t="shared" si="7"/>
        <v>0.10714041630031501</v>
      </c>
      <c r="BL10" s="49">
        <f t="shared" si="8"/>
        <v>28.070789070682533</v>
      </c>
      <c r="BM10" s="23">
        <f t="shared" si="9"/>
        <v>36</v>
      </c>
      <c r="BN10" s="23">
        <f t="shared" si="10"/>
        <v>2.239779786855804</v>
      </c>
      <c r="BT10" s="31">
        <v>43844</v>
      </c>
      <c r="BU10" s="11">
        <v>9</v>
      </c>
      <c r="BV10" s="23">
        <v>338.69000240000003</v>
      </c>
      <c r="BW10" s="23">
        <f t="shared" si="11"/>
        <v>355.07445398667795</v>
      </c>
      <c r="BX10" s="23">
        <f t="shared" si="12"/>
        <v>4.8375952849436477</v>
      </c>
      <c r="CG10" s="3">
        <f t="shared" si="13"/>
        <v>-16.384451586677926</v>
      </c>
      <c r="DK10" s="23">
        <v>-50.178489949491677</v>
      </c>
      <c r="DL10" s="23">
        <f t="shared" si="14"/>
        <v>-1.6612883445966715</v>
      </c>
      <c r="DM10" s="23">
        <v>9</v>
      </c>
      <c r="DN10" s="23">
        <f t="shared" si="15"/>
        <v>3.2442748091603052E-2</v>
      </c>
      <c r="DO10" s="23">
        <f t="shared" si="16"/>
        <v>-1.8460462092017935</v>
      </c>
      <c r="DX10" s="30" t="s">
        <v>83</v>
      </c>
      <c r="DY10" s="30" t="s">
        <v>101</v>
      </c>
      <c r="DZ10" s="15"/>
      <c r="EA10" s="48">
        <v>9</v>
      </c>
      <c r="EB10" s="50">
        <f t="shared" si="17"/>
        <v>-5.4269081302429356E-3</v>
      </c>
      <c r="EC10" s="23">
        <f t="shared" si="18"/>
        <v>11.044448884426558</v>
      </c>
      <c r="ED10" s="23">
        <f t="shared" si="19"/>
        <v>0.14276040282021496</v>
      </c>
      <c r="EE10" s="49">
        <f t="shared" si="20"/>
        <v>37.403225538896322</v>
      </c>
      <c r="EF10" s="23">
        <f t="shared" si="21"/>
        <v>31</v>
      </c>
      <c r="EG10" s="23">
        <f t="shared" si="22"/>
        <v>1.0961968309213352</v>
      </c>
    </row>
    <row r="11" spans="1:138" x14ac:dyDescent="0.2">
      <c r="C11" s="31">
        <v>43845</v>
      </c>
      <c r="D11" s="11">
        <v>10</v>
      </c>
      <c r="E11" s="23">
        <v>93.100997919999998</v>
      </c>
      <c r="F11" s="23">
        <f t="shared" si="0"/>
        <v>95.311362485777536</v>
      </c>
      <c r="G11" s="23">
        <f t="shared" si="1"/>
        <v>2.3741577589499792</v>
      </c>
      <c r="P11" s="23">
        <f t="shared" si="2"/>
        <v>-2.2103645657775388</v>
      </c>
      <c r="AG11" s="24" t="s">
        <v>39</v>
      </c>
      <c r="AH11" s="24" t="s">
        <v>41</v>
      </c>
      <c r="AI11" s="14"/>
      <c r="AJ11" s="14"/>
      <c r="AK11" s="14"/>
      <c r="AL11" s="14"/>
      <c r="AM11" s="14"/>
      <c r="AT11" s="23">
        <v>-17.885110464928886</v>
      </c>
      <c r="AU11" s="23">
        <f t="shared" si="3"/>
        <v>-1.5715008562866726</v>
      </c>
      <c r="AV11" s="23">
        <v>10</v>
      </c>
      <c r="AW11" s="23">
        <f t="shared" si="4"/>
        <v>3.6259541984732822E-2</v>
      </c>
      <c r="AX11" s="23">
        <f t="shared" si="5"/>
        <v>-1.7958455512600473</v>
      </c>
      <c r="BE11" s="43" t="s">
        <v>84</v>
      </c>
      <c r="BF11" s="43">
        <v>11.380910416549161</v>
      </c>
      <c r="BG11" s="15"/>
      <c r="BH11" s="48">
        <v>10</v>
      </c>
      <c r="BI11" s="50">
        <f t="shared" si="6"/>
        <v>4.0594866000410725</v>
      </c>
      <c r="BJ11" s="23">
        <f t="shared" si="23"/>
        <v>7.1994209062132528</v>
      </c>
      <c r="BK11" s="23">
        <f t="shared" si="7"/>
        <v>9.7159422690554997E-2</v>
      </c>
      <c r="BL11" s="49">
        <f t="shared" si="8"/>
        <v>25.455768744925408</v>
      </c>
      <c r="BM11" s="23">
        <f t="shared" si="9"/>
        <v>25</v>
      </c>
      <c r="BN11" s="23">
        <f t="shared" si="10"/>
        <v>8.160238684297879E-3</v>
      </c>
      <c r="BT11" s="31">
        <v>43845</v>
      </c>
      <c r="BU11" s="11">
        <v>10</v>
      </c>
      <c r="BV11" s="23">
        <v>339.07000729999999</v>
      </c>
      <c r="BW11" s="23">
        <f t="shared" si="11"/>
        <v>355.84040578577094</v>
      </c>
      <c r="BX11" s="23">
        <f t="shared" si="12"/>
        <v>4.9459987980986355</v>
      </c>
      <c r="CG11" s="3">
        <f t="shared" si="13"/>
        <v>-16.770398485770954</v>
      </c>
      <c r="CX11" s="30" t="s">
        <v>39</v>
      </c>
      <c r="CY11" s="30" t="s">
        <v>41</v>
      </c>
      <c r="CZ11" s="14"/>
      <c r="DA11" s="14"/>
      <c r="DB11" s="14"/>
      <c r="DC11" s="14"/>
      <c r="DD11" s="14"/>
      <c r="DK11" s="23">
        <v>-48.000259157211417</v>
      </c>
      <c r="DL11" s="23">
        <f t="shared" si="14"/>
        <v>-1.5891723954977801</v>
      </c>
      <c r="DM11" s="23">
        <v>10</v>
      </c>
      <c r="DN11" s="23">
        <f t="shared" si="15"/>
        <v>3.6259541984732822E-2</v>
      </c>
      <c r="DO11" s="23">
        <f t="shared" si="16"/>
        <v>-1.7958455512600473</v>
      </c>
      <c r="DX11" s="30" t="s">
        <v>84</v>
      </c>
      <c r="DY11" s="30">
        <v>30.204563893255976</v>
      </c>
      <c r="DZ11" s="15"/>
      <c r="EA11" s="48">
        <v>10</v>
      </c>
      <c r="EB11" s="50">
        <f t="shared" si="17"/>
        <v>11.044448884426558</v>
      </c>
      <c r="EC11" s="23">
        <f t="shared" si="18"/>
        <v>22.094324676983359</v>
      </c>
      <c r="ED11" s="23">
        <f t="shared" si="19"/>
        <v>0.12507120173576614</v>
      </c>
      <c r="EE11" s="49">
        <f t="shared" si="20"/>
        <v>32.76865485477073</v>
      </c>
      <c r="EF11" s="23">
        <f t="shared" si="21"/>
        <v>32</v>
      </c>
      <c r="EG11" s="23">
        <f t="shared" si="22"/>
        <v>1.8030349075393755E-2</v>
      </c>
    </row>
    <row r="12" spans="1:138" x14ac:dyDescent="0.2">
      <c r="C12" s="31">
        <v>43846</v>
      </c>
      <c r="D12" s="11">
        <v>11</v>
      </c>
      <c r="E12" s="23">
        <v>93.897003170000005</v>
      </c>
      <c r="F12" s="23">
        <f t="shared" si="0"/>
        <v>95.636876054307564</v>
      </c>
      <c r="G12" s="23">
        <f t="shared" si="1"/>
        <v>1.8529589077060624</v>
      </c>
      <c r="P12" s="23">
        <f t="shared" si="2"/>
        <v>-1.7398728843075588</v>
      </c>
      <c r="AG12" s="43">
        <v>-24.199922155508546</v>
      </c>
      <c r="AH12" s="29">
        <v>1</v>
      </c>
      <c r="AM12" s="13"/>
      <c r="AT12" s="23">
        <v>-17.808445932568603</v>
      </c>
      <c r="AU12" s="23">
        <f t="shared" si="3"/>
        <v>-1.5647646173080401</v>
      </c>
      <c r="AV12" s="23">
        <v>11</v>
      </c>
      <c r="AW12" s="23">
        <f t="shared" si="4"/>
        <v>4.0076335877862593E-2</v>
      </c>
      <c r="AX12" s="23">
        <f t="shared" si="5"/>
        <v>-1.7498009207740848</v>
      </c>
      <c r="BE12" s="43" t="s">
        <v>85</v>
      </c>
      <c r="BF12" s="43">
        <v>129.5251219095172</v>
      </c>
      <c r="BG12" s="15"/>
      <c r="BH12" s="48">
        <v>11</v>
      </c>
      <c r="BI12" s="50">
        <f t="shared" si="6"/>
        <v>7.1994209062132528</v>
      </c>
      <c r="BJ12" s="23">
        <f t="shared" si="23"/>
        <v>10.339355212385433</v>
      </c>
      <c r="BK12" s="23">
        <f t="shared" si="7"/>
        <v>8.1689806672320286E-2</v>
      </c>
      <c r="BL12" s="49">
        <f t="shared" si="8"/>
        <v>21.402729348147915</v>
      </c>
      <c r="BM12" s="23">
        <f t="shared" si="9"/>
        <v>5</v>
      </c>
      <c r="BN12" s="23">
        <f t="shared" si="10"/>
        <v>12.570804671315209</v>
      </c>
      <c r="BT12" s="31">
        <v>43846</v>
      </c>
      <c r="BU12" s="11">
        <v>11</v>
      </c>
      <c r="BV12" s="23">
        <v>338.61999509999998</v>
      </c>
      <c r="BW12" s="23">
        <f t="shared" si="11"/>
        <v>356.60635758486399</v>
      </c>
      <c r="BX12" s="23">
        <f t="shared" si="12"/>
        <v>5.3116658038909774</v>
      </c>
      <c r="CG12" s="3">
        <f t="shared" si="13"/>
        <v>-17.986362484864003</v>
      </c>
      <c r="CX12" s="30">
        <v>-88.404433248584667</v>
      </c>
      <c r="CY12" s="30">
        <v>1</v>
      </c>
      <c r="DD12" s="13"/>
      <c r="DK12" s="23">
        <v>-47.462403759932272</v>
      </c>
      <c r="DL12" s="23">
        <f t="shared" si="14"/>
        <v>-1.5713653051792458</v>
      </c>
      <c r="DM12" s="23">
        <v>11</v>
      </c>
      <c r="DN12" s="23">
        <f t="shared" si="15"/>
        <v>4.0076335877862593E-2</v>
      </c>
      <c r="DO12" s="23">
        <f t="shared" si="16"/>
        <v>-1.7498009207740848</v>
      </c>
      <c r="DX12" s="30" t="s">
        <v>85</v>
      </c>
      <c r="DY12" s="30">
        <v>912.31567998178264</v>
      </c>
      <c r="DZ12" s="15"/>
      <c r="EA12" s="48">
        <v>11</v>
      </c>
      <c r="EB12" s="50">
        <f t="shared" si="17"/>
        <v>22.094324676983359</v>
      </c>
      <c r="EC12" s="23">
        <f t="shared" si="18"/>
        <v>33.144200469540159</v>
      </c>
      <c r="ED12" s="23">
        <f t="shared" si="19"/>
        <v>9.5990237558416625E-2</v>
      </c>
      <c r="EE12" s="49">
        <f t="shared" si="20"/>
        <v>25.149442240305156</v>
      </c>
      <c r="EF12" s="23">
        <f t="shared" si="21"/>
        <v>23</v>
      </c>
      <c r="EG12" s="23">
        <f t="shared" si="22"/>
        <v>0.18370594068300056</v>
      </c>
    </row>
    <row r="13" spans="1:138" x14ac:dyDescent="0.2">
      <c r="C13" s="31">
        <v>43847</v>
      </c>
      <c r="D13" s="11">
        <v>12</v>
      </c>
      <c r="E13" s="23">
        <v>93.236000059999995</v>
      </c>
      <c r="F13" s="23">
        <f t="shared" si="0"/>
        <v>95.962389622837591</v>
      </c>
      <c r="G13" s="23">
        <f t="shared" si="1"/>
        <v>2.9241811758152298</v>
      </c>
      <c r="P13" s="23">
        <f t="shared" si="2"/>
        <v>-2.7263895628375963</v>
      </c>
      <c r="AG13" s="43">
        <v>-20.863741955200602</v>
      </c>
      <c r="AH13" s="29">
        <v>2</v>
      </c>
      <c r="AM13" s="13"/>
      <c r="AT13" s="23">
        <v>-17.654976299628643</v>
      </c>
      <c r="AU13" s="23">
        <f t="shared" si="3"/>
        <v>-1.5512797881227758</v>
      </c>
      <c r="AV13" s="23">
        <v>12</v>
      </c>
      <c r="AW13" s="23">
        <f t="shared" si="4"/>
        <v>4.3893129770992363E-2</v>
      </c>
      <c r="AX13" s="23">
        <f t="shared" si="5"/>
        <v>-1.7071926025024666</v>
      </c>
      <c r="BE13" s="43" t="s">
        <v>86</v>
      </c>
      <c r="BF13" s="43">
        <v>-0.37937294172411296</v>
      </c>
      <c r="BG13" s="15"/>
      <c r="BH13" s="48">
        <v>12</v>
      </c>
      <c r="BI13" s="50">
        <f t="shared" si="6"/>
        <v>10.339355212385433</v>
      </c>
      <c r="BJ13" s="23">
        <f t="shared" si="23"/>
        <v>13.479289518557614</v>
      </c>
      <c r="BK13" s="23">
        <f t="shared" si="7"/>
        <v>6.3679827992412785E-2</v>
      </c>
      <c r="BL13" s="49">
        <f t="shared" si="8"/>
        <v>16.68411493401215</v>
      </c>
      <c r="BM13" s="23">
        <f t="shared" si="9"/>
        <v>10</v>
      </c>
      <c r="BN13" s="23">
        <f t="shared" si="10"/>
        <v>2.6778401268385625</v>
      </c>
      <c r="BT13" s="31">
        <v>43847</v>
      </c>
      <c r="BU13" s="11">
        <v>12</v>
      </c>
      <c r="BV13" s="23">
        <v>339.67001340000002</v>
      </c>
      <c r="BW13" s="23">
        <f t="shared" si="11"/>
        <v>357.37230938395697</v>
      </c>
      <c r="BX13" s="23">
        <f t="shared" si="12"/>
        <v>5.2116157698944399</v>
      </c>
      <c r="CG13" s="3">
        <f t="shared" si="13"/>
        <v>-17.702295983956958</v>
      </c>
      <c r="CX13" s="30">
        <v>-76.663940218993062</v>
      </c>
      <c r="CY13" s="30">
        <v>0</v>
      </c>
      <c r="DD13" s="13"/>
      <c r="DK13" s="23">
        <v>-45.431951088955771</v>
      </c>
      <c r="DL13" s="23">
        <f t="shared" si="14"/>
        <v>-1.5041419319780238</v>
      </c>
      <c r="DM13" s="23">
        <v>12</v>
      </c>
      <c r="DN13" s="23">
        <f t="shared" si="15"/>
        <v>4.3893129770992363E-2</v>
      </c>
      <c r="DO13" s="23">
        <f t="shared" si="16"/>
        <v>-1.7071926025024666</v>
      </c>
      <c r="DX13" s="30" t="s">
        <v>86</v>
      </c>
      <c r="DY13" s="30">
        <v>0.27491212512563745</v>
      </c>
      <c r="DZ13" s="15"/>
      <c r="EA13" s="48">
        <v>12</v>
      </c>
      <c r="EB13" s="50">
        <f t="shared" si="17"/>
        <v>33.144200469540159</v>
      </c>
      <c r="EC13" s="23">
        <f t="shared" si="18"/>
        <v>44.194076262096956</v>
      </c>
      <c r="ED13" s="23">
        <f t="shared" si="19"/>
        <v>6.4537883527027384E-2</v>
      </c>
      <c r="EE13" s="49">
        <f t="shared" si="20"/>
        <v>16.908925484081173</v>
      </c>
      <c r="EF13" s="23">
        <f t="shared" si="21"/>
        <v>17</v>
      </c>
      <c r="EG13" s="23">
        <f t="shared" si="22"/>
        <v>4.9054373429331687E-4</v>
      </c>
    </row>
    <row r="14" spans="1:138" x14ac:dyDescent="0.2">
      <c r="C14" s="31">
        <v>43851</v>
      </c>
      <c r="D14" s="11">
        <v>13</v>
      </c>
      <c r="E14" s="23">
        <v>94.599998470000003</v>
      </c>
      <c r="F14" s="23">
        <f t="shared" si="0"/>
        <v>96.287903191367604</v>
      </c>
      <c r="G14" s="23">
        <f t="shared" si="1"/>
        <v>1.7842544911910099</v>
      </c>
      <c r="P14" s="23">
        <f t="shared" si="2"/>
        <v>-1.6879047213676017</v>
      </c>
      <c r="AG14" s="43">
        <v>-17.527561754892663</v>
      </c>
      <c r="AH14" s="29">
        <v>10</v>
      </c>
      <c r="AM14" s="13"/>
      <c r="AT14" s="23">
        <v>-17.603213912693633</v>
      </c>
      <c r="AU14" s="23">
        <f t="shared" si="3"/>
        <v>-1.5467316118310319</v>
      </c>
      <c r="AV14" s="23">
        <v>13</v>
      </c>
      <c r="AW14" s="23">
        <f t="shared" si="4"/>
        <v>4.7709923664122141E-2</v>
      </c>
      <c r="AX14" s="23">
        <f t="shared" si="5"/>
        <v>-1.6674757254802024</v>
      </c>
      <c r="BE14" s="43" t="s">
        <v>87</v>
      </c>
      <c r="BF14" s="43">
        <v>0.33806027594162258</v>
      </c>
      <c r="BG14" s="15"/>
      <c r="BH14" s="48">
        <v>13</v>
      </c>
      <c r="BI14" s="50">
        <f t="shared" si="6"/>
        <v>13.479289518557614</v>
      </c>
      <c r="BJ14" s="23">
        <f t="shared" si="23"/>
        <v>16.619223824729794</v>
      </c>
      <c r="BK14" s="23">
        <f t="shared" si="7"/>
        <v>4.6024234171339273E-2</v>
      </c>
      <c r="BL14" s="49">
        <f t="shared" si="8"/>
        <v>12.05834935289089</v>
      </c>
      <c r="BM14" s="23">
        <f t="shared" si="9"/>
        <v>14</v>
      </c>
      <c r="BN14" s="23">
        <f t="shared" si="10"/>
        <v>0.31264704024480755</v>
      </c>
      <c r="BT14" s="31">
        <v>43851</v>
      </c>
      <c r="BU14" s="11">
        <v>13</v>
      </c>
      <c r="BV14" s="23">
        <v>338.10998540000003</v>
      </c>
      <c r="BW14" s="23">
        <f t="shared" si="11"/>
        <v>358.13826118305002</v>
      </c>
      <c r="BX14" s="23">
        <f t="shared" si="12"/>
        <v>5.9235978373592246</v>
      </c>
      <c r="CG14" s="3">
        <f t="shared" si="13"/>
        <v>-20.028275783049992</v>
      </c>
      <c r="CX14" s="30">
        <v>-64.923447189401458</v>
      </c>
      <c r="CY14" s="30">
        <v>3</v>
      </c>
      <c r="DD14" s="13"/>
      <c r="DK14" s="23">
        <v>-43.892428198025527</v>
      </c>
      <c r="DL14" s="23">
        <f t="shared" si="14"/>
        <v>-1.4531720554927692</v>
      </c>
      <c r="DM14" s="23">
        <v>13</v>
      </c>
      <c r="DN14" s="23">
        <f t="shared" si="15"/>
        <v>4.7709923664122141E-2</v>
      </c>
      <c r="DO14" s="23">
        <f t="shared" si="16"/>
        <v>-1.6674757254802024</v>
      </c>
      <c r="DX14" s="30" t="s">
        <v>87</v>
      </c>
      <c r="DY14" s="30">
        <v>0.31130253593474244</v>
      </c>
      <c r="DZ14" s="15"/>
      <c r="EA14" s="48">
        <v>13</v>
      </c>
      <c r="EB14" s="50">
        <f t="shared" si="17"/>
        <v>44.194076262096956</v>
      </c>
      <c r="EC14" s="23">
        <f t="shared" si="18"/>
        <v>55.243952054653761</v>
      </c>
      <c r="ED14" s="23">
        <f t="shared" si="19"/>
        <v>3.8011664575090753E-2</v>
      </c>
      <c r="EE14" s="49">
        <f t="shared" si="20"/>
        <v>9.9590561186737769</v>
      </c>
      <c r="EF14" s="23">
        <f t="shared" si="21"/>
        <v>11</v>
      </c>
      <c r="EG14" s="23">
        <f t="shared" si="22"/>
        <v>0.1088018935889677</v>
      </c>
    </row>
    <row r="15" spans="1:138" x14ac:dyDescent="0.2">
      <c r="C15" s="31">
        <v>43852</v>
      </c>
      <c r="D15" s="11">
        <v>14</v>
      </c>
      <c r="E15" s="23">
        <v>94.373001099999996</v>
      </c>
      <c r="F15" s="23">
        <f t="shared" si="0"/>
        <v>96.613416759897632</v>
      </c>
      <c r="G15" s="23">
        <f t="shared" si="1"/>
        <v>2.374000650380542</v>
      </c>
      <c r="P15" s="23">
        <f t="shared" si="2"/>
        <v>-2.2404156598976357</v>
      </c>
      <c r="AG15" s="43">
        <v>-14.191381554584721</v>
      </c>
      <c r="AH15" s="29">
        <v>15</v>
      </c>
      <c r="AM15" s="13"/>
      <c r="AT15" s="23">
        <v>-17.178579477868851</v>
      </c>
      <c r="AU15" s="23">
        <f t="shared" si="3"/>
        <v>-1.5094204988108191</v>
      </c>
      <c r="AV15" s="23">
        <v>14</v>
      </c>
      <c r="AW15" s="23">
        <f t="shared" si="4"/>
        <v>5.1526717557251911E-2</v>
      </c>
      <c r="AX15" s="23">
        <f t="shared" si="5"/>
        <v>-1.6302274466655646</v>
      </c>
      <c r="BD15" s="47"/>
      <c r="BE15" s="43" t="s">
        <v>88</v>
      </c>
      <c r="BF15" s="43">
        <v>53.378883204927064</v>
      </c>
      <c r="BG15" s="15"/>
      <c r="BH15" s="48">
        <v>14</v>
      </c>
      <c r="BI15" s="50">
        <f t="shared" si="6"/>
        <v>16.619223824729794</v>
      </c>
      <c r="BJ15" s="23">
        <f t="shared" si="23"/>
        <v>19.759158130901973</v>
      </c>
      <c r="BK15" s="23">
        <f t="shared" si="7"/>
        <v>3.0840500837116314E-2</v>
      </c>
      <c r="BL15" s="49">
        <f t="shared" si="8"/>
        <v>8.0802112193244735</v>
      </c>
      <c r="BM15" s="23">
        <f t="shared" si="9"/>
        <v>11</v>
      </c>
      <c r="BN15" s="23">
        <f t="shared" si="10"/>
        <v>1.0550672862820787</v>
      </c>
      <c r="BT15" s="31">
        <v>43852</v>
      </c>
      <c r="BU15" s="11">
        <v>14</v>
      </c>
      <c r="BV15" s="23">
        <v>326</v>
      </c>
      <c r="BW15" s="23">
        <f t="shared" si="11"/>
        <v>358.90421298214301</v>
      </c>
      <c r="BX15" s="23">
        <f t="shared" si="12"/>
        <v>10.093316865688038</v>
      </c>
      <c r="CG15" s="3">
        <f t="shared" si="13"/>
        <v>-32.904212982143008</v>
      </c>
      <c r="CX15" s="30">
        <v>-53.182954159809867</v>
      </c>
      <c r="CY15" s="30">
        <v>2</v>
      </c>
      <c r="DD15" s="13"/>
      <c r="DK15" s="23">
        <v>-43.774548362653263</v>
      </c>
      <c r="DL15" s="23">
        <f t="shared" si="14"/>
        <v>-1.4492693394731353</v>
      </c>
      <c r="DM15" s="23">
        <v>14</v>
      </c>
      <c r="DN15" s="23">
        <f t="shared" si="15"/>
        <v>5.1526717557251911E-2</v>
      </c>
      <c r="DO15" s="23">
        <f t="shared" si="16"/>
        <v>-1.6302274466655646</v>
      </c>
      <c r="DW15" s="47"/>
      <c r="DX15" s="30" t="s">
        <v>88</v>
      </c>
      <c r="DY15" s="30">
        <v>187.84788847346562</v>
      </c>
      <c r="DZ15" s="15"/>
      <c r="EA15" s="48">
        <v>14</v>
      </c>
      <c r="EB15" s="50">
        <f t="shared" si="17"/>
        <v>55.243952054653761</v>
      </c>
      <c r="EC15" s="23">
        <f t="shared" si="18"/>
        <v>66.293827847210565</v>
      </c>
      <c r="ED15" s="23">
        <f t="shared" si="19"/>
        <v>1.9612325660811836E-2</v>
      </c>
      <c r="EE15" s="49">
        <f t="shared" si="20"/>
        <v>5.1384293231327014</v>
      </c>
      <c r="EF15" s="23">
        <f t="shared" si="21"/>
        <v>1</v>
      </c>
      <c r="EG15" s="23">
        <f t="shared" si="22"/>
        <v>3.333041321686053</v>
      </c>
    </row>
    <row r="16" spans="1:138" x14ac:dyDescent="0.2">
      <c r="C16" s="31">
        <v>43853</v>
      </c>
      <c r="D16" s="11">
        <v>15</v>
      </c>
      <c r="E16" s="23">
        <v>94.228996280000004</v>
      </c>
      <c r="F16" s="23">
        <f t="shared" si="0"/>
        <v>96.938930328427659</v>
      </c>
      <c r="G16" s="23">
        <f t="shared" si="1"/>
        <v>2.8759024879933226</v>
      </c>
      <c r="P16" s="23">
        <f t="shared" si="2"/>
        <v>-2.7099340484276553</v>
      </c>
      <c r="AG16" s="43">
        <v>-10.85520135427678</v>
      </c>
      <c r="AH16" s="29">
        <v>21</v>
      </c>
      <c r="AM16" s="13"/>
      <c r="AT16" s="23">
        <v>-16.999348632858428</v>
      </c>
      <c r="AU16" s="23">
        <f t="shared" si="3"/>
        <v>-1.4936721238170401</v>
      </c>
      <c r="AV16" s="23">
        <v>15</v>
      </c>
      <c r="AW16" s="23">
        <f t="shared" si="4"/>
        <v>5.5343511450381681E-2</v>
      </c>
      <c r="AX16" s="23">
        <f t="shared" si="5"/>
        <v>-1.5951127585631362</v>
      </c>
      <c r="BE16" s="43" t="s">
        <v>89</v>
      </c>
      <c r="BF16" s="43">
        <v>-24.199922155508546</v>
      </c>
      <c r="BG16" s="15"/>
      <c r="BH16" s="48">
        <v>15</v>
      </c>
      <c r="BI16" s="50">
        <f t="shared" si="6"/>
        <v>19.759158130901973</v>
      </c>
      <c r="BJ16" s="23">
        <f t="shared" si="23"/>
        <v>22.899092437074152</v>
      </c>
      <c r="BK16" s="23">
        <f t="shared" si="7"/>
        <v>1.916045447331427E-2</v>
      </c>
      <c r="BL16" s="49">
        <f t="shared" si="8"/>
        <v>5.0200390720083385</v>
      </c>
      <c r="BM16" s="23">
        <f t="shared" si="9"/>
        <v>8</v>
      </c>
      <c r="BN16" s="23">
        <f t="shared" si="10"/>
        <v>1.7689438279220975</v>
      </c>
      <c r="BT16" s="31">
        <v>43853</v>
      </c>
      <c r="BU16" s="11">
        <v>15</v>
      </c>
      <c r="BV16" s="23">
        <v>349.60000609999997</v>
      </c>
      <c r="BW16" s="23">
        <f t="shared" si="11"/>
        <v>359.67016478123605</v>
      </c>
      <c r="BX16" s="23">
        <f t="shared" si="12"/>
        <v>2.8804801217181901</v>
      </c>
      <c r="CG16" s="3">
        <f t="shared" si="13"/>
        <v>-10.07015868123608</v>
      </c>
      <c r="CX16" s="30">
        <v>-41.442461130218263</v>
      </c>
      <c r="CY16" s="30">
        <v>8</v>
      </c>
      <c r="DD16" s="13"/>
      <c r="DK16" s="23">
        <v>-40.304307358118365</v>
      </c>
      <c r="DL16" s="23">
        <f t="shared" si="14"/>
        <v>-1.3343780595725594</v>
      </c>
      <c r="DM16" s="23">
        <v>15</v>
      </c>
      <c r="DN16" s="23">
        <f t="shared" si="15"/>
        <v>5.5343511450381681E-2</v>
      </c>
      <c r="DO16" s="23">
        <f t="shared" si="16"/>
        <v>-1.5951127585631362</v>
      </c>
      <c r="DX16" s="30" t="s">
        <v>89</v>
      </c>
      <c r="DY16" s="30">
        <v>-88.404433248584667</v>
      </c>
      <c r="DZ16" s="15"/>
      <c r="EA16" s="48">
        <v>15</v>
      </c>
      <c r="EB16" s="50">
        <f t="shared" si="17"/>
        <v>66.293827847210565</v>
      </c>
      <c r="EC16" s="23">
        <f t="shared" si="18"/>
        <v>77.343703639767369</v>
      </c>
      <c r="ED16" s="23">
        <f t="shared" si="19"/>
        <v>8.864327925815263E-3</v>
      </c>
      <c r="EE16" s="49">
        <f t="shared" si="20"/>
        <v>2.3224539165635987</v>
      </c>
      <c r="EF16" s="23">
        <f t="shared" si="21"/>
        <v>6</v>
      </c>
      <c r="EG16" s="23">
        <f t="shared" si="22"/>
        <v>5.8232997000903293</v>
      </c>
    </row>
    <row r="17" spans="3:138" x14ac:dyDescent="0.2">
      <c r="C17" s="31">
        <v>43854</v>
      </c>
      <c r="D17" s="11">
        <v>16</v>
      </c>
      <c r="E17" s="23">
        <v>93.082000730000004</v>
      </c>
      <c r="F17" s="23">
        <f t="shared" si="0"/>
        <v>97.264443896957687</v>
      </c>
      <c r="G17" s="23">
        <f t="shared" si="1"/>
        <v>4.4932888573050365</v>
      </c>
      <c r="P17" s="23">
        <f t="shared" si="2"/>
        <v>-4.1824431669576825</v>
      </c>
      <c r="AG17" s="43">
        <v>-7.5190211539688363</v>
      </c>
      <c r="AH17" s="29">
        <v>25</v>
      </c>
      <c r="AM17" s="13"/>
      <c r="AT17" s="23">
        <v>-16.947597386398883</v>
      </c>
      <c r="AU17" s="23">
        <f t="shared" si="3"/>
        <v>-1.4891249263991346</v>
      </c>
      <c r="AV17" s="23">
        <v>16</v>
      </c>
      <c r="AW17" s="23">
        <f t="shared" si="4"/>
        <v>5.9160305343511452E-2</v>
      </c>
      <c r="AX17" s="23">
        <f t="shared" si="5"/>
        <v>-1.5618615392556825</v>
      </c>
      <c r="BE17" s="43" t="s">
        <v>90</v>
      </c>
      <c r="BF17" s="43">
        <v>29.178961049418518</v>
      </c>
      <c r="BG17" s="15"/>
      <c r="BH17" s="48">
        <v>16</v>
      </c>
      <c r="BI17" s="50">
        <f t="shared" si="6"/>
        <v>22.899092437074152</v>
      </c>
      <c r="BJ17" s="23">
        <f t="shared" si="23"/>
        <v>26.039026743246332</v>
      </c>
      <c r="BK17" s="23">
        <f t="shared" si="7"/>
        <v>1.1036693376772932E-2</v>
      </c>
      <c r="BL17" s="49">
        <f t="shared" si="8"/>
        <v>2.8916136647145083</v>
      </c>
      <c r="BM17" s="23">
        <f t="shared" si="9"/>
        <v>5</v>
      </c>
      <c r="BN17" s="23">
        <f t="shared" si="10"/>
        <v>1.5373052745818565</v>
      </c>
      <c r="BT17" s="31">
        <v>43854</v>
      </c>
      <c r="BU17" s="11">
        <v>16</v>
      </c>
      <c r="BV17" s="23">
        <v>353.1600037</v>
      </c>
      <c r="BW17" s="23">
        <f t="shared" si="11"/>
        <v>360.43611658032904</v>
      </c>
      <c r="BX17" s="23">
        <f t="shared" si="12"/>
        <v>2.0602879159866303</v>
      </c>
      <c r="CG17" s="3">
        <f t="shared" si="13"/>
        <v>-7.2761128803290376</v>
      </c>
      <c r="CX17" s="30">
        <v>-29.701968100626658</v>
      </c>
      <c r="CY17" s="30">
        <v>30</v>
      </c>
      <c r="DD17" s="13"/>
      <c r="DK17" s="23">
        <v>-39.937893088048781</v>
      </c>
      <c r="DL17" s="23">
        <f t="shared" si="14"/>
        <v>-1.3222469700006489</v>
      </c>
      <c r="DM17" s="23">
        <v>16</v>
      </c>
      <c r="DN17" s="23">
        <f t="shared" si="15"/>
        <v>5.9160305343511452E-2</v>
      </c>
      <c r="DO17" s="23">
        <f t="shared" si="16"/>
        <v>-1.5618615392556825</v>
      </c>
      <c r="DX17" s="30" t="s">
        <v>90</v>
      </c>
      <c r="DY17" s="30">
        <v>99.44345522488095</v>
      </c>
      <c r="DZ17" s="15"/>
      <c r="EA17" s="48">
        <v>16</v>
      </c>
      <c r="EB17" s="50">
        <f t="shared" si="17"/>
        <v>77.343703639767369</v>
      </c>
      <c r="EC17" s="23">
        <f t="shared" si="18"/>
        <v>88.393579432324174</v>
      </c>
      <c r="ED17" s="23">
        <f t="shared" si="19"/>
        <v>3.5096233306135538E-3</v>
      </c>
      <c r="EE17" s="49">
        <f t="shared" si="20"/>
        <v>0.9195213126207511</v>
      </c>
      <c r="EF17" s="23">
        <f t="shared" si="21"/>
        <v>1</v>
      </c>
      <c r="EG17" s="23">
        <f t="shared" si="22"/>
        <v>7.0436857018867025E-3</v>
      </c>
    </row>
    <row r="18" spans="3:138" x14ac:dyDescent="0.2">
      <c r="C18" s="31">
        <v>43857</v>
      </c>
      <c r="D18" s="11">
        <v>17</v>
      </c>
      <c r="E18" s="23">
        <v>91.416999820000001</v>
      </c>
      <c r="F18" s="23">
        <f t="shared" si="0"/>
        <v>97.589957465487714</v>
      </c>
      <c r="G18" s="23">
        <f t="shared" si="1"/>
        <v>6.7525270547515905</v>
      </c>
      <c r="P18" s="23">
        <f t="shared" si="2"/>
        <v>-6.1729576454877133</v>
      </c>
      <c r="AG18" s="43">
        <v>-4.1828409536608966</v>
      </c>
      <c r="AH18" s="29">
        <v>16</v>
      </c>
      <c r="AM18" s="13"/>
      <c r="AT18" s="23">
        <v>-16.908727481223679</v>
      </c>
      <c r="AU18" s="23">
        <f t="shared" si="3"/>
        <v>-1.485709566489203</v>
      </c>
      <c r="AV18" s="23">
        <v>17</v>
      </c>
      <c r="AW18" s="23">
        <f t="shared" si="4"/>
        <v>6.2977099236641215E-2</v>
      </c>
      <c r="AX18" s="23">
        <f t="shared" si="5"/>
        <v>-1.5302526710293158</v>
      </c>
      <c r="BE18" s="43" t="s">
        <v>91</v>
      </c>
      <c r="BF18" s="43">
        <v>8.4128259913995862E-12</v>
      </c>
      <c r="BH18" s="48">
        <v>17</v>
      </c>
      <c r="BI18" s="23">
        <f t="shared" si="6"/>
        <v>26.039026743246332</v>
      </c>
      <c r="BJ18" s="23">
        <f t="shared" si="23"/>
        <v>29.178961049418511</v>
      </c>
      <c r="BK18" s="23">
        <f t="shared" si="7"/>
        <v>5.8941349767318574E-3</v>
      </c>
      <c r="BL18" s="49">
        <f t="shared" si="8"/>
        <v>1.5442633639037466</v>
      </c>
      <c r="BM18" s="23">
        <f t="shared" si="9"/>
        <v>3</v>
      </c>
      <c r="BN18" s="23">
        <f t="shared" si="10"/>
        <v>1.3722848078942853</v>
      </c>
      <c r="BT18" s="31">
        <v>43857</v>
      </c>
      <c r="BU18" s="11">
        <v>17</v>
      </c>
      <c r="BV18" s="23">
        <v>342.88000490000002</v>
      </c>
      <c r="BW18" s="23">
        <f t="shared" si="11"/>
        <v>361.20206837942209</v>
      </c>
      <c r="BX18" s="23">
        <f t="shared" si="12"/>
        <v>5.343578866538353</v>
      </c>
      <c r="CG18" s="3">
        <f t="shared" si="13"/>
        <v>-18.32206347942207</v>
      </c>
      <c r="CX18" s="30">
        <v>-17.961475071035068</v>
      </c>
      <c r="CY18" s="30">
        <v>32</v>
      </c>
      <c r="DD18" s="13"/>
      <c r="DK18" s="23">
        <v>-39.122181093490667</v>
      </c>
      <c r="DL18" s="23">
        <f t="shared" si="14"/>
        <v>-1.2952407203014025</v>
      </c>
      <c r="DM18" s="23">
        <v>17</v>
      </c>
      <c r="DN18" s="23">
        <f t="shared" si="15"/>
        <v>6.2977099236641215E-2</v>
      </c>
      <c r="DO18" s="23">
        <f t="shared" si="16"/>
        <v>-1.5302526710293158</v>
      </c>
      <c r="DX18" s="30" t="s">
        <v>91</v>
      </c>
      <c r="DY18" s="30">
        <v>-1.7394086171407253E-11</v>
      </c>
      <c r="EA18" s="48">
        <v>17</v>
      </c>
      <c r="EB18" s="23">
        <f t="shared" si="17"/>
        <v>88.393579432324174</v>
      </c>
      <c r="EC18" s="23">
        <f t="shared" si="18"/>
        <v>99.443455224880978</v>
      </c>
      <c r="ED18" s="23">
        <f t="shared" si="19"/>
        <v>1.2172105080419104E-3</v>
      </c>
      <c r="EE18" s="49">
        <f t="shared" si="20"/>
        <v>0.31890915310698054</v>
      </c>
      <c r="EF18" s="23">
        <f t="shared" si="21"/>
        <v>1</v>
      </c>
      <c r="EG18" s="23">
        <f t="shared" si="22"/>
        <v>1.4545983933105764</v>
      </c>
    </row>
    <row r="19" spans="3:138" x14ac:dyDescent="0.2">
      <c r="C19" s="31">
        <v>43858</v>
      </c>
      <c r="D19" s="11">
        <v>18</v>
      </c>
      <c r="E19" s="23">
        <v>92.662498470000003</v>
      </c>
      <c r="F19" s="23">
        <f t="shared" si="0"/>
        <v>97.915471034017742</v>
      </c>
      <c r="G19" s="23">
        <f t="shared" si="1"/>
        <v>5.6689304203452036</v>
      </c>
      <c r="P19" s="23">
        <f t="shared" si="2"/>
        <v>-5.2529725640177389</v>
      </c>
      <c r="AG19" s="43">
        <v>-0.84666075335295687</v>
      </c>
      <c r="AH19" s="29">
        <v>38</v>
      </c>
      <c r="AM19" s="13"/>
      <c r="AT19" s="23">
        <v>-16.644013955218725</v>
      </c>
      <c r="AU19" s="23">
        <f t="shared" si="3"/>
        <v>-1.4624501332526467</v>
      </c>
      <c r="AV19" s="23">
        <v>18</v>
      </c>
      <c r="AW19" s="23">
        <f t="shared" si="4"/>
        <v>6.6793893129770993E-2</v>
      </c>
      <c r="AX19" s="23">
        <f t="shared" si="5"/>
        <v>-1.5001027595109515</v>
      </c>
      <c r="BE19" s="43" t="s">
        <v>92</v>
      </c>
      <c r="BF19" s="43">
        <v>262</v>
      </c>
      <c r="BK19" s="38">
        <f>SUM(BK2:BK18)</f>
        <v>0.97808749143691942</v>
      </c>
      <c r="BL19" s="38">
        <f>SUM(BL2:BL18)</f>
        <v>256.25892275647283</v>
      </c>
      <c r="BM19" s="38">
        <f>SUM(BM2:BM18)</f>
        <v>262</v>
      </c>
      <c r="BN19" s="38">
        <f>SUM(BN2:BN18)</f>
        <v>31.711655206789938</v>
      </c>
      <c r="BT19" s="31">
        <v>43858</v>
      </c>
      <c r="BU19" s="11">
        <v>18</v>
      </c>
      <c r="BV19" s="23">
        <v>348.51998900000001</v>
      </c>
      <c r="BW19" s="23">
        <f t="shared" si="11"/>
        <v>361.96802017851508</v>
      </c>
      <c r="BX19" s="23">
        <f t="shared" si="12"/>
        <v>3.8586111565942534</v>
      </c>
      <c r="CG19" s="3">
        <f t="shared" si="13"/>
        <v>-13.448031178515066</v>
      </c>
      <c r="CX19" s="30">
        <v>-6.2209820414434631</v>
      </c>
      <c r="CY19" s="30">
        <v>47</v>
      </c>
      <c r="DD19" s="13"/>
      <c r="DK19" s="23">
        <v>-38.583849787141844</v>
      </c>
      <c r="DL19" s="23">
        <f t="shared" si="14"/>
        <v>-1.2774178737855149</v>
      </c>
      <c r="DM19" s="23">
        <v>18</v>
      </c>
      <c r="DN19" s="23">
        <f t="shared" si="15"/>
        <v>6.6793893129770993E-2</v>
      </c>
      <c r="DO19" s="23">
        <f t="shared" si="16"/>
        <v>-1.5001027595109515</v>
      </c>
      <c r="DX19" s="30" t="s">
        <v>92</v>
      </c>
      <c r="DY19" s="30">
        <v>262</v>
      </c>
      <c r="ED19" s="38">
        <f>SUM(ED2:ED18)</f>
        <v>0.99779116648527344</v>
      </c>
      <c r="EE19" s="38">
        <f>SUM(EE2:EE18)</f>
        <v>261.4212856191416</v>
      </c>
      <c r="EF19" s="38">
        <f>SUM(EF2:EF18)</f>
        <v>262</v>
      </c>
      <c r="EG19" s="38">
        <f>SUM(EG2:EG18)</f>
        <v>21.333745499978853</v>
      </c>
    </row>
    <row r="20" spans="3:138" x14ac:dyDescent="0.2">
      <c r="C20" s="31">
        <v>43859</v>
      </c>
      <c r="D20" s="11">
        <v>19</v>
      </c>
      <c r="E20" s="23">
        <v>92.900001529999997</v>
      </c>
      <c r="F20" s="23">
        <f t="shared" si="0"/>
        <v>98.240984602547755</v>
      </c>
      <c r="G20" s="23">
        <f t="shared" si="1"/>
        <v>5.7491743644622071</v>
      </c>
      <c r="P20" s="23">
        <f t="shared" si="2"/>
        <v>-5.3409830725477576</v>
      </c>
      <c r="AG20" s="43">
        <v>2.4895194469549864</v>
      </c>
      <c r="AH20" s="29">
        <v>35</v>
      </c>
      <c r="AM20" s="13"/>
      <c r="AT20" s="23">
        <v>-16.637878819918484</v>
      </c>
      <c r="AU20" s="23">
        <f t="shared" si="3"/>
        <v>-1.4619110607992409</v>
      </c>
      <c r="AV20" s="23">
        <v>19</v>
      </c>
      <c r="AW20" s="23">
        <f t="shared" si="4"/>
        <v>7.061068702290077E-2</v>
      </c>
      <c r="AX20" s="23">
        <f t="shared" si="5"/>
        <v>-1.4712579371990806</v>
      </c>
      <c r="BE20" s="43" t="s">
        <v>93</v>
      </c>
      <c r="BF20" s="43">
        <v>1.3845000244131695</v>
      </c>
      <c r="BT20" s="31">
        <v>43859</v>
      </c>
      <c r="BU20" s="11">
        <v>19</v>
      </c>
      <c r="BV20" s="23">
        <v>343.1600037</v>
      </c>
      <c r="BW20" s="23">
        <f t="shared" si="11"/>
        <v>362.73397197760812</v>
      </c>
      <c r="BX20" s="23">
        <f t="shared" si="12"/>
        <v>5.7040354547612786</v>
      </c>
      <c r="CG20" s="3">
        <f t="shared" si="13"/>
        <v>-19.573968277608117</v>
      </c>
      <c r="CX20" s="30">
        <v>5.5195109881481415</v>
      </c>
      <c r="CY20" s="30">
        <v>36</v>
      </c>
      <c r="DD20" s="13"/>
      <c r="DK20" s="23">
        <v>-38.358134092583668</v>
      </c>
      <c r="DL20" s="23">
        <f t="shared" si="14"/>
        <v>-1.2699449734862136</v>
      </c>
      <c r="DM20" s="23">
        <v>19</v>
      </c>
      <c r="DN20" s="23">
        <f t="shared" si="15"/>
        <v>7.061068702290077E-2</v>
      </c>
      <c r="DO20" s="23">
        <f t="shared" si="16"/>
        <v>-1.4712579371990806</v>
      </c>
      <c r="DX20" s="30" t="s">
        <v>93</v>
      </c>
      <c r="DY20" s="30">
        <v>3.6744177677379399</v>
      </c>
    </row>
    <row r="21" spans="3:138" x14ac:dyDescent="0.2">
      <c r="C21" s="31">
        <v>43860</v>
      </c>
      <c r="D21" s="11">
        <v>20</v>
      </c>
      <c r="E21" s="23">
        <v>93.533996579999993</v>
      </c>
      <c r="F21" s="23">
        <f t="shared" si="0"/>
        <v>98.566498171077782</v>
      </c>
      <c r="G21" s="23">
        <f t="shared" si="1"/>
        <v>5.3803983311816159</v>
      </c>
      <c r="P21" s="23">
        <f t="shared" si="2"/>
        <v>-5.0325015910777893</v>
      </c>
      <c r="AG21" s="43">
        <v>5.8256996472629297</v>
      </c>
      <c r="AH21" s="29">
        <v>35</v>
      </c>
      <c r="AM21" s="13"/>
      <c r="AT21" s="23">
        <v>-16.582043662278778</v>
      </c>
      <c r="AU21" s="23">
        <f t="shared" si="3"/>
        <v>-1.457005024674177</v>
      </c>
      <c r="AV21" s="23">
        <v>20</v>
      </c>
      <c r="AW21" s="23">
        <f t="shared" si="4"/>
        <v>7.4427480916030533E-2</v>
      </c>
      <c r="AX21" s="23">
        <f t="shared" si="5"/>
        <v>-1.4435877889473323</v>
      </c>
      <c r="BE21" s="43" t="s">
        <v>102</v>
      </c>
      <c r="BF21" s="43">
        <f>ROUNDUP(SQRT(COUNT(P2:P263)),0)</f>
        <v>17</v>
      </c>
      <c r="BK21" s="29" t="s">
        <v>105</v>
      </c>
      <c r="BL21" s="30">
        <f>BN19</f>
        <v>31.711655206789938</v>
      </c>
      <c r="BT21" s="31">
        <v>43860</v>
      </c>
      <c r="BU21" s="11">
        <v>20</v>
      </c>
      <c r="BV21" s="23">
        <v>347.73999020000002</v>
      </c>
      <c r="BW21" s="23">
        <f t="shared" si="11"/>
        <v>363.49992377670111</v>
      </c>
      <c r="BX21" s="23">
        <f t="shared" si="12"/>
        <v>4.5321027264183451</v>
      </c>
      <c r="CG21" s="3">
        <f t="shared" si="13"/>
        <v>-15.759933576701087</v>
      </c>
      <c r="CX21" s="30">
        <v>17.260004017739746</v>
      </c>
      <c r="CY21" s="30">
        <v>31</v>
      </c>
      <c r="DD21" s="13"/>
      <c r="DK21" s="23">
        <v>-37.964082291676732</v>
      </c>
      <c r="DL21" s="23">
        <f t="shared" si="14"/>
        <v>-1.2568988721652499</v>
      </c>
      <c r="DM21" s="23">
        <v>20</v>
      </c>
      <c r="DN21" s="23">
        <f t="shared" si="15"/>
        <v>7.4427480916030533E-2</v>
      </c>
      <c r="DO21" s="23">
        <f t="shared" si="16"/>
        <v>-1.4435877889473323</v>
      </c>
      <c r="DX21" s="30" t="s">
        <v>102</v>
      </c>
      <c r="DY21" s="30">
        <f>ROUNDUP(SQRT(COUNT(CG2:CG263)),0)</f>
        <v>17</v>
      </c>
      <c r="ED21" s="29" t="s">
        <v>105</v>
      </c>
      <c r="EE21" s="30">
        <f>EG19</f>
        <v>21.333745499978853</v>
      </c>
    </row>
    <row r="22" spans="3:138" x14ac:dyDescent="0.2">
      <c r="C22" s="31">
        <v>43861</v>
      </c>
      <c r="D22" s="11">
        <v>21</v>
      </c>
      <c r="E22" s="23">
        <v>100.435997</v>
      </c>
      <c r="F22" s="23">
        <f t="shared" si="0"/>
        <v>98.89201173960781</v>
      </c>
      <c r="G22" s="23">
        <f t="shared" si="1"/>
        <v>1.5372827537045215</v>
      </c>
      <c r="P22" s="23">
        <f t="shared" si="2"/>
        <v>1.5439852603921906</v>
      </c>
      <c r="AG22" s="43">
        <v>9.1618798475708729</v>
      </c>
      <c r="AH22" s="29">
        <v>11</v>
      </c>
      <c r="AM22" s="13"/>
      <c r="AT22" s="23">
        <v>-15.587458341098625</v>
      </c>
      <c r="AU22" s="23">
        <f t="shared" si="3"/>
        <v>-1.3696143604146718</v>
      </c>
      <c r="AV22" s="23">
        <v>21</v>
      </c>
      <c r="AW22" s="23">
        <f t="shared" si="4"/>
        <v>7.8244274809160311E-2</v>
      </c>
      <c r="AX22" s="23">
        <f t="shared" si="5"/>
        <v>-1.4169807706927577</v>
      </c>
      <c r="BE22" s="43" t="s">
        <v>103</v>
      </c>
      <c r="BF22" s="43">
        <f>BF15/BF21</f>
        <v>3.1399343061721803</v>
      </c>
      <c r="BK22" s="29" t="s">
        <v>106</v>
      </c>
      <c r="BL22" s="29">
        <f>(17-1)*(2-1)</f>
        <v>16</v>
      </c>
      <c r="BT22" s="31">
        <v>43861</v>
      </c>
      <c r="BU22" s="11">
        <v>21</v>
      </c>
      <c r="BV22" s="23">
        <v>345.0899963</v>
      </c>
      <c r="BW22" s="23">
        <f t="shared" si="11"/>
        <v>364.26587557579415</v>
      </c>
      <c r="BX22" s="23">
        <f t="shared" si="12"/>
        <v>5.5567763428076402</v>
      </c>
      <c r="CG22" s="3">
        <f t="shared" si="13"/>
        <v>-19.175879275794159</v>
      </c>
      <c r="CX22" s="30">
        <v>29.000497047331351</v>
      </c>
      <c r="CY22" s="30">
        <v>29</v>
      </c>
      <c r="DD22" s="13"/>
      <c r="DK22" s="23">
        <v>-37.01800064042186</v>
      </c>
      <c r="DL22" s="23">
        <f t="shared" si="14"/>
        <v>-1.2255763986940766</v>
      </c>
      <c r="DM22" s="23">
        <v>21</v>
      </c>
      <c r="DN22" s="23">
        <f t="shared" si="15"/>
        <v>7.8244274809160311E-2</v>
      </c>
      <c r="DO22" s="23">
        <f t="shared" si="16"/>
        <v>-1.4169807706927577</v>
      </c>
      <c r="DX22" s="30" t="s">
        <v>103</v>
      </c>
      <c r="DY22" s="30">
        <f>DY15/DY21</f>
        <v>11.049875792556801</v>
      </c>
      <c r="ED22" s="29" t="s">
        <v>106</v>
      </c>
      <c r="EE22" s="29">
        <f>(17-1)*(2-1)</f>
        <v>16</v>
      </c>
      <c r="EH22" s="58"/>
    </row>
    <row r="23" spans="3:138" x14ac:dyDescent="0.2">
      <c r="C23" s="31">
        <v>43864</v>
      </c>
      <c r="D23" s="11">
        <v>22</v>
      </c>
      <c r="E23" s="23">
        <v>100.2099991</v>
      </c>
      <c r="F23" s="23">
        <f t="shared" si="0"/>
        <v>99.217525308137837</v>
      </c>
      <c r="G23" s="23">
        <f t="shared" si="1"/>
        <v>0.99039397343150692</v>
      </c>
      <c r="P23" s="23">
        <f t="shared" si="2"/>
        <v>0.99247379186216733</v>
      </c>
      <c r="AG23" s="43">
        <v>12.498060047878809</v>
      </c>
      <c r="AH23" s="29">
        <v>11</v>
      </c>
      <c r="AM23" s="13"/>
      <c r="AT23" s="23">
        <v>-15.406673207103552</v>
      </c>
      <c r="AU23" s="23">
        <f t="shared" si="3"/>
        <v>-1.3537294155923147</v>
      </c>
      <c r="AV23" s="23">
        <v>22</v>
      </c>
      <c r="AW23" s="23">
        <f t="shared" si="4"/>
        <v>8.2061068702290074E-2</v>
      </c>
      <c r="AX23" s="23">
        <f t="shared" si="5"/>
        <v>-1.3913407002534657</v>
      </c>
      <c r="BK23" s="29" t="s">
        <v>107</v>
      </c>
      <c r="BL23" s="29">
        <f>_xlfn.CHISQ.DIST.RT(BL21,BL22)</f>
        <v>1.0899830819968518E-2</v>
      </c>
      <c r="BT23" s="31">
        <v>43864</v>
      </c>
      <c r="BU23" s="11">
        <v>22</v>
      </c>
      <c r="BV23" s="23">
        <v>358</v>
      </c>
      <c r="BW23" s="23">
        <f t="shared" si="11"/>
        <v>365.03182737488714</v>
      </c>
      <c r="BX23" s="23">
        <f t="shared" si="12"/>
        <v>1.9641975907505986</v>
      </c>
      <c r="CG23" s="3">
        <f t="shared" si="13"/>
        <v>-7.0318273748871434</v>
      </c>
      <c r="CX23" s="30">
        <v>40.740990076922941</v>
      </c>
      <c r="CY23" s="30">
        <v>20</v>
      </c>
      <c r="DD23" s="13"/>
      <c r="DK23" s="23">
        <v>-36.924680353119527</v>
      </c>
      <c r="DL23" s="23">
        <f t="shared" si="14"/>
        <v>-1.2224867898643603</v>
      </c>
      <c r="DM23" s="23">
        <v>22</v>
      </c>
      <c r="DN23" s="23">
        <f t="shared" si="15"/>
        <v>8.2061068702290074E-2</v>
      </c>
      <c r="DO23" s="23">
        <f t="shared" si="16"/>
        <v>-1.3913407002534657</v>
      </c>
      <c r="ED23" s="29" t="s">
        <v>107</v>
      </c>
      <c r="EE23" s="29">
        <f>_xlfn.CHISQ.DIST.RT(EE21,EE22)</f>
        <v>0.16603558929760856</v>
      </c>
    </row>
    <row r="24" spans="3:138" x14ac:dyDescent="0.2">
      <c r="C24" s="31">
        <v>43865</v>
      </c>
      <c r="D24" s="11">
        <v>23</v>
      </c>
      <c r="E24" s="23">
        <v>102.48349760000001</v>
      </c>
      <c r="F24" s="23">
        <f t="shared" si="0"/>
        <v>99.543038876667865</v>
      </c>
      <c r="G24" s="23">
        <f t="shared" si="1"/>
        <v>2.8692021566330128</v>
      </c>
      <c r="P24" s="23">
        <f t="shared" si="2"/>
        <v>2.9404587233321422</v>
      </c>
      <c r="AG24" s="43">
        <v>15.834240248186752</v>
      </c>
      <c r="AH24" s="29">
        <v>12</v>
      </c>
      <c r="AM24" s="13"/>
      <c r="AT24" s="23">
        <v>-15.143484258158665</v>
      </c>
      <c r="AU24" s="23">
        <f t="shared" si="3"/>
        <v>-1.3306039415035125</v>
      </c>
      <c r="AV24" s="23">
        <v>23</v>
      </c>
      <c r="AW24" s="23">
        <f t="shared" si="4"/>
        <v>8.5877862595419852E-2</v>
      </c>
      <c r="AX24" s="23">
        <f t="shared" si="5"/>
        <v>-1.3665840316741558</v>
      </c>
      <c r="BT24" s="31">
        <v>43865</v>
      </c>
      <c r="BU24" s="11">
        <v>23</v>
      </c>
      <c r="BV24" s="23">
        <v>369.01000979999998</v>
      </c>
      <c r="BW24" s="23">
        <f t="shared" si="11"/>
        <v>365.79777917398019</v>
      </c>
      <c r="BX24" s="23">
        <f t="shared" si="12"/>
        <v>0.8704995909896287</v>
      </c>
      <c r="CG24" s="3">
        <f t="shared" si="13"/>
        <v>3.2122306260197888</v>
      </c>
      <c r="CX24" s="30">
        <v>52.481483106514531</v>
      </c>
      <c r="CY24" s="30">
        <v>11</v>
      </c>
      <c r="DD24" s="13"/>
      <c r="DK24" s="23">
        <v>-36.877409878979051</v>
      </c>
      <c r="DL24" s="23">
        <f t="shared" si="14"/>
        <v>-1.2209217788843134</v>
      </c>
      <c r="DM24" s="23">
        <v>23</v>
      </c>
      <c r="DN24" s="23">
        <f t="shared" si="15"/>
        <v>8.5877862595419852E-2</v>
      </c>
      <c r="DO24" s="23">
        <f t="shared" si="16"/>
        <v>-1.3665840316741558</v>
      </c>
    </row>
    <row r="25" spans="3:138" ht="18" x14ac:dyDescent="0.25">
      <c r="C25" s="31">
        <v>43866</v>
      </c>
      <c r="D25" s="11">
        <v>24</v>
      </c>
      <c r="E25" s="23">
        <v>101.9934998</v>
      </c>
      <c r="F25" s="23">
        <f t="shared" si="0"/>
        <v>99.868552445197878</v>
      </c>
      <c r="G25" s="23">
        <f t="shared" si="1"/>
        <v>2.0834144910890853</v>
      </c>
      <c r="P25" s="23">
        <f t="shared" si="2"/>
        <v>2.1249473548021172</v>
      </c>
      <c r="AG25" s="43">
        <v>19.170420448494696</v>
      </c>
      <c r="AH25" s="29">
        <v>10</v>
      </c>
      <c r="AM25" s="13"/>
      <c r="AT25" s="23">
        <v>-14.779476279153187</v>
      </c>
      <c r="AU25" s="23">
        <f t="shared" si="3"/>
        <v>-1.298619858887752</v>
      </c>
      <c r="AV25" s="23">
        <v>24</v>
      </c>
      <c r="AW25" s="23">
        <f t="shared" si="4"/>
        <v>8.9694656488549615E-2</v>
      </c>
      <c r="AX25" s="23">
        <f t="shared" si="5"/>
        <v>-1.3426377114882446</v>
      </c>
      <c r="BK25" s="29" t="s">
        <v>108</v>
      </c>
      <c r="BL25" s="81" t="s">
        <v>127</v>
      </c>
      <c r="BM25" s="81"/>
      <c r="BN25" s="81"/>
      <c r="BT25" s="31">
        <v>43866</v>
      </c>
      <c r="BU25" s="11">
        <v>24</v>
      </c>
      <c r="BV25" s="23">
        <v>369.67001340000002</v>
      </c>
      <c r="BW25" s="23">
        <f t="shared" si="11"/>
        <v>366.56373097307318</v>
      </c>
      <c r="BX25" s="23">
        <f t="shared" si="12"/>
        <v>0.84028520418985075</v>
      </c>
      <c r="CG25" s="3">
        <f t="shared" si="13"/>
        <v>3.106282426926839</v>
      </c>
      <c r="CX25" s="30">
        <v>64.22197613610615</v>
      </c>
      <c r="CY25" s="30">
        <v>4</v>
      </c>
      <c r="DD25" s="13"/>
      <c r="DK25" s="23">
        <v>-36.207744935886922</v>
      </c>
      <c r="DL25" s="23">
        <f t="shared" si="14"/>
        <v>-1.1987507935504826</v>
      </c>
      <c r="DM25" s="23">
        <v>24</v>
      </c>
      <c r="DN25" s="23">
        <f t="shared" si="15"/>
        <v>8.9694656488549615E-2</v>
      </c>
      <c r="DO25" s="23">
        <f t="shared" si="16"/>
        <v>-1.3426377114882446</v>
      </c>
      <c r="ED25" s="29" t="s">
        <v>108</v>
      </c>
      <c r="EE25" s="81" t="s">
        <v>127</v>
      </c>
      <c r="EF25" s="81"/>
      <c r="EG25" s="81"/>
    </row>
    <row r="26" spans="3:138" ht="18" x14ac:dyDescent="0.25">
      <c r="C26" s="31">
        <v>43867</v>
      </c>
      <c r="D26" s="11">
        <v>25</v>
      </c>
      <c r="E26" s="23">
        <v>102.5114975</v>
      </c>
      <c r="F26" s="23">
        <f t="shared" si="0"/>
        <v>100.19406601372791</v>
      </c>
      <c r="G26" s="23">
        <f t="shared" si="1"/>
        <v>2.2606551877481831</v>
      </c>
      <c r="P26" s="23">
        <f t="shared" si="2"/>
        <v>2.3174314862720991</v>
      </c>
      <c r="AG26" s="43">
        <v>22.506600648802632</v>
      </c>
      <c r="AH26" s="29">
        <v>11</v>
      </c>
      <c r="AM26" s="13"/>
      <c r="AT26" s="23">
        <v>-14.752067989338826</v>
      </c>
      <c r="AU26" s="23">
        <f t="shared" si="3"/>
        <v>-1.2962115902333826</v>
      </c>
      <c r="AV26" s="23">
        <v>25</v>
      </c>
      <c r="AW26" s="23">
        <f t="shared" si="4"/>
        <v>9.3511450381679392E-2</v>
      </c>
      <c r="AX26" s="23">
        <f t="shared" si="5"/>
        <v>-1.3194374734384275</v>
      </c>
      <c r="BK26" s="29" t="s">
        <v>109</v>
      </c>
      <c r="BL26" s="81" t="s">
        <v>128</v>
      </c>
      <c r="BM26" s="81"/>
      <c r="BN26" s="81"/>
      <c r="BT26" s="31">
        <v>43867</v>
      </c>
      <c r="BU26" s="11">
        <v>25</v>
      </c>
      <c r="BV26" s="23">
        <v>366.9500122</v>
      </c>
      <c r="BW26" s="23">
        <f t="shared" si="11"/>
        <v>367.32968277216622</v>
      </c>
      <c r="BX26" s="23">
        <f t="shared" si="12"/>
        <v>0.10346656480264295</v>
      </c>
      <c r="CG26" s="3">
        <f t="shared" si="13"/>
        <v>-0.37967057216621924</v>
      </c>
      <c r="CX26" s="30">
        <v>75.96246916569774</v>
      </c>
      <c r="CY26" s="30">
        <v>6</v>
      </c>
      <c r="DD26" s="13"/>
      <c r="DK26" s="23">
        <v>-36.140500161746331</v>
      </c>
      <c r="DL26" s="23">
        <f t="shared" si="14"/>
        <v>-1.1965244818454623</v>
      </c>
      <c r="DM26" s="23">
        <v>25</v>
      </c>
      <c r="DN26" s="23">
        <f t="shared" si="15"/>
        <v>9.3511450381679392E-2</v>
      </c>
      <c r="DO26" s="23">
        <f t="shared" si="16"/>
        <v>-1.3194374734384275</v>
      </c>
      <c r="ED26" s="29" t="s">
        <v>109</v>
      </c>
      <c r="EE26" s="81" t="s">
        <v>128</v>
      </c>
      <c r="EF26" s="81"/>
      <c r="EG26" s="81"/>
    </row>
    <row r="27" spans="3:138" x14ac:dyDescent="0.2">
      <c r="C27" s="31">
        <v>43868</v>
      </c>
      <c r="D27" s="11">
        <v>26</v>
      </c>
      <c r="E27" s="23">
        <v>103.9639969</v>
      </c>
      <c r="F27" s="23">
        <f t="shared" si="0"/>
        <v>100.51957958225793</v>
      </c>
      <c r="G27" s="23">
        <f t="shared" si="1"/>
        <v>3.3130866650453541</v>
      </c>
      <c r="P27" s="23">
        <f t="shared" si="2"/>
        <v>3.4444173177420652</v>
      </c>
      <c r="AG27" s="43">
        <v>25.842780849110575</v>
      </c>
      <c r="AH27" s="29">
        <v>6</v>
      </c>
      <c r="AM27" s="13"/>
      <c r="AT27" s="23">
        <v>-14.474599164453451</v>
      </c>
      <c r="AU27" s="23">
        <f t="shared" si="3"/>
        <v>-1.2718313943852628</v>
      </c>
      <c r="AV27" s="23">
        <v>26</v>
      </c>
      <c r="AW27" s="23">
        <f t="shared" si="4"/>
        <v>9.7328244274809156E-2</v>
      </c>
      <c r="AX27" s="23">
        <f t="shared" si="5"/>
        <v>-1.2969264679191927</v>
      </c>
      <c r="BT27" s="31">
        <v>43868</v>
      </c>
      <c r="BU27" s="11">
        <v>26</v>
      </c>
      <c r="BV27" s="23">
        <v>366.76998900000001</v>
      </c>
      <c r="BW27" s="23">
        <f t="shared" si="11"/>
        <v>368.09563457125921</v>
      </c>
      <c r="BX27" s="23">
        <f t="shared" si="12"/>
        <v>0.36143785233725911</v>
      </c>
      <c r="CG27" s="3">
        <f t="shared" si="13"/>
        <v>-1.3256455712592015</v>
      </c>
      <c r="CX27" s="30">
        <v>87.702962195289359</v>
      </c>
      <c r="CY27" s="30">
        <v>1</v>
      </c>
      <c r="DD27" s="13"/>
      <c r="DK27" s="23">
        <v>-35.850029190769646</v>
      </c>
      <c r="DL27" s="23">
        <f t="shared" si="14"/>
        <v>-1.1869076910848602</v>
      </c>
      <c r="DM27" s="23">
        <v>26</v>
      </c>
      <c r="DN27" s="23">
        <f t="shared" si="15"/>
        <v>9.7328244274809156E-2</v>
      </c>
      <c r="DO27" s="23">
        <f t="shared" si="16"/>
        <v>-1.2969264679191927</v>
      </c>
      <c r="DQ27" s="77" t="s">
        <v>134</v>
      </c>
      <c r="DR27" s="69"/>
      <c r="DS27" s="69"/>
      <c r="DT27" s="69"/>
      <c r="DU27" s="69"/>
      <c r="DV27" s="69"/>
      <c r="DW27" s="69"/>
    </row>
    <row r="28" spans="3:138" ht="16" customHeight="1" x14ac:dyDescent="0.2">
      <c r="C28" s="31">
        <v>43871</v>
      </c>
      <c r="D28" s="11">
        <v>27</v>
      </c>
      <c r="E28" s="23">
        <v>106.6955032</v>
      </c>
      <c r="F28" s="23">
        <f t="shared" si="0"/>
        <v>100.84509315078796</v>
      </c>
      <c r="G28" s="23">
        <f t="shared" si="1"/>
        <v>5.4832770583081558</v>
      </c>
      <c r="P28" s="23">
        <f t="shared" si="2"/>
        <v>5.8504100492120443</v>
      </c>
      <c r="AG28" s="29" t="s">
        <v>40</v>
      </c>
      <c r="AH28" s="29">
        <v>3</v>
      </c>
      <c r="AM28" s="13"/>
      <c r="AT28" s="23">
        <v>-14.358484147683214</v>
      </c>
      <c r="AU28" s="23">
        <f t="shared" si="3"/>
        <v>-1.2616287820704</v>
      </c>
      <c r="AV28" s="23">
        <v>27</v>
      </c>
      <c r="AW28" s="23">
        <f t="shared" si="4"/>
        <v>0.10114503816793893</v>
      </c>
      <c r="AX28" s="23">
        <f t="shared" si="5"/>
        <v>-1.2750541500157357</v>
      </c>
      <c r="BH28" s="80" t="s">
        <v>130</v>
      </c>
      <c r="BI28" s="77"/>
      <c r="BJ28" s="77"/>
      <c r="BK28" s="77"/>
      <c r="BL28" s="77"/>
      <c r="BM28" s="77"/>
      <c r="BN28" s="77"/>
      <c r="BT28" s="31">
        <v>43871</v>
      </c>
      <c r="BU28" s="11">
        <v>27</v>
      </c>
      <c r="BV28" s="23">
        <v>371.07000729999999</v>
      </c>
      <c r="BW28" s="23">
        <f t="shared" si="11"/>
        <v>368.86158637035226</v>
      </c>
      <c r="BX28" s="23">
        <f t="shared" si="12"/>
        <v>0.59514940205401234</v>
      </c>
      <c r="CG28" s="3">
        <f t="shared" si="13"/>
        <v>2.2084209296477297</v>
      </c>
      <c r="CX28" s="30" t="s">
        <v>40</v>
      </c>
      <c r="CY28" s="30">
        <v>1</v>
      </c>
      <c r="DD28" s="13"/>
      <c r="DK28" s="23">
        <v>-35.396451960839272</v>
      </c>
      <c r="DL28" s="23">
        <f t="shared" si="14"/>
        <v>-1.1718908468909386</v>
      </c>
      <c r="DM28" s="23">
        <v>27</v>
      </c>
      <c r="DN28" s="23">
        <f t="shared" si="15"/>
        <v>0.10114503816793893</v>
      </c>
      <c r="DO28" s="23">
        <f t="shared" si="16"/>
        <v>-1.2750541500157357</v>
      </c>
      <c r="DQ28" s="69"/>
      <c r="DR28" s="69"/>
      <c r="DS28" s="69"/>
      <c r="DT28" s="69"/>
      <c r="DU28" s="69"/>
      <c r="DV28" s="69"/>
      <c r="DW28" s="69"/>
      <c r="EB28" s="77" t="s">
        <v>126</v>
      </c>
      <c r="EC28" s="77"/>
      <c r="ED28" s="77"/>
      <c r="EE28" s="77"/>
      <c r="EF28" s="77"/>
      <c r="EG28" s="77"/>
    </row>
    <row r="29" spans="3:138" ht="16" customHeight="1" x14ac:dyDescent="0.2">
      <c r="C29" s="31">
        <v>43872</v>
      </c>
      <c r="D29" s="11">
        <v>28</v>
      </c>
      <c r="E29" s="23">
        <v>107.5400009</v>
      </c>
      <c r="F29" s="23">
        <f t="shared" si="0"/>
        <v>101.17060671931799</v>
      </c>
      <c r="G29" s="23">
        <f t="shared" si="1"/>
        <v>5.9228139551577854</v>
      </c>
      <c r="P29" s="23">
        <f t="shared" si="2"/>
        <v>6.3693941806820078</v>
      </c>
      <c r="AT29" s="23">
        <v>-14.318449410623145</v>
      </c>
      <c r="AU29" s="23">
        <f t="shared" si="3"/>
        <v>-1.2581110725379663</v>
      </c>
      <c r="AV29" s="23">
        <v>28</v>
      </c>
      <c r="AW29" s="23">
        <f t="shared" si="4"/>
        <v>0.1049618320610687</v>
      </c>
      <c r="AX29" s="23">
        <f t="shared" si="5"/>
        <v>-1.2537753695199951</v>
      </c>
      <c r="AY29" s="78" t="s">
        <v>129</v>
      </c>
      <c r="AZ29" s="79"/>
      <c r="BA29" s="79"/>
      <c r="BB29" s="79"/>
      <c r="BC29" s="79"/>
      <c r="BD29" s="79"/>
      <c r="BE29" s="79"/>
      <c r="BH29" s="77"/>
      <c r="BI29" s="77"/>
      <c r="BJ29" s="77"/>
      <c r="BK29" s="77"/>
      <c r="BL29" s="77"/>
      <c r="BM29" s="77"/>
      <c r="BN29" s="77"/>
      <c r="BT29" s="31">
        <v>43872</v>
      </c>
      <c r="BU29" s="11">
        <v>28</v>
      </c>
      <c r="BV29" s="23">
        <v>373.69000240000003</v>
      </c>
      <c r="BW29" s="23">
        <f t="shared" si="11"/>
        <v>369.62753816944524</v>
      </c>
      <c r="BX29" s="23">
        <f t="shared" si="12"/>
        <v>1.0871214655098786</v>
      </c>
      <c r="CG29" s="3">
        <f t="shared" si="13"/>
        <v>4.0624642305547809</v>
      </c>
      <c r="DK29" s="23">
        <v>-35.026560751305624</v>
      </c>
      <c r="DL29" s="23">
        <f t="shared" si="14"/>
        <v>-1.159644644269346</v>
      </c>
      <c r="DM29" s="23">
        <v>28</v>
      </c>
      <c r="DN29" s="23">
        <f t="shared" si="15"/>
        <v>0.1049618320610687</v>
      </c>
      <c r="DO29" s="23">
        <f t="shared" si="16"/>
        <v>-1.2537753695199951</v>
      </c>
      <c r="DQ29" s="69"/>
      <c r="DR29" s="69"/>
      <c r="DS29" s="69"/>
      <c r="DT29" s="69"/>
      <c r="DU29" s="69"/>
      <c r="DV29" s="69"/>
      <c r="DW29" s="69"/>
      <c r="EB29" s="77"/>
      <c r="EC29" s="77"/>
      <c r="ED29" s="77"/>
      <c r="EE29" s="77"/>
      <c r="EF29" s="77"/>
      <c r="EG29" s="77"/>
    </row>
    <row r="30" spans="3:138" ht="19" customHeight="1" x14ac:dyDescent="0.2">
      <c r="C30" s="31">
        <v>43873</v>
      </c>
      <c r="D30" s="11">
        <v>29</v>
      </c>
      <c r="E30" s="23">
        <v>108</v>
      </c>
      <c r="F30" s="23">
        <f t="shared" si="0"/>
        <v>101.49612028784802</v>
      </c>
      <c r="G30" s="23">
        <f t="shared" si="1"/>
        <v>6.0221108445851712</v>
      </c>
      <c r="P30" s="23">
        <f t="shared" si="2"/>
        <v>6.5038797121519849</v>
      </c>
      <c r="R30" s="68" t="s">
        <v>123</v>
      </c>
      <c r="S30" s="69"/>
      <c r="T30" s="69"/>
      <c r="U30" s="69"/>
      <c r="V30" s="69"/>
      <c r="W30" s="69"/>
      <c r="Z30" s="70" t="s">
        <v>124</v>
      </c>
      <c r="AA30" s="62"/>
      <c r="AB30" s="62"/>
      <c r="AC30" s="62"/>
      <c r="AD30" s="62"/>
      <c r="AE30" s="62"/>
      <c r="AJ30" s="76" t="s">
        <v>133</v>
      </c>
      <c r="AK30" s="77"/>
      <c r="AL30" s="77"/>
      <c r="AM30" s="77"/>
      <c r="AN30" s="77"/>
      <c r="AO30" s="77"/>
      <c r="AP30" s="77"/>
      <c r="AQ30" s="77"/>
      <c r="AT30" s="23">
        <v>-14.132186775633585</v>
      </c>
      <c r="AU30" s="23">
        <f t="shared" si="3"/>
        <v>-1.2417448392427184</v>
      </c>
      <c r="AV30" s="23">
        <v>29</v>
      </c>
      <c r="AW30" s="23">
        <f t="shared" si="4"/>
        <v>0.10877862595419847</v>
      </c>
      <c r="AX30" s="23">
        <f t="shared" si="5"/>
        <v>-1.2330496202910932</v>
      </c>
      <c r="AY30" s="78"/>
      <c r="AZ30" s="79"/>
      <c r="BA30" s="79"/>
      <c r="BB30" s="79"/>
      <c r="BC30" s="79"/>
      <c r="BD30" s="79"/>
      <c r="BE30" s="79"/>
      <c r="BH30" s="77"/>
      <c r="BI30" s="77"/>
      <c r="BJ30" s="77"/>
      <c r="BK30" s="77"/>
      <c r="BL30" s="77"/>
      <c r="BM30" s="77"/>
      <c r="BN30" s="77"/>
      <c r="BT30" s="31">
        <v>43873</v>
      </c>
      <c r="BU30" s="11">
        <v>29</v>
      </c>
      <c r="BV30" s="23">
        <v>380.01000979999998</v>
      </c>
      <c r="BW30" s="23">
        <f t="shared" si="11"/>
        <v>370.39348996853829</v>
      </c>
      <c r="BX30" s="23">
        <f t="shared" si="12"/>
        <v>2.5305964536362819</v>
      </c>
      <c r="CG30" s="3">
        <f t="shared" si="13"/>
        <v>9.6165198314616873</v>
      </c>
      <c r="CI30" s="70" t="s">
        <v>131</v>
      </c>
      <c r="CJ30" s="62"/>
      <c r="CK30" s="62"/>
      <c r="CL30" s="62"/>
      <c r="CM30" s="62"/>
      <c r="CN30" s="62"/>
      <c r="CQ30" s="77" t="s">
        <v>132</v>
      </c>
      <c r="CR30" s="77"/>
      <c r="CS30" s="77"/>
      <c r="CT30" s="77"/>
      <c r="CU30" s="77"/>
      <c r="CV30" s="77"/>
      <c r="DB30" s="77" t="s">
        <v>125</v>
      </c>
      <c r="DC30" s="77"/>
      <c r="DD30" s="77"/>
      <c r="DE30" s="77"/>
      <c r="DF30" s="77"/>
      <c r="DG30" s="77"/>
      <c r="DK30" s="23">
        <v>-34.91838979711855</v>
      </c>
      <c r="DL30" s="23">
        <f t="shared" si="14"/>
        <v>-1.1560633658052917</v>
      </c>
      <c r="DM30" s="23">
        <v>29</v>
      </c>
      <c r="DN30" s="23">
        <f t="shared" si="15"/>
        <v>0.10877862595419847</v>
      </c>
      <c r="DO30" s="23">
        <f t="shared" si="16"/>
        <v>-1.2330496202910932</v>
      </c>
      <c r="DQ30" s="69"/>
      <c r="DR30" s="69"/>
      <c r="DS30" s="69"/>
      <c r="DT30" s="69"/>
      <c r="DU30" s="69"/>
      <c r="DV30" s="69"/>
      <c r="DW30" s="69"/>
      <c r="EB30" s="77"/>
      <c r="EC30" s="77"/>
      <c r="ED30" s="77"/>
      <c r="EE30" s="77"/>
      <c r="EF30" s="77"/>
      <c r="EG30" s="77"/>
    </row>
    <row r="31" spans="3:138" ht="19" customHeight="1" x14ac:dyDescent="0.2">
      <c r="C31" s="31">
        <v>43874</v>
      </c>
      <c r="D31" s="11">
        <v>30</v>
      </c>
      <c r="E31" s="23">
        <v>107.4934998</v>
      </c>
      <c r="F31" s="23">
        <f t="shared" si="0"/>
        <v>101.82163385637803</v>
      </c>
      <c r="G31" s="23">
        <f t="shared" si="1"/>
        <v>5.2764734185554607</v>
      </c>
      <c r="P31" s="23">
        <f t="shared" si="2"/>
        <v>5.6718659436219667</v>
      </c>
      <c r="R31" s="69"/>
      <c r="S31" s="69"/>
      <c r="T31" s="69"/>
      <c r="U31" s="69"/>
      <c r="V31" s="69"/>
      <c r="W31" s="69"/>
      <c r="Z31" s="62"/>
      <c r="AA31" s="62"/>
      <c r="AB31" s="62"/>
      <c r="AC31" s="62"/>
      <c r="AD31" s="62"/>
      <c r="AE31" s="62"/>
      <c r="AH31" s="14"/>
      <c r="AI31" s="14"/>
      <c r="AJ31" s="77"/>
      <c r="AK31" s="77"/>
      <c r="AL31" s="77"/>
      <c r="AM31" s="77"/>
      <c r="AN31" s="77"/>
      <c r="AO31" s="77"/>
      <c r="AP31" s="77"/>
      <c r="AQ31" s="77"/>
      <c r="AT31" s="23">
        <v>-13.715052340808796</v>
      </c>
      <c r="AU31" s="23">
        <f t="shared" si="3"/>
        <v>-1.2050927244682952</v>
      </c>
      <c r="AV31" s="23">
        <v>30</v>
      </c>
      <c r="AW31" s="23">
        <f t="shared" si="4"/>
        <v>0.11259541984732824</v>
      </c>
      <c r="AX31" s="23">
        <f t="shared" si="5"/>
        <v>-1.2128404164935702</v>
      </c>
      <c r="AY31" s="78"/>
      <c r="AZ31" s="79"/>
      <c r="BA31" s="79"/>
      <c r="BB31" s="79"/>
      <c r="BC31" s="79"/>
      <c r="BD31" s="79"/>
      <c r="BE31" s="79"/>
      <c r="BH31" s="77"/>
      <c r="BI31" s="77"/>
      <c r="BJ31" s="77"/>
      <c r="BK31" s="77"/>
      <c r="BL31" s="77"/>
      <c r="BM31" s="77"/>
      <c r="BN31" s="77"/>
      <c r="BT31" s="31">
        <v>43874</v>
      </c>
      <c r="BU31" s="11">
        <v>30</v>
      </c>
      <c r="BV31" s="23">
        <v>381.39999390000003</v>
      </c>
      <c r="BW31" s="23">
        <f t="shared" si="11"/>
        <v>371.15944176763128</v>
      </c>
      <c r="BX31" s="23">
        <f t="shared" si="12"/>
        <v>2.6849901143558323</v>
      </c>
      <c r="CG31" s="3">
        <f t="shared" si="13"/>
        <v>10.240552132368748</v>
      </c>
      <c r="CI31" s="62"/>
      <c r="CJ31" s="62"/>
      <c r="CK31" s="62"/>
      <c r="CL31" s="62"/>
      <c r="CM31" s="62"/>
      <c r="CN31" s="62"/>
      <c r="CQ31" s="77"/>
      <c r="CR31" s="77"/>
      <c r="CS31" s="77"/>
      <c r="CT31" s="77"/>
      <c r="CU31" s="77"/>
      <c r="CV31" s="77"/>
      <c r="CY31" s="14"/>
      <c r="CZ31" s="14"/>
      <c r="DA31" s="14"/>
      <c r="DB31" s="77"/>
      <c r="DC31" s="77"/>
      <c r="DD31" s="77"/>
      <c r="DE31" s="77"/>
      <c r="DF31" s="77"/>
      <c r="DG31" s="77"/>
      <c r="DK31" s="23">
        <v>-34.616239094397713</v>
      </c>
      <c r="DL31" s="23">
        <f t="shared" si="14"/>
        <v>-1.1460598873975698</v>
      </c>
      <c r="DM31" s="23">
        <v>30</v>
      </c>
      <c r="DN31" s="23">
        <f t="shared" si="15"/>
        <v>0.11259541984732824</v>
      </c>
      <c r="DO31" s="23">
        <f t="shared" si="16"/>
        <v>-1.2128404164935702</v>
      </c>
      <c r="EB31" s="77"/>
      <c r="EC31" s="77"/>
      <c r="ED31" s="77"/>
      <c r="EE31" s="77"/>
      <c r="EF31" s="77"/>
      <c r="EG31" s="77"/>
    </row>
    <row r="32" spans="3:138" ht="19" customHeight="1" x14ac:dyDescent="0.2">
      <c r="C32" s="31">
        <v>43875</v>
      </c>
      <c r="D32" s="11">
        <v>31</v>
      </c>
      <c r="E32" s="23">
        <v>106.7434998</v>
      </c>
      <c r="F32" s="23">
        <f t="shared" si="0"/>
        <v>102.14714742490806</v>
      </c>
      <c r="G32" s="23">
        <f t="shared" si="1"/>
        <v>4.3059787094332647</v>
      </c>
      <c r="P32" s="23">
        <f t="shared" si="2"/>
        <v>4.5963523750919393</v>
      </c>
      <c r="R32" s="69"/>
      <c r="S32" s="69"/>
      <c r="T32" s="69"/>
      <c r="U32" s="69"/>
      <c r="V32" s="69"/>
      <c r="W32" s="69"/>
      <c r="Z32" s="62"/>
      <c r="AA32" s="62"/>
      <c r="AB32" s="62"/>
      <c r="AC32" s="62"/>
      <c r="AD32" s="62"/>
      <c r="AE32" s="62"/>
      <c r="AJ32" s="77"/>
      <c r="AK32" s="77"/>
      <c r="AL32" s="77"/>
      <c r="AM32" s="77"/>
      <c r="AN32" s="77"/>
      <c r="AO32" s="77"/>
      <c r="AP32" s="77"/>
      <c r="AQ32" s="77"/>
      <c r="AT32" s="23">
        <v>-13.660620983458912</v>
      </c>
      <c r="AU32" s="23">
        <f t="shared" si="3"/>
        <v>-1.2003100352670222</v>
      </c>
      <c r="AV32" s="23">
        <v>31</v>
      </c>
      <c r="AW32" s="23">
        <f t="shared" si="4"/>
        <v>0.11641221374045801</v>
      </c>
      <c r="AX32" s="23">
        <f t="shared" si="5"/>
        <v>-1.1931147707289882</v>
      </c>
      <c r="AY32" s="78"/>
      <c r="AZ32" s="79"/>
      <c r="BA32" s="79"/>
      <c r="BB32" s="79"/>
      <c r="BC32" s="79"/>
      <c r="BD32" s="79"/>
      <c r="BE32" s="79"/>
      <c r="BT32" s="31">
        <v>43875</v>
      </c>
      <c r="BU32" s="11">
        <v>31</v>
      </c>
      <c r="BV32" s="23">
        <v>380.39999390000003</v>
      </c>
      <c r="BW32" s="23">
        <f t="shared" si="11"/>
        <v>371.92539356672432</v>
      </c>
      <c r="BX32" s="23">
        <f t="shared" si="12"/>
        <v>2.227812951938037</v>
      </c>
      <c r="CG32" s="3">
        <f t="shared" si="13"/>
        <v>8.4746003332757027</v>
      </c>
      <c r="CI32" s="62"/>
      <c r="CJ32" s="62"/>
      <c r="CK32" s="62"/>
      <c r="CL32" s="62"/>
      <c r="CM32" s="62"/>
      <c r="CN32" s="62"/>
      <c r="CQ32" s="77"/>
      <c r="CR32" s="77"/>
      <c r="CS32" s="77"/>
      <c r="CT32" s="77"/>
      <c r="CU32" s="77"/>
      <c r="CV32" s="77"/>
      <c r="DB32" s="77"/>
      <c r="DC32" s="77"/>
      <c r="DD32" s="77"/>
      <c r="DE32" s="77"/>
      <c r="DF32" s="77"/>
      <c r="DG32" s="77"/>
      <c r="DK32" s="23">
        <v>-34.520133043142778</v>
      </c>
      <c r="DL32" s="23">
        <f t="shared" si="14"/>
        <v>-1.1428780486663577</v>
      </c>
      <c r="DM32" s="23">
        <v>31</v>
      </c>
      <c r="DN32" s="23">
        <f t="shared" si="15"/>
        <v>0.11641221374045801</v>
      </c>
      <c r="DO32" s="23">
        <f t="shared" si="16"/>
        <v>-1.1931147707289882</v>
      </c>
    </row>
    <row r="33" spans="3:119" ht="19" customHeight="1" x14ac:dyDescent="0.2">
      <c r="C33" s="31">
        <v>43879</v>
      </c>
      <c r="D33" s="11">
        <v>32</v>
      </c>
      <c r="E33" s="23">
        <v>107.7835007</v>
      </c>
      <c r="F33" s="23">
        <f t="shared" si="0"/>
        <v>102.47266099343808</v>
      </c>
      <c r="G33" s="23">
        <f t="shared" si="1"/>
        <v>4.9273215956715726</v>
      </c>
      <c r="P33" s="23">
        <f t="shared" si="2"/>
        <v>5.3108397065619215</v>
      </c>
      <c r="R33" s="69"/>
      <c r="S33" s="69"/>
      <c r="T33" s="69"/>
      <c r="U33" s="69"/>
      <c r="V33" s="69"/>
      <c r="W33" s="69"/>
      <c r="Z33" s="62"/>
      <c r="AA33" s="62"/>
      <c r="AB33" s="62"/>
      <c r="AC33" s="62"/>
      <c r="AD33" s="62"/>
      <c r="AE33" s="62"/>
      <c r="AJ33" s="77"/>
      <c r="AK33" s="77"/>
      <c r="AL33" s="77"/>
      <c r="AM33" s="77"/>
      <c r="AN33" s="77"/>
      <c r="AO33" s="77"/>
      <c r="AP33" s="77"/>
      <c r="AQ33" s="77"/>
      <c r="AT33" s="23">
        <v>-13.605502956688696</v>
      </c>
      <c r="AU33" s="23">
        <f t="shared" si="3"/>
        <v>-1.195467010873291</v>
      </c>
      <c r="AV33" s="23">
        <v>32</v>
      </c>
      <c r="AW33" s="23">
        <f t="shared" si="4"/>
        <v>0.12022900763358779</v>
      </c>
      <c r="AX33" s="23">
        <f t="shared" si="5"/>
        <v>-1.1738427546475656</v>
      </c>
      <c r="BT33" s="31">
        <v>43879</v>
      </c>
      <c r="BU33" s="11">
        <v>32</v>
      </c>
      <c r="BV33" s="23">
        <v>387.77999879999999</v>
      </c>
      <c r="BW33" s="23">
        <f t="shared" si="11"/>
        <v>372.69134536581731</v>
      </c>
      <c r="BX33" s="23">
        <f t="shared" si="12"/>
        <v>3.891034473380548</v>
      </c>
      <c r="CG33" s="3">
        <f t="shared" si="13"/>
        <v>15.088653434182675</v>
      </c>
      <c r="CI33" s="62"/>
      <c r="CJ33" s="62"/>
      <c r="CK33" s="62"/>
      <c r="CL33" s="62"/>
      <c r="CM33" s="62"/>
      <c r="CN33" s="62"/>
      <c r="CQ33" s="77"/>
      <c r="CR33" s="77"/>
      <c r="CS33" s="77"/>
      <c r="CT33" s="77"/>
      <c r="CU33" s="77"/>
      <c r="CV33" s="77"/>
      <c r="DB33" s="77"/>
      <c r="DC33" s="77"/>
      <c r="DD33" s="77"/>
      <c r="DE33" s="77"/>
      <c r="DF33" s="77"/>
      <c r="DG33" s="77"/>
      <c r="DK33" s="23">
        <v>-34.415741185327818</v>
      </c>
      <c r="DL33" s="23">
        <f t="shared" si="14"/>
        <v>-1.1394218869358363</v>
      </c>
      <c r="DM33" s="23">
        <v>32</v>
      </c>
      <c r="DN33" s="23">
        <f t="shared" si="15"/>
        <v>0.12022900763358779</v>
      </c>
      <c r="DO33" s="23">
        <f t="shared" si="16"/>
        <v>-1.1738427546475656</v>
      </c>
    </row>
    <row r="34" spans="3:119" x14ac:dyDescent="0.2">
      <c r="C34" s="31">
        <v>43880</v>
      </c>
      <c r="D34" s="11">
        <v>33</v>
      </c>
      <c r="E34" s="23">
        <v>108.5110016</v>
      </c>
      <c r="F34" s="23">
        <f t="shared" si="0"/>
        <v>102.79817456196811</v>
      </c>
      <c r="G34" s="23">
        <f t="shared" si="1"/>
        <v>5.2647445455262387</v>
      </c>
      <c r="P34" s="23">
        <f t="shared" si="2"/>
        <v>5.7128270380318895</v>
      </c>
      <c r="AT34" s="23">
        <v>-13.520087795923416</v>
      </c>
      <c r="AU34" s="23">
        <f t="shared" si="3"/>
        <v>-1.187961885392198</v>
      </c>
      <c r="AV34" s="23">
        <v>33</v>
      </c>
      <c r="AW34" s="23">
        <f t="shared" si="4"/>
        <v>0.12404580152671756</v>
      </c>
      <c r="AX34" s="23">
        <f t="shared" si="5"/>
        <v>-1.1549971268193044</v>
      </c>
      <c r="BT34" s="31">
        <v>43880</v>
      </c>
      <c r="BU34" s="11">
        <v>33</v>
      </c>
      <c r="BV34" s="23">
        <v>386.19000240000003</v>
      </c>
      <c r="BW34" s="23">
        <f t="shared" si="11"/>
        <v>373.45729716491036</v>
      </c>
      <c r="BX34" s="23">
        <f t="shared" si="12"/>
        <v>3.2970054004405962</v>
      </c>
      <c r="CG34" s="3">
        <f t="shared" si="13"/>
        <v>12.732705235089668</v>
      </c>
      <c r="DK34" s="23">
        <v>-34.05672720346746</v>
      </c>
      <c r="DL34" s="23">
        <f t="shared" si="14"/>
        <v>-1.1275358029940477</v>
      </c>
      <c r="DM34" s="23">
        <v>33</v>
      </c>
      <c r="DN34" s="23">
        <f t="shared" si="15"/>
        <v>0.12404580152671756</v>
      </c>
      <c r="DO34" s="23">
        <f t="shared" si="16"/>
        <v>-1.1549971268193044</v>
      </c>
    </row>
    <row r="35" spans="3:119" x14ac:dyDescent="0.2">
      <c r="C35" s="31">
        <v>43881</v>
      </c>
      <c r="D35" s="11">
        <v>34</v>
      </c>
      <c r="E35" s="23">
        <v>107.6549988</v>
      </c>
      <c r="F35" s="23">
        <f t="shared" si="0"/>
        <v>103.12368813049812</v>
      </c>
      <c r="G35" s="23">
        <f t="shared" si="1"/>
        <v>4.2091038224059476</v>
      </c>
      <c r="P35" s="23">
        <f t="shared" si="2"/>
        <v>4.5313106695018774</v>
      </c>
      <c r="AT35" s="23">
        <v>-13.487029353748753</v>
      </c>
      <c r="AU35" s="23">
        <f t="shared" si="3"/>
        <v>-1.1850571580053106</v>
      </c>
      <c r="AV35" s="23">
        <v>34</v>
      </c>
      <c r="AW35" s="23">
        <f t="shared" si="4"/>
        <v>0.12786259541984732</v>
      </c>
      <c r="AX35" s="23">
        <f t="shared" si="5"/>
        <v>-1.136553015831067</v>
      </c>
      <c r="BT35" s="31">
        <v>43881</v>
      </c>
      <c r="BU35" s="11">
        <v>34</v>
      </c>
      <c r="BV35" s="23">
        <v>386</v>
      </c>
      <c r="BW35" s="23">
        <f t="shared" si="11"/>
        <v>374.22324896400335</v>
      </c>
      <c r="BX35" s="23">
        <f t="shared" si="12"/>
        <v>3.0509717709835891</v>
      </c>
      <c r="CG35" s="3">
        <f t="shared" si="13"/>
        <v>11.776751035996654</v>
      </c>
      <c r="DK35" s="23">
        <v>-33.046004189862686</v>
      </c>
      <c r="DL35" s="23">
        <f t="shared" si="14"/>
        <v>-1.0940732104806545</v>
      </c>
      <c r="DM35" s="23">
        <v>34</v>
      </c>
      <c r="DN35" s="23">
        <f t="shared" si="15"/>
        <v>0.12786259541984732</v>
      </c>
      <c r="DO35" s="23">
        <f t="shared" si="16"/>
        <v>-1.136553015831067</v>
      </c>
    </row>
    <row r="36" spans="3:119" x14ac:dyDescent="0.2">
      <c r="C36" s="31">
        <v>43882</v>
      </c>
      <c r="D36" s="11">
        <v>35</v>
      </c>
      <c r="E36" s="23">
        <v>104.7985001</v>
      </c>
      <c r="F36" s="23">
        <f t="shared" si="0"/>
        <v>103.44920169902815</v>
      </c>
      <c r="G36" s="23">
        <f t="shared" si="1"/>
        <v>1.2875169011811525</v>
      </c>
      <c r="P36" s="23">
        <f t="shared" si="2"/>
        <v>1.3492984009718469</v>
      </c>
      <c r="AT36" s="23">
        <v>-13.285634091988939</v>
      </c>
      <c r="AU36" s="23">
        <f t="shared" si="3"/>
        <v>-1.1673612747772903</v>
      </c>
      <c r="AV36" s="23">
        <v>35</v>
      </c>
      <c r="AW36" s="23">
        <f t="shared" si="4"/>
        <v>0.1316793893129771</v>
      </c>
      <c r="AX36" s="23">
        <f t="shared" si="5"/>
        <v>-1.1184876490213236</v>
      </c>
      <c r="BT36" s="31">
        <v>43882</v>
      </c>
      <c r="BU36" s="11">
        <v>35</v>
      </c>
      <c r="BV36" s="23">
        <v>380.07000729999999</v>
      </c>
      <c r="BW36" s="23">
        <f t="shared" si="11"/>
        <v>374.98920076309639</v>
      </c>
      <c r="BX36" s="23">
        <f t="shared" si="12"/>
        <v>1.3368080720174191</v>
      </c>
      <c r="CG36" s="3">
        <f t="shared" si="13"/>
        <v>5.0808065369035944</v>
      </c>
      <c r="DK36" s="23">
        <v>-32.989816186234748</v>
      </c>
      <c r="DL36" s="23">
        <f t="shared" si="14"/>
        <v>-1.0922129616842637</v>
      </c>
      <c r="DM36" s="23">
        <v>35</v>
      </c>
      <c r="DN36" s="23">
        <f t="shared" si="15"/>
        <v>0.1316793893129771</v>
      </c>
      <c r="DO36" s="23">
        <f t="shared" si="16"/>
        <v>-1.1184876490213236</v>
      </c>
    </row>
    <row r="37" spans="3:119" x14ac:dyDescent="0.2">
      <c r="C37" s="31">
        <v>43885</v>
      </c>
      <c r="D37" s="11">
        <v>36</v>
      </c>
      <c r="E37" s="23">
        <v>100.46450040000001</v>
      </c>
      <c r="F37" s="23">
        <f t="shared" si="0"/>
        <v>103.77471526755818</v>
      </c>
      <c r="G37" s="23">
        <f t="shared" si="1"/>
        <v>3.2949099974404219</v>
      </c>
      <c r="P37" s="23">
        <f t="shared" si="2"/>
        <v>-3.3102148675581731</v>
      </c>
      <c r="AT37" s="23">
        <v>-12.764361101388445</v>
      </c>
      <c r="AU37" s="23">
        <f t="shared" si="3"/>
        <v>-1.1215588765928268</v>
      </c>
      <c r="AV37" s="23">
        <v>36</v>
      </c>
      <c r="AW37" s="23">
        <f t="shared" si="4"/>
        <v>0.13549618320610687</v>
      </c>
      <c r="AX37" s="23">
        <f t="shared" si="5"/>
        <v>-1.1007801191566395</v>
      </c>
      <c r="BT37" s="31">
        <v>43885</v>
      </c>
      <c r="BU37" s="11">
        <v>36</v>
      </c>
      <c r="BV37" s="23">
        <v>368.7000122</v>
      </c>
      <c r="BW37" s="23">
        <f t="shared" si="11"/>
        <v>375.75515256218938</v>
      </c>
      <c r="BX37" s="23">
        <f t="shared" si="12"/>
        <v>1.9135178000380269</v>
      </c>
      <c r="CG37" s="3">
        <f t="shared" si="13"/>
        <v>-7.0551403621893769</v>
      </c>
      <c r="DK37" s="23">
        <v>-32.904212982143008</v>
      </c>
      <c r="DL37" s="23">
        <f t="shared" si="14"/>
        <v>-1.0893788468003587</v>
      </c>
      <c r="DM37" s="23">
        <v>36</v>
      </c>
      <c r="DN37" s="23">
        <f t="shared" si="15"/>
        <v>0.13549618320610687</v>
      </c>
      <c r="DO37" s="23">
        <f t="shared" si="16"/>
        <v>-1.1007801191566395</v>
      </c>
    </row>
    <row r="38" spans="3:119" x14ac:dyDescent="0.2">
      <c r="C38" s="31">
        <v>43886</v>
      </c>
      <c r="D38" s="11">
        <v>37</v>
      </c>
      <c r="E38" s="23">
        <v>98.637001040000001</v>
      </c>
      <c r="F38" s="23">
        <f t="shared" si="0"/>
        <v>104.10022883608821</v>
      </c>
      <c r="G38" s="23">
        <f t="shared" si="1"/>
        <v>5.5387204988853185</v>
      </c>
      <c r="P38" s="23">
        <f t="shared" si="2"/>
        <v>-5.463227796088205</v>
      </c>
      <c r="AT38" s="23">
        <v>-12.656501316213223</v>
      </c>
      <c r="AU38" s="23">
        <f t="shared" si="3"/>
        <v>-1.1120816220299246</v>
      </c>
      <c r="AV38" s="23">
        <v>37</v>
      </c>
      <c r="AW38" s="23">
        <f t="shared" si="4"/>
        <v>0.13931297709923665</v>
      </c>
      <c r="AX38" s="23">
        <f t="shared" si="5"/>
        <v>-1.0834111828304476</v>
      </c>
      <c r="BT38" s="31">
        <v>43886</v>
      </c>
      <c r="BU38" s="11">
        <v>37</v>
      </c>
      <c r="BV38" s="23">
        <v>360.0899963</v>
      </c>
      <c r="BW38" s="23">
        <f t="shared" si="11"/>
        <v>376.52110436128243</v>
      </c>
      <c r="BX38" s="23">
        <f t="shared" si="12"/>
        <v>4.5630559665959902</v>
      </c>
      <c r="CG38" s="3">
        <f t="shared" si="13"/>
        <v>-16.43110806128243</v>
      </c>
      <c r="DK38" s="23">
        <v>-32.355864537700882</v>
      </c>
      <c r="DL38" s="23">
        <f t="shared" si="14"/>
        <v>-1.0712243570888034</v>
      </c>
      <c r="DM38" s="23">
        <v>37</v>
      </c>
      <c r="DN38" s="23">
        <f t="shared" si="15"/>
        <v>0.13931297709923665</v>
      </c>
      <c r="DO38" s="23">
        <f t="shared" si="16"/>
        <v>-1.0834111828304476</v>
      </c>
    </row>
    <row r="39" spans="3:119" x14ac:dyDescent="0.2">
      <c r="C39" s="31">
        <v>43887</v>
      </c>
      <c r="D39" s="11">
        <v>38</v>
      </c>
      <c r="E39" s="23">
        <v>98.979499820000001</v>
      </c>
      <c r="F39" s="23">
        <f t="shared" si="0"/>
        <v>104.42574240461823</v>
      </c>
      <c r="G39" s="23">
        <f t="shared" si="1"/>
        <v>5.5023945307084228</v>
      </c>
      <c r="P39" s="23">
        <f t="shared" si="2"/>
        <v>-5.4462425846182327</v>
      </c>
      <c r="AT39" s="23">
        <v>-12.574513684743266</v>
      </c>
      <c r="AU39" s="23">
        <f t="shared" si="3"/>
        <v>-1.104877661321233</v>
      </c>
      <c r="AV39" s="23">
        <v>38</v>
      </c>
      <c r="AW39" s="23">
        <f t="shared" si="4"/>
        <v>0.1431297709923664</v>
      </c>
      <c r="AX39" s="23">
        <f t="shared" si="5"/>
        <v>-1.06636308552545</v>
      </c>
      <c r="BT39" s="31">
        <v>43887</v>
      </c>
      <c r="BU39" s="11">
        <v>38</v>
      </c>
      <c r="BV39" s="23">
        <v>379.23999020000002</v>
      </c>
      <c r="BW39" s="23">
        <f t="shared" si="11"/>
        <v>377.28705616037541</v>
      </c>
      <c r="BX39" s="23">
        <f t="shared" si="12"/>
        <v>0.51495994359526498</v>
      </c>
      <c r="CG39" s="3">
        <f t="shared" si="13"/>
        <v>1.9529340396246084</v>
      </c>
      <c r="DK39" s="23">
        <v>-30.804199544049766</v>
      </c>
      <c r="DL39" s="23">
        <f t="shared" si="14"/>
        <v>-1.0198524849725643</v>
      </c>
      <c r="DM39" s="23">
        <v>38</v>
      </c>
      <c r="DN39" s="23">
        <f t="shared" si="15"/>
        <v>0.1431297709923664</v>
      </c>
      <c r="DO39" s="23">
        <f t="shared" si="16"/>
        <v>-1.06636308552545</v>
      </c>
    </row>
    <row r="40" spans="3:119" x14ac:dyDescent="0.2">
      <c r="C40" s="31">
        <v>43888</v>
      </c>
      <c r="D40" s="11">
        <v>39</v>
      </c>
      <c r="E40" s="23">
        <v>94.214996339999999</v>
      </c>
      <c r="F40" s="23">
        <f t="shared" si="0"/>
        <v>104.75125597314826</v>
      </c>
      <c r="G40" s="23">
        <f t="shared" si="1"/>
        <v>11.183208663645598</v>
      </c>
      <c r="P40" s="23">
        <f t="shared" si="2"/>
        <v>-10.536259633148262</v>
      </c>
      <c r="AT40" s="23">
        <v>-12.378662529048995</v>
      </c>
      <c r="AU40" s="23">
        <f t="shared" si="3"/>
        <v>-1.0876689189161017</v>
      </c>
      <c r="AV40" s="23">
        <v>39</v>
      </c>
      <c r="AW40" s="23">
        <f t="shared" si="4"/>
        <v>0.14694656488549618</v>
      </c>
      <c r="AX40" s="23">
        <f t="shared" si="5"/>
        <v>-1.0496194092001805</v>
      </c>
      <c r="BT40" s="31">
        <v>43888</v>
      </c>
      <c r="BU40" s="11">
        <v>39</v>
      </c>
      <c r="BV40" s="23">
        <v>371.7099915</v>
      </c>
      <c r="BW40" s="23">
        <f t="shared" si="11"/>
        <v>378.05300795946846</v>
      </c>
      <c r="BX40" s="23">
        <f t="shared" si="12"/>
        <v>1.7064422814871951</v>
      </c>
      <c r="CG40" s="3">
        <f t="shared" si="13"/>
        <v>-6.3430164594684584</v>
      </c>
      <c r="DK40" s="23">
        <v>-30.382053741328775</v>
      </c>
      <c r="DL40" s="23">
        <f t="shared" si="14"/>
        <v>-1.0058762592534025</v>
      </c>
      <c r="DM40" s="23">
        <v>39</v>
      </c>
      <c r="DN40" s="23">
        <f t="shared" si="15"/>
        <v>0.14694656488549618</v>
      </c>
      <c r="DO40" s="23">
        <f t="shared" si="16"/>
        <v>-1.0496194092001805</v>
      </c>
    </row>
    <row r="41" spans="3:119" x14ac:dyDescent="0.2">
      <c r="C41" s="31">
        <v>43889</v>
      </c>
      <c r="D41" s="11">
        <v>40</v>
      </c>
      <c r="E41" s="23">
        <v>94.1875</v>
      </c>
      <c r="F41" s="23">
        <f t="shared" si="0"/>
        <v>105.07676954167827</v>
      </c>
      <c r="G41" s="23">
        <f t="shared" si="1"/>
        <v>11.561268259247006</v>
      </c>
      <c r="P41" s="23">
        <f t="shared" si="2"/>
        <v>-10.889269541678274</v>
      </c>
      <c r="AT41" s="23">
        <v>-12.132074227393389</v>
      </c>
      <c r="AU41" s="23">
        <f t="shared" si="3"/>
        <v>-1.0660020844863149</v>
      </c>
      <c r="AV41" s="23">
        <v>40</v>
      </c>
      <c r="AW41" s="23">
        <f t="shared" si="4"/>
        <v>0.15076335877862596</v>
      </c>
      <c r="AX41" s="23">
        <f t="shared" si="5"/>
        <v>-1.0331649389930071</v>
      </c>
      <c r="BT41" s="31">
        <v>43889</v>
      </c>
      <c r="BU41" s="11">
        <v>40</v>
      </c>
      <c r="BV41" s="23">
        <v>369.02999879999999</v>
      </c>
      <c r="BW41" s="23">
        <f t="shared" si="11"/>
        <v>378.8189597585615</v>
      </c>
      <c r="BX41" s="23">
        <f t="shared" si="12"/>
        <v>2.6526192966406388</v>
      </c>
      <c r="CG41" s="3">
        <f t="shared" si="13"/>
        <v>-9.7889609585615176</v>
      </c>
      <c r="DK41" s="23">
        <v>-30.311560732258954</v>
      </c>
      <c r="DL41" s="23">
        <f t="shared" si="14"/>
        <v>-1.0035424063522664</v>
      </c>
      <c r="DM41" s="23">
        <v>40</v>
      </c>
      <c r="DN41" s="23">
        <f t="shared" si="15"/>
        <v>0.15076335877862596</v>
      </c>
      <c r="DO41" s="23">
        <f t="shared" si="16"/>
        <v>-1.0331649389930071</v>
      </c>
    </row>
    <row r="42" spans="3:119" x14ac:dyDescent="0.2">
      <c r="C42" s="31">
        <v>43892</v>
      </c>
      <c r="D42" s="11">
        <v>41</v>
      </c>
      <c r="E42" s="23">
        <v>97.697502139999997</v>
      </c>
      <c r="F42" s="23">
        <f t="shared" si="0"/>
        <v>105.4022831102083</v>
      </c>
      <c r="G42" s="23">
        <f t="shared" si="1"/>
        <v>7.8863643403772947</v>
      </c>
      <c r="P42" s="23">
        <f t="shared" si="2"/>
        <v>-7.7047809702083043</v>
      </c>
      <c r="AT42" s="23">
        <v>-12.04114796051897</v>
      </c>
      <c r="AU42" s="23">
        <f t="shared" si="3"/>
        <v>-1.0580127177707839</v>
      </c>
      <c r="AV42" s="23">
        <v>41</v>
      </c>
      <c r="AW42" s="23">
        <f t="shared" si="4"/>
        <v>0.15458015267175573</v>
      </c>
      <c r="AX42" s="23">
        <f t="shared" si="5"/>
        <v>-1.0169855462247854</v>
      </c>
      <c r="BT42" s="31">
        <v>43892</v>
      </c>
      <c r="BU42" s="11">
        <v>41</v>
      </c>
      <c r="BV42" s="23">
        <v>381.0499878</v>
      </c>
      <c r="BW42" s="23">
        <f t="shared" si="11"/>
        <v>379.58491155765449</v>
      </c>
      <c r="BX42" s="23">
        <f t="shared" si="12"/>
        <v>0.38448400190330712</v>
      </c>
      <c r="CG42" s="3">
        <f t="shared" si="13"/>
        <v>1.4650762423455035</v>
      </c>
      <c r="DK42" s="23">
        <v>-30.153371478071961</v>
      </c>
      <c r="DL42" s="23">
        <f t="shared" si="14"/>
        <v>-0.99830514304510409</v>
      </c>
      <c r="DM42" s="23">
        <v>41</v>
      </c>
      <c r="DN42" s="23">
        <f t="shared" si="15"/>
        <v>0.15458015267175573</v>
      </c>
      <c r="DO42" s="23">
        <f t="shared" si="16"/>
        <v>-1.0169855462247854</v>
      </c>
    </row>
    <row r="43" spans="3:119" x14ac:dyDescent="0.2">
      <c r="C43" s="31">
        <v>43893</v>
      </c>
      <c r="D43" s="11">
        <v>42</v>
      </c>
      <c r="E43" s="23">
        <v>95.449501040000001</v>
      </c>
      <c r="F43" s="23">
        <f t="shared" si="0"/>
        <v>105.72779667873833</v>
      </c>
      <c r="G43" s="23">
        <f t="shared" si="1"/>
        <v>10.768307352838864</v>
      </c>
      <c r="P43" s="23">
        <f t="shared" si="2"/>
        <v>-10.278295638738328</v>
      </c>
      <c r="AT43" s="23">
        <v>-11.823558958863373</v>
      </c>
      <c r="AU43" s="23">
        <f t="shared" si="3"/>
        <v>-1.0388939483848834</v>
      </c>
      <c r="AV43" s="23">
        <v>42</v>
      </c>
      <c r="AW43" s="23">
        <f t="shared" si="4"/>
        <v>0.15839694656488548</v>
      </c>
      <c r="AX43" s="23">
        <f t="shared" si="5"/>
        <v>-1.0010680853558858</v>
      </c>
      <c r="BT43" s="31">
        <v>43893</v>
      </c>
      <c r="BU43" s="11">
        <v>42</v>
      </c>
      <c r="BV43" s="23">
        <v>368.76998900000001</v>
      </c>
      <c r="BW43" s="23">
        <f t="shared" si="11"/>
        <v>380.35086335674748</v>
      </c>
      <c r="BX43" s="23">
        <f t="shared" si="12"/>
        <v>3.1404058633273086</v>
      </c>
      <c r="CG43" s="3">
        <f t="shared" si="13"/>
        <v>-11.580874356747472</v>
      </c>
      <c r="DK43" s="23">
        <v>-29.920294595304654</v>
      </c>
      <c r="DL43" s="23">
        <f t="shared" si="14"/>
        <v>-0.99058853162204208</v>
      </c>
      <c r="DM43" s="23">
        <v>42</v>
      </c>
      <c r="DN43" s="23">
        <f t="shared" si="15"/>
        <v>0.15839694656488548</v>
      </c>
      <c r="DO43" s="23">
        <f t="shared" si="16"/>
        <v>-1.0010680853558858</v>
      </c>
    </row>
    <row r="44" spans="3:119" x14ac:dyDescent="0.2">
      <c r="C44" s="31">
        <v>43894</v>
      </c>
      <c r="D44" s="11">
        <v>43</v>
      </c>
      <c r="E44" s="23">
        <v>98.791496280000004</v>
      </c>
      <c r="F44" s="23">
        <f t="shared" si="0"/>
        <v>106.05331024726836</v>
      </c>
      <c r="G44" s="23">
        <f t="shared" si="1"/>
        <v>7.3506468073795963</v>
      </c>
      <c r="P44" s="23">
        <f t="shared" si="2"/>
        <v>-7.2618139672683526</v>
      </c>
      <c r="AT44" s="23">
        <v>-11.724546790333335</v>
      </c>
      <c r="AU44" s="23">
        <f t="shared" si="3"/>
        <v>-1.0301941023351275</v>
      </c>
      <c r="AV44" s="23">
        <v>43</v>
      </c>
      <c r="AW44" s="23">
        <f t="shared" si="4"/>
        <v>0.16221374045801526</v>
      </c>
      <c r="AX44" s="23">
        <f t="shared" si="5"/>
        <v>-0.9854003029385211</v>
      </c>
      <c r="BT44" s="31">
        <v>43894</v>
      </c>
      <c r="BU44" s="11">
        <v>43</v>
      </c>
      <c r="BV44" s="23">
        <v>383.7900085</v>
      </c>
      <c r="BW44" s="23">
        <f t="shared" si="11"/>
        <v>381.11681515584053</v>
      </c>
      <c r="BX44" s="23">
        <f t="shared" si="12"/>
        <v>0.69652499673124557</v>
      </c>
      <c r="CG44" s="3">
        <f t="shared" si="13"/>
        <v>2.673193344159472</v>
      </c>
      <c r="DK44" s="23">
        <v>-29.893619782606834</v>
      </c>
      <c r="DL44" s="23">
        <f t="shared" si="14"/>
        <v>-0.98970539314031825</v>
      </c>
      <c r="DM44" s="23">
        <v>43</v>
      </c>
      <c r="DN44" s="23">
        <f t="shared" si="15"/>
        <v>0.16221374045801526</v>
      </c>
      <c r="DO44" s="23">
        <f t="shared" si="16"/>
        <v>-0.9854003029385211</v>
      </c>
    </row>
    <row r="45" spans="3:119" x14ac:dyDescent="0.2">
      <c r="C45" s="31">
        <v>43895</v>
      </c>
      <c r="D45" s="11">
        <v>44</v>
      </c>
      <c r="E45" s="23">
        <v>96.201499940000005</v>
      </c>
      <c r="F45" s="23">
        <f t="shared" si="0"/>
        <v>106.37882381579838</v>
      </c>
      <c r="G45" s="23">
        <f t="shared" si="1"/>
        <v>10.579173798896985</v>
      </c>
      <c r="P45" s="23">
        <f t="shared" si="2"/>
        <v>-10.177323875798379</v>
      </c>
      <c r="AT45" s="23">
        <v>-11.649840614328397</v>
      </c>
      <c r="AU45" s="23">
        <f t="shared" si="3"/>
        <v>-1.0236299371435358</v>
      </c>
      <c r="AV45" s="23">
        <v>44</v>
      </c>
      <c r="AW45" s="23">
        <f t="shared" si="4"/>
        <v>0.16603053435114504</v>
      </c>
      <c r="AX45" s="23">
        <f t="shared" si="5"/>
        <v>-0.96997075691972645</v>
      </c>
      <c r="BT45" s="31">
        <v>43895</v>
      </c>
      <c r="BU45" s="11">
        <v>44</v>
      </c>
      <c r="BV45" s="23">
        <v>372.77999879999999</v>
      </c>
      <c r="BW45" s="23">
        <f t="shared" si="11"/>
        <v>381.88276695493357</v>
      </c>
      <c r="BX45" s="23">
        <f t="shared" si="12"/>
        <v>2.4418606642620082</v>
      </c>
      <c r="CG45" s="3">
        <f t="shared" si="13"/>
        <v>-9.1027681549335853</v>
      </c>
      <c r="DK45" s="23">
        <v>-29.869562981699914</v>
      </c>
      <c r="DL45" s="23">
        <f t="shared" si="14"/>
        <v>-0.98890893069206243</v>
      </c>
      <c r="DM45" s="23">
        <v>44</v>
      </c>
      <c r="DN45" s="23">
        <f t="shared" si="15"/>
        <v>0.16603053435114504</v>
      </c>
      <c r="DO45" s="23">
        <f t="shared" si="16"/>
        <v>-0.96997075691972645</v>
      </c>
    </row>
    <row r="46" spans="3:119" x14ac:dyDescent="0.2">
      <c r="C46" s="31">
        <v>43896</v>
      </c>
      <c r="D46" s="11">
        <v>45</v>
      </c>
      <c r="E46" s="23">
        <v>95.05449677</v>
      </c>
      <c r="F46" s="23">
        <f t="shared" si="0"/>
        <v>106.7043373843284</v>
      </c>
      <c r="G46" s="23">
        <f t="shared" si="1"/>
        <v>12.255959486605988</v>
      </c>
      <c r="P46" s="23">
        <f t="shared" si="2"/>
        <v>-11.649840614328397</v>
      </c>
      <c r="AT46" s="23">
        <v>-11.561159638573571</v>
      </c>
      <c r="AU46" s="23">
        <f t="shared" si="3"/>
        <v>-1.0158378561492178</v>
      </c>
      <c r="AV46" s="23">
        <v>45</v>
      </c>
      <c r="AW46" s="23">
        <f t="shared" si="4"/>
        <v>0.16984732824427481</v>
      </c>
      <c r="AX46" s="23">
        <f t="shared" si="5"/>
        <v>-0.95476874490815455</v>
      </c>
      <c r="BT46" s="31">
        <v>43896</v>
      </c>
      <c r="BU46" s="11">
        <v>45</v>
      </c>
      <c r="BV46" s="23">
        <v>368.97000120000001</v>
      </c>
      <c r="BW46" s="23">
        <f t="shared" si="11"/>
        <v>382.64871875402656</v>
      </c>
      <c r="BX46" s="23">
        <f t="shared" si="12"/>
        <v>3.707270918920047</v>
      </c>
      <c r="CG46" s="3">
        <f t="shared" si="13"/>
        <v>-13.678717554026548</v>
      </c>
      <c r="DK46" s="23">
        <v>-29.145615033165996</v>
      </c>
      <c r="DL46" s="23">
        <f t="shared" si="14"/>
        <v>-0.96494076644071369</v>
      </c>
      <c r="DM46" s="23">
        <v>45</v>
      </c>
      <c r="DN46" s="23">
        <f t="shared" si="15"/>
        <v>0.16984732824427481</v>
      </c>
      <c r="DO46" s="23">
        <f t="shared" si="16"/>
        <v>-0.95476874490815455</v>
      </c>
    </row>
    <row r="47" spans="3:119" x14ac:dyDescent="0.2">
      <c r="C47" s="31">
        <v>43899</v>
      </c>
      <c r="D47" s="11">
        <v>46</v>
      </c>
      <c r="E47" s="23">
        <v>90.030502319999997</v>
      </c>
      <c r="F47" s="23">
        <f t="shared" si="0"/>
        <v>107.02985095285842</v>
      </c>
      <c r="G47" s="23">
        <f t="shared" si="1"/>
        <v>18.88176584024465</v>
      </c>
      <c r="P47" s="23">
        <f t="shared" si="2"/>
        <v>-16.999348632858428</v>
      </c>
      <c r="AT47" s="23">
        <v>-11.267177640022652</v>
      </c>
      <c r="AU47" s="23">
        <f t="shared" si="3"/>
        <v>-0.99000670663736212</v>
      </c>
      <c r="AV47" s="23">
        <v>46</v>
      </c>
      <c r="AW47" s="23">
        <f t="shared" si="4"/>
        <v>0.17366412213740459</v>
      </c>
      <c r="AX47" s="23">
        <f t="shared" si="5"/>
        <v>-0.93978424023057883</v>
      </c>
      <c r="BT47" s="31">
        <v>43899</v>
      </c>
      <c r="BU47" s="11">
        <v>46</v>
      </c>
      <c r="BV47" s="23">
        <v>346.48999020000002</v>
      </c>
      <c r="BW47" s="23">
        <f t="shared" si="11"/>
        <v>383.41467055311955</v>
      </c>
      <c r="BX47" s="23">
        <f t="shared" si="12"/>
        <v>10.656781262802415</v>
      </c>
      <c r="CG47" s="3">
        <f t="shared" si="13"/>
        <v>-36.924680353119527</v>
      </c>
      <c r="DK47" s="23">
        <v>-28.789318377164989</v>
      </c>
      <c r="DL47" s="23">
        <f t="shared" si="14"/>
        <v>-0.95314464658080866</v>
      </c>
      <c r="DM47" s="23">
        <v>46</v>
      </c>
      <c r="DN47" s="23">
        <f t="shared" si="15"/>
        <v>0.17366412213740459</v>
      </c>
      <c r="DO47" s="23">
        <f t="shared" si="16"/>
        <v>-0.93978424023057883</v>
      </c>
    </row>
    <row r="48" spans="3:119" x14ac:dyDescent="0.2">
      <c r="C48" s="31">
        <v>43900</v>
      </c>
      <c r="D48" s="11">
        <v>47</v>
      </c>
      <c r="E48" s="23">
        <v>94.591003420000007</v>
      </c>
      <c r="F48" s="23">
        <f t="shared" si="0"/>
        <v>107.35536452138845</v>
      </c>
      <c r="G48" s="23">
        <f t="shared" si="1"/>
        <v>13.494265458536821</v>
      </c>
      <c r="P48" s="23">
        <f t="shared" si="2"/>
        <v>-12.764361101388445</v>
      </c>
      <c r="AT48" s="23">
        <v>-11.028312256792901</v>
      </c>
      <c r="AU48" s="23">
        <f t="shared" si="3"/>
        <v>-0.96901845750024451</v>
      </c>
      <c r="AV48" s="23">
        <v>47</v>
      </c>
      <c r="AW48" s="23">
        <f t="shared" si="4"/>
        <v>0.17748091603053434</v>
      </c>
      <c r="AX48" s="23">
        <f t="shared" si="5"/>
        <v>-0.92500783477998239</v>
      </c>
      <c r="BT48" s="31">
        <v>43900</v>
      </c>
      <c r="BU48" s="11">
        <v>47</v>
      </c>
      <c r="BV48" s="23">
        <v>364.13000490000002</v>
      </c>
      <c r="BW48" s="23">
        <f t="shared" si="11"/>
        <v>384.18062235221259</v>
      </c>
      <c r="BX48" s="23">
        <f t="shared" si="12"/>
        <v>5.5064447264429699</v>
      </c>
      <c r="CG48" s="3">
        <f t="shared" si="13"/>
        <v>-20.050617452212578</v>
      </c>
      <c r="DK48" s="23">
        <v>-27.219659534072946</v>
      </c>
      <c r="DL48" s="23">
        <f t="shared" si="14"/>
        <v>-0.90117704166390689</v>
      </c>
      <c r="DM48" s="23">
        <v>47</v>
      </c>
      <c r="DN48" s="23">
        <f t="shared" si="15"/>
        <v>0.17748091603053434</v>
      </c>
      <c r="DO48" s="23">
        <f t="shared" si="16"/>
        <v>-0.92500783477998239</v>
      </c>
    </row>
    <row r="49" spans="3:119" x14ac:dyDescent="0.2">
      <c r="C49" s="31">
        <v>43901</v>
      </c>
      <c r="D49" s="11">
        <v>48</v>
      </c>
      <c r="E49" s="23">
        <v>91.042999269999996</v>
      </c>
      <c r="F49" s="23">
        <f t="shared" si="0"/>
        <v>107.68087808991848</v>
      </c>
      <c r="G49" s="23">
        <f t="shared" si="1"/>
        <v>18.274748144639506</v>
      </c>
      <c r="P49" s="23">
        <f t="shared" si="2"/>
        <v>-16.637878819918484</v>
      </c>
      <c r="AT49" s="23">
        <v>-10.977435073563129</v>
      </c>
      <c r="AU49" s="23">
        <f t="shared" si="3"/>
        <v>-0.96454806090035639</v>
      </c>
      <c r="AV49" s="23">
        <v>48</v>
      </c>
      <c r="AW49" s="23">
        <f t="shared" si="4"/>
        <v>0.18129770992366412</v>
      </c>
      <c r="AX49" s="23">
        <f t="shared" si="5"/>
        <v>-0.91043068780363967</v>
      </c>
      <c r="BT49" s="31">
        <v>43901</v>
      </c>
      <c r="BU49" s="11">
        <v>48</v>
      </c>
      <c r="BV49" s="23">
        <v>349.92001340000002</v>
      </c>
      <c r="BW49" s="23">
        <f t="shared" si="11"/>
        <v>384.94657415130564</v>
      </c>
      <c r="BX49" s="23">
        <f t="shared" si="12"/>
        <v>10.009876374594819</v>
      </c>
      <c r="CG49" s="3">
        <f t="shared" si="13"/>
        <v>-35.026560751305624</v>
      </c>
      <c r="DK49" s="23">
        <v>-27.121816336793927</v>
      </c>
      <c r="DL49" s="23">
        <f t="shared" si="14"/>
        <v>-0.89793769023261982</v>
      </c>
      <c r="DM49" s="23">
        <v>48</v>
      </c>
      <c r="DN49" s="23">
        <f t="shared" si="15"/>
        <v>0.18129770992366412</v>
      </c>
      <c r="DO49" s="23">
        <f t="shared" si="16"/>
        <v>-0.91043068780363967</v>
      </c>
    </row>
    <row r="50" spans="3:119" x14ac:dyDescent="0.2">
      <c r="C50" s="31">
        <v>43902</v>
      </c>
      <c r="D50" s="11">
        <v>49</v>
      </c>
      <c r="E50" s="23">
        <v>83.830497739999998</v>
      </c>
      <c r="F50" s="23">
        <f t="shared" si="0"/>
        <v>108.00639165844851</v>
      </c>
      <c r="G50" s="23">
        <f t="shared" si="1"/>
        <v>28.839019891579269</v>
      </c>
      <c r="P50" s="23">
        <f t="shared" si="2"/>
        <v>-24.175893918448509</v>
      </c>
      <c r="AT50" s="23">
        <v>-10.889269541678274</v>
      </c>
      <c r="AU50" s="23">
        <f t="shared" si="3"/>
        <v>-0.95680127012018723</v>
      </c>
      <c r="AV50" s="23">
        <v>49</v>
      </c>
      <c r="AW50" s="23">
        <f t="shared" si="4"/>
        <v>0.1851145038167939</v>
      </c>
      <c r="AX50" s="23">
        <f t="shared" si="5"/>
        <v>-0.89604447990194602</v>
      </c>
      <c r="BT50" s="31">
        <v>43902</v>
      </c>
      <c r="BU50" s="11">
        <v>49</v>
      </c>
      <c r="BV50" s="23">
        <v>315.25</v>
      </c>
      <c r="BW50" s="23">
        <f t="shared" si="11"/>
        <v>385.71252595039863</v>
      </c>
      <c r="BX50" s="23">
        <f t="shared" si="12"/>
        <v>22.351316717017806</v>
      </c>
      <c r="CG50" s="3">
        <f t="shared" si="13"/>
        <v>-70.462525950398629</v>
      </c>
      <c r="DK50" s="23">
        <v>-26.442674102560545</v>
      </c>
      <c r="DL50" s="23">
        <f t="shared" si="14"/>
        <v>-0.8754529347289981</v>
      </c>
      <c r="DM50" s="23">
        <v>49</v>
      </c>
      <c r="DN50" s="23">
        <f t="shared" si="15"/>
        <v>0.1851145038167939</v>
      </c>
      <c r="DO50" s="23">
        <f t="shared" si="16"/>
        <v>-0.89604447990194602</v>
      </c>
    </row>
    <row r="51" spans="3:119" x14ac:dyDescent="0.2">
      <c r="C51" s="31">
        <v>43903</v>
      </c>
      <c r="D51" s="11">
        <v>50</v>
      </c>
      <c r="E51" s="23">
        <v>89.25</v>
      </c>
      <c r="F51" s="23">
        <f t="shared" si="0"/>
        <v>108.33190522697853</v>
      </c>
      <c r="G51" s="23">
        <f t="shared" si="1"/>
        <v>21.380285968603399</v>
      </c>
      <c r="P51" s="23">
        <f t="shared" si="2"/>
        <v>-19.081905226978535</v>
      </c>
      <c r="AT51" s="23">
        <v>-10.841104328842533</v>
      </c>
      <c r="AU51" s="23">
        <f t="shared" si="3"/>
        <v>-0.95256916468460595</v>
      </c>
      <c r="AV51" s="23">
        <v>50</v>
      </c>
      <c r="AW51" s="23">
        <f t="shared" si="4"/>
        <v>0.18893129770992367</v>
      </c>
      <c r="AX51" s="23">
        <f t="shared" si="5"/>
        <v>-0.88184137161139053</v>
      </c>
      <c r="BT51" s="31">
        <v>43903</v>
      </c>
      <c r="BU51" s="11">
        <v>50</v>
      </c>
      <c r="BV51" s="23">
        <v>336.2999878</v>
      </c>
      <c r="BW51" s="23">
        <f t="shared" si="11"/>
        <v>386.47847774949167</v>
      </c>
      <c r="BX51" s="23">
        <f t="shared" si="12"/>
        <v>14.920752830753353</v>
      </c>
      <c r="CG51" s="3">
        <f t="shared" si="13"/>
        <v>-50.178489949491677</v>
      </c>
      <c r="DK51" s="23">
        <v>-25.16432199621164</v>
      </c>
      <c r="DL51" s="23">
        <f t="shared" si="14"/>
        <v>-0.83312979075424498</v>
      </c>
      <c r="DM51" s="23">
        <v>50</v>
      </c>
      <c r="DN51" s="23">
        <f t="shared" si="15"/>
        <v>0.18893129770992367</v>
      </c>
      <c r="DO51" s="23">
        <f t="shared" si="16"/>
        <v>-0.88184137161139053</v>
      </c>
    </row>
    <row r="52" spans="3:119" x14ac:dyDescent="0.2">
      <c r="C52" s="31">
        <v>43906</v>
      </c>
      <c r="D52" s="11">
        <v>51</v>
      </c>
      <c r="E52" s="23">
        <v>84.457496640000002</v>
      </c>
      <c r="F52" s="23">
        <f t="shared" si="0"/>
        <v>108.65741879550855</v>
      </c>
      <c r="G52" s="23">
        <f t="shared" si="1"/>
        <v>28.653373730292635</v>
      </c>
      <c r="P52" s="23">
        <f t="shared" si="2"/>
        <v>-24.199922155508546</v>
      </c>
      <c r="AT52" s="23">
        <v>-10.652292088262868</v>
      </c>
      <c r="AU52" s="23">
        <f t="shared" si="3"/>
        <v>-0.93597890664118</v>
      </c>
      <c r="AV52" s="23">
        <v>51</v>
      </c>
      <c r="AW52" s="23">
        <f t="shared" si="4"/>
        <v>0.19274809160305342</v>
      </c>
      <c r="AX52" s="23">
        <f t="shared" si="5"/>
        <v>-0.86781396603145955</v>
      </c>
      <c r="BT52" s="31">
        <v>43906</v>
      </c>
      <c r="BU52" s="11">
        <v>51</v>
      </c>
      <c r="BV52" s="23">
        <v>298.8399963</v>
      </c>
      <c r="BW52" s="23">
        <f t="shared" si="11"/>
        <v>387.24442954858466</v>
      </c>
      <c r="BX52" s="23">
        <f t="shared" si="12"/>
        <v>29.582530565900917</v>
      </c>
      <c r="CG52" s="3">
        <f t="shared" si="13"/>
        <v>-88.404433248584667</v>
      </c>
      <c r="DK52" s="23">
        <v>-24.932915069002206</v>
      </c>
      <c r="DL52" s="23">
        <f t="shared" si="14"/>
        <v>-0.82546846751755676</v>
      </c>
      <c r="DM52" s="23">
        <v>51</v>
      </c>
      <c r="DN52" s="23">
        <f t="shared" si="15"/>
        <v>0.19274809160305342</v>
      </c>
      <c r="DO52" s="23">
        <f t="shared" si="16"/>
        <v>-0.86781396603145955</v>
      </c>
    </row>
    <row r="53" spans="3:119" x14ac:dyDescent="0.2">
      <c r="C53" s="31">
        <v>43907</v>
      </c>
      <c r="D53" s="11">
        <v>52</v>
      </c>
      <c r="E53" s="23">
        <v>90.391998290000004</v>
      </c>
      <c r="F53" s="23">
        <f t="shared" si="0"/>
        <v>108.98293236403858</v>
      </c>
      <c r="G53" s="23">
        <f t="shared" si="1"/>
        <v>20.567013038470765</v>
      </c>
      <c r="P53" s="23">
        <f t="shared" si="2"/>
        <v>-18.590934074038572</v>
      </c>
      <c r="AT53" s="23">
        <v>-10.536259633148262</v>
      </c>
      <c r="AU53" s="23">
        <f t="shared" si="3"/>
        <v>-0.92578354872448099</v>
      </c>
      <c r="AV53" s="23">
        <v>52</v>
      </c>
      <c r="AW53" s="23">
        <f t="shared" si="4"/>
        <v>0.1965648854961832</v>
      </c>
      <c r="AX53" s="23">
        <f t="shared" si="5"/>
        <v>-0.85395527502834434</v>
      </c>
      <c r="BT53" s="31">
        <v>43907</v>
      </c>
      <c r="BU53" s="11">
        <v>52</v>
      </c>
      <c r="BV53" s="23">
        <v>319.75</v>
      </c>
      <c r="BW53" s="23">
        <f t="shared" si="11"/>
        <v>388.01038134767771</v>
      </c>
      <c r="BX53" s="23">
        <f t="shared" si="12"/>
        <v>21.348047333128289</v>
      </c>
      <c r="CG53" s="3">
        <f t="shared" si="13"/>
        <v>-68.260381347677708</v>
      </c>
      <c r="DK53" s="23">
        <v>-24.492562588491921</v>
      </c>
      <c r="DL53" s="23">
        <f t="shared" si="14"/>
        <v>-0.81088946276627127</v>
      </c>
      <c r="DM53" s="23">
        <v>52</v>
      </c>
      <c r="DN53" s="23">
        <f t="shared" si="15"/>
        <v>0.1965648854961832</v>
      </c>
      <c r="DO53" s="23">
        <f t="shared" si="16"/>
        <v>-0.85395527502834434</v>
      </c>
    </row>
    <row r="54" spans="3:119" x14ac:dyDescent="0.2">
      <c r="C54" s="31">
        <v>43908</v>
      </c>
      <c r="D54" s="11">
        <v>53</v>
      </c>
      <c r="E54" s="23">
        <v>91.5</v>
      </c>
      <c r="F54" s="23">
        <f t="shared" si="0"/>
        <v>109.3084459325686</v>
      </c>
      <c r="G54" s="23">
        <f t="shared" si="1"/>
        <v>19.462782439965686</v>
      </c>
      <c r="P54" s="23">
        <f t="shared" si="2"/>
        <v>-17.808445932568603</v>
      </c>
      <c r="AT54" s="23">
        <v>-10.422917605033092</v>
      </c>
      <c r="AU54" s="23">
        <f t="shared" si="3"/>
        <v>-0.91582458903085595</v>
      </c>
      <c r="AV54" s="23">
        <v>53</v>
      </c>
      <c r="AW54" s="23">
        <f t="shared" si="4"/>
        <v>0.20038167938931298</v>
      </c>
      <c r="AX54" s="23">
        <f t="shared" si="5"/>
        <v>-0.84025868861020625</v>
      </c>
      <c r="BT54" s="31">
        <v>43908</v>
      </c>
      <c r="BU54" s="11">
        <v>53</v>
      </c>
      <c r="BV54" s="23">
        <v>315.47000120000001</v>
      </c>
      <c r="BW54" s="23">
        <f t="shared" si="11"/>
        <v>388.7763331467707</v>
      </c>
      <c r="BX54" s="23">
        <f t="shared" si="12"/>
        <v>23.23717997525106</v>
      </c>
      <c r="CG54" s="3">
        <f t="shared" si="13"/>
        <v>-73.306331946770683</v>
      </c>
      <c r="DK54" s="23">
        <v>-24.108619801653504</v>
      </c>
      <c r="DL54" s="23">
        <f t="shared" si="14"/>
        <v>-0.79817804643212764</v>
      </c>
      <c r="DM54" s="23">
        <v>53</v>
      </c>
      <c r="DN54" s="23">
        <f t="shared" si="15"/>
        <v>0.20038167938931298</v>
      </c>
      <c r="DO54" s="23">
        <f t="shared" si="16"/>
        <v>-0.84025868861020625</v>
      </c>
    </row>
    <row r="55" spans="3:119" x14ac:dyDescent="0.2">
      <c r="C55" s="31">
        <v>43909</v>
      </c>
      <c r="D55" s="11">
        <v>54</v>
      </c>
      <c r="E55" s="23">
        <v>94.046501160000005</v>
      </c>
      <c r="F55" s="23">
        <f t="shared" si="0"/>
        <v>109.63395950109863</v>
      </c>
      <c r="G55" s="23">
        <f t="shared" si="1"/>
        <v>16.574203344981328</v>
      </c>
      <c r="P55" s="23">
        <f t="shared" si="2"/>
        <v>-15.587458341098625</v>
      </c>
      <c r="AT55" s="23">
        <v>-10.370320525322938</v>
      </c>
      <c r="AU55" s="23">
        <f t="shared" si="3"/>
        <v>-0.91120307126249966</v>
      </c>
      <c r="AV55" s="23">
        <v>54</v>
      </c>
      <c r="AW55" s="23">
        <f t="shared" si="4"/>
        <v>0.20419847328244276</v>
      </c>
      <c r="AX55" s="23">
        <f t="shared" si="5"/>
        <v>-0.82671794712148672</v>
      </c>
      <c r="BT55" s="31">
        <v>43909</v>
      </c>
      <c r="BU55" s="11">
        <v>54</v>
      </c>
      <c r="BV55" s="23">
        <v>332.02999879999999</v>
      </c>
      <c r="BW55" s="23">
        <f t="shared" si="11"/>
        <v>389.54228494586374</v>
      </c>
      <c r="BX55" s="23">
        <f t="shared" si="12"/>
        <v>17.321412629497548</v>
      </c>
      <c r="CG55" s="3">
        <f t="shared" si="13"/>
        <v>-57.512286145863754</v>
      </c>
      <c r="DK55" s="23">
        <v>-23.943956039514831</v>
      </c>
      <c r="DL55" s="23">
        <f t="shared" si="14"/>
        <v>-0.79272642783830849</v>
      </c>
      <c r="DM55" s="23">
        <v>54</v>
      </c>
      <c r="DN55" s="23">
        <f t="shared" si="15"/>
        <v>0.20419847328244276</v>
      </c>
      <c r="DO55" s="23">
        <f t="shared" si="16"/>
        <v>-0.82671794712148672</v>
      </c>
    </row>
    <row r="56" spans="3:119" x14ac:dyDescent="0.2">
      <c r="C56" s="31">
        <v>43910</v>
      </c>
      <c r="D56" s="11">
        <v>55</v>
      </c>
      <c r="E56" s="23">
        <v>92.30449677</v>
      </c>
      <c r="F56" s="23">
        <f t="shared" si="0"/>
        <v>109.95947306962864</v>
      </c>
      <c r="G56" s="23">
        <f t="shared" si="1"/>
        <v>19.126886465369594</v>
      </c>
      <c r="P56" s="23">
        <f t="shared" si="2"/>
        <v>-17.654976299628643</v>
      </c>
      <c r="AT56" s="23">
        <v>-10.338440542093167</v>
      </c>
      <c r="AU56" s="23">
        <f t="shared" si="3"/>
        <v>-0.90840189085926815</v>
      </c>
      <c r="AV56" s="23">
        <v>55</v>
      </c>
      <c r="AW56" s="23">
        <f t="shared" si="4"/>
        <v>0.20801526717557253</v>
      </c>
      <c r="AX56" s="23">
        <f t="shared" si="5"/>
        <v>-0.81332711594875995</v>
      </c>
      <c r="BT56" s="31">
        <v>43910</v>
      </c>
      <c r="BU56" s="11">
        <v>55</v>
      </c>
      <c r="BV56" s="23">
        <v>332.82998659999998</v>
      </c>
      <c r="BW56" s="23">
        <f t="shared" si="11"/>
        <v>390.30823674495673</v>
      </c>
      <c r="BX56" s="23">
        <f t="shared" si="12"/>
        <v>17.269552762394262</v>
      </c>
      <c r="CG56" s="3">
        <f t="shared" si="13"/>
        <v>-57.478250144956746</v>
      </c>
      <c r="DK56" s="23">
        <v>-23.812797493026778</v>
      </c>
      <c r="DL56" s="23">
        <f t="shared" si="14"/>
        <v>-0.78838408583490893</v>
      </c>
      <c r="DM56" s="23">
        <v>55</v>
      </c>
      <c r="DN56" s="23">
        <f t="shared" si="15"/>
        <v>0.20801526717557253</v>
      </c>
      <c r="DO56" s="23">
        <f t="shared" si="16"/>
        <v>-0.81332711594875995</v>
      </c>
    </row>
    <row r="57" spans="3:119" x14ac:dyDescent="0.2">
      <c r="C57" s="31">
        <v>43913</v>
      </c>
      <c r="D57" s="11">
        <v>56</v>
      </c>
      <c r="E57" s="23">
        <v>95.141502380000006</v>
      </c>
      <c r="F57" s="23">
        <f t="shared" si="0"/>
        <v>110.28498663815867</v>
      </c>
      <c r="G57" s="23">
        <f t="shared" si="1"/>
        <v>15.916801689419216</v>
      </c>
      <c r="P57" s="23">
        <f t="shared" si="2"/>
        <v>-15.143484258158665</v>
      </c>
      <c r="AT57" s="23">
        <v>-10.278295638738328</v>
      </c>
      <c r="AU57" s="23">
        <f t="shared" si="3"/>
        <v>-0.90311717275206105</v>
      </c>
      <c r="AV57" s="23">
        <v>56</v>
      </c>
      <c r="AW57" s="23">
        <f t="shared" si="4"/>
        <v>0.21183206106870228</v>
      </c>
      <c r="AX57" s="23">
        <f t="shared" si="5"/>
        <v>-0.80008056246913806</v>
      </c>
      <c r="BT57" s="31">
        <v>43913</v>
      </c>
      <c r="BU57" s="11">
        <v>56</v>
      </c>
      <c r="BV57" s="23">
        <v>360.26998900000001</v>
      </c>
      <c r="BW57" s="23">
        <f t="shared" si="11"/>
        <v>391.07418854404978</v>
      </c>
      <c r="BX57" s="23">
        <f t="shared" si="12"/>
        <v>8.5503096246103816</v>
      </c>
      <c r="CG57" s="3">
        <f t="shared" si="13"/>
        <v>-30.804199544049766</v>
      </c>
      <c r="DK57" s="23">
        <v>-23.656953469909126</v>
      </c>
      <c r="DL57" s="23">
        <f t="shared" si="14"/>
        <v>-0.78322446745179275</v>
      </c>
      <c r="DM57" s="23">
        <v>56</v>
      </c>
      <c r="DN57" s="23">
        <f t="shared" si="15"/>
        <v>0.21183206106870228</v>
      </c>
      <c r="DO57" s="23">
        <f t="shared" si="16"/>
        <v>-0.80008056246913806</v>
      </c>
    </row>
    <row r="58" spans="3:119" x14ac:dyDescent="0.2">
      <c r="C58" s="31">
        <v>43914</v>
      </c>
      <c r="D58" s="11">
        <v>57</v>
      </c>
      <c r="E58" s="23">
        <v>97.004997250000002</v>
      </c>
      <c r="F58" s="23">
        <f t="shared" si="0"/>
        <v>110.6105002066887</v>
      </c>
      <c r="G58" s="23">
        <f t="shared" si="1"/>
        <v>14.025569138077259</v>
      </c>
      <c r="P58" s="23">
        <f t="shared" si="2"/>
        <v>-13.605502956688696</v>
      </c>
      <c r="AT58" s="23">
        <v>-10.177323875798379</v>
      </c>
      <c r="AU58" s="23">
        <f t="shared" si="3"/>
        <v>-0.89424514413182654</v>
      </c>
      <c r="AV58" s="23">
        <v>57</v>
      </c>
      <c r="AW58" s="23">
        <f t="shared" si="4"/>
        <v>0.21564885496183206</v>
      </c>
      <c r="AX58" s="23">
        <f t="shared" si="5"/>
        <v>-0.78697293500536358</v>
      </c>
      <c r="BT58" s="31">
        <v>43914</v>
      </c>
      <c r="BU58" s="11">
        <v>57</v>
      </c>
      <c r="BV58" s="23">
        <v>357.32000729999999</v>
      </c>
      <c r="BW58" s="23">
        <f t="shared" si="11"/>
        <v>391.84014034314276</v>
      </c>
      <c r="BX58" s="23">
        <f t="shared" si="12"/>
        <v>9.6608452753557241</v>
      </c>
      <c r="CG58" s="3">
        <f t="shared" si="13"/>
        <v>-34.520133043142778</v>
      </c>
      <c r="DK58" s="23">
        <v>-23.267652083513781</v>
      </c>
      <c r="DL58" s="23">
        <f t="shared" si="14"/>
        <v>-0.77033564085687312</v>
      </c>
      <c r="DM58" s="23">
        <v>57</v>
      </c>
      <c r="DN58" s="23">
        <f t="shared" si="15"/>
        <v>0.21564885496183206</v>
      </c>
      <c r="DO58" s="23">
        <f t="shared" si="16"/>
        <v>-0.78697293500536358</v>
      </c>
    </row>
    <row r="59" spans="3:119" x14ac:dyDescent="0.2">
      <c r="C59" s="31">
        <v>43915</v>
      </c>
      <c r="D59" s="11">
        <v>58</v>
      </c>
      <c r="E59" s="23">
        <v>94.291999820000001</v>
      </c>
      <c r="F59" s="23">
        <f t="shared" si="0"/>
        <v>110.93601377521873</v>
      </c>
      <c r="G59" s="23">
        <f t="shared" si="1"/>
        <v>17.651565336392846</v>
      </c>
      <c r="P59" s="23">
        <f t="shared" si="2"/>
        <v>-16.644013955218725</v>
      </c>
      <c r="AT59" s="23">
        <v>-9.7931503700435485</v>
      </c>
      <c r="AU59" s="23">
        <f t="shared" si="3"/>
        <v>-0.86048918861563184</v>
      </c>
      <c r="AV59" s="23">
        <v>58</v>
      </c>
      <c r="AW59" s="23">
        <f t="shared" si="4"/>
        <v>0.21946564885496184</v>
      </c>
      <c r="AX59" s="23">
        <f t="shared" si="5"/>
        <v>-0.7739991435802196</v>
      </c>
      <c r="BT59" s="31">
        <v>43915</v>
      </c>
      <c r="BU59" s="11">
        <v>58</v>
      </c>
      <c r="BV59" s="23">
        <v>342.39001459999997</v>
      </c>
      <c r="BW59" s="23">
        <f t="shared" si="11"/>
        <v>392.60609214223581</v>
      </c>
      <c r="BX59" s="23">
        <f t="shared" si="12"/>
        <v>14.666338211089828</v>
      </c>
      <c r="CG59" s="3">
        <f t="shared" si="13"/>
        <v>-50.216077542235837</v>
      </c>
      <c r="DK59" s="23">
        <v>-22.698596563560272</v>
      </c>
      <c r="DL59" s="23">
        <f t="shared" si="14"/>
        <v>-0.75149558999685839</v>
      </c>
      <c r="DM59" s="23">
        <v>58</v>
      </c>
      <c r="DN59" s="23">
        <f t="shared" si="15"/>
        <v>0.21946564885496184</v>
      </c>
      <c r="DO59" s="23">
        <f t="shared" si="16"/>
        <v>-0.7739991435802196</v>
      </c>
    </row>
    <row r="60" spans="3:119" x14ac:dyDescent="0.2">
      <c r="C60" s="31">
        <v>43916</v>
      </c>
      <c r="D60" s="11">
        <v>59</v>
      </c>
      <c r="E60" s="23">
        <v>97.77449799</v>
      </c>
      <c r="F60" s="23">
        <f t="shared" si="0"/>
        <v>111.26152734374875</v>
      </c>
      <c r="G60" s="23">
        <f t="shared" si="1"/>
        <v>13.794015444730951</v>
      </c>
      <c r="P60" s="23">
        <f t="shared" si="2"/>
        <v>-13.487029353748753</v>
      </c>
      <c r="AT60" s="23">
        <v>-9.6982711512028175</v>
      </c>
      <c r="AU60" s="23">
        <f t="shared" si="3"/>
        <v>-0.85215249011190175</v>
      </c>
      <c r="AV60" s="23">
        <v>59</v>
      </c>
      <c r="AW60" s="23">
        <f t="shared" si="4"/>
        <v>0.22328244274809161</v>
      </c>
      <c r="AX60" s="23">
        <f t="shared" si="5"/>
        <v>-0.76115434228754864</v>
      </c>
      <c r="BT60" s="31">
        <v>43916</v>
      </c>
      <c r="BU60" s="11">
        <v>59</v>
      </c>
      <c r="BV60" s="23">
        <v>362.98999020000002</v>
      </c>
      <c r="BW60" s="23">
        <f t="shared" si="11"/>
        <v>393.3720439413288</v>
      </c>
      <c r="BX60" s="23">
        <f t="shared" si="12"/>
        <v>8.3699425773666345</v>
      </c>
      <c r="CG60" s="3">
        <f t="shared" si="13"/>
        <v>-30.382053741328775</v>
      </c>
      <c r="DK60" s="23">
        <v>-22.024823605281426</v>
      </c>
      <c r="DL60" s="23">
        <f t="shared" si="14"/>
        <v>-0.72918859822369508</v>
      </c>
      <c r="DM60" s="23">
        <v>59</v>
      </c>
      <c r="DN60" s="23">
        <f t="shared" si="15"/>
        <v>0.22328244274809161</v>
      </c>
      <c r="DO60" s="23">
        <f t="shared" si="16"/>
        <v>-0.76115434228754864</v>
      </c>
    </row>
    <row r="61" spans="3:119" x14ac:dyDescent="0.2">
      <c r="C61" s="31">
        <v>43917</v>
      </c>
      <c r="D61" s="11">
        <v>60</v>
      </c>
      <c r="E61" s="23">
        <v>95.004997250000002</v>
      </c>
      <c r="F61" s="23">
        <f t="shared" si="0"/>
        <v>111.58704091227878</v>
      </c>
      <c r="G61" s="23">
        <f t="shared" si="1"/>
        <v>17.453864683185156</v>
      </c>
      <c r="P61" s="23">
        <f t="shared" si="2"/>
        <v>-16.582043662278778</v>
      </c>
      <c r="AT61" s="23">
        <v>-9.6775366218033128</v>
      </c>
      <c r="AU61" s="23">
        <f t="shared" si="3"/>
        <v>-0.85033062097836087</v>
      </c>
      <c r="AV61" s="23">
        <v>60</v>
      </c>
      <c r="AW61" s="23">
        <f t="shared" si="4"/>
        <v>0.22709923664122136</v>
      </c>
      <c r="AX61" s="23">
        <f t="shared" si="5"/>
        <v>-0.74843391311848129</v>
      </c>
      <c r="BT61" s="31">
        <v>43917</v>
      </c>
      <c r="BU61" s="11">
        <v>60</v>
      </c>
      <c r="BV61" s="23">
        <v>357.11999509999998</v>
      </c>
      <c r="BW61" s="23">
        <f t="shared" si="11"/>
        <v>394.13799574042184</v>
      </c>
      <c r="BX61" s="23">
        <f t="shared" si="12"/>
        <v>10.365703726574077</v>
      </c>
      <c r="CG61" s="3">
        <f t="shared" si="13"/>
        <v>-37.01800064042186</v>
      </c>
      <c r="DK61" s="23">
        <v>-21.301718584420883</v>
      </c>
      <c r="DL61" s="23">
        <f t="shared" si="14"/>
        <v>-0.7052483412672953</v>
      </c>
      <c r="DM61" s="23">
        <v>60</v>
      </c>
      <c r="DN61" s="23">
        <f t="shared" si="15"/>
        <v>0.22709923664122136</v>
      </c>
      <c r="DO61" s="23">
        <f t="shared" si="16"/>
        <v>-0.74843391311848129</v>
      </c>
    </row>
    <row r="62" spans="3:119" x14ac:dyDescent="0.2">
      <c r="C62" s="31">
        <v>43920</v>
      </c>
      <c r="D62" s="11">
        <v>61</v>
      </c>
      <c r="E62" s="23">
        <v>98.197502139999997</v>
      </c>
      <c r="F62" s="23">
        <f t="shared" si="0"/>
        <v>111.91255448080879</v>
      </c>
      <c r="G62" s="23">
        <f t="shared" si="1"/>
        <v>13.966803678219097</v>
      </c>
      <c r="P62" s="23">
        <f t="shared" si="2"/>
        <v>-13.715052340808796</v>
      </c>
      <c r="AT62" s="23">
        <v>-9.4457818197328436</v>
      </c>
      <c r="AU62" s="23">
        <f t="shared" si="3"/>
        <v>-0.82996715324264525</v>
      </c>
      <c r="AV62" s="23">
        <v>61</v>
      </c>
      <c r="AW62" s="23">
        <f t="shared" si="4"/>
        <v>0.23091603053435114</v>
      </c>
      <c r="AX62" s="23">
        <f t="shared" si="5"/>
        <v>-0.7358334511000415</v>
      </c>
      <c r="BT62" s="31">
        <v>43920</v>
      </c>
      <c r="BU62" s="11">
        <v>61</v>
      </c>
      <c r="BV62" s="23">
        <v>370.9599915</v>
      </c>
      <c r="BW62" s="23">
        <f t="shared" si="11"/>
        <v>394.90394753951483</v>
      </c>
      <c r="BX62" s="23">
        <f t="shared" si="12"/>
        <v>6.4545925674345472</v>
      </c>
      <c r="CG62" s="3">
        <f t="shared" si="13"/>
        <v>-23.943956039514831</v>
      </c>
      <c r="DK62" s="23">
        <v>-20.548842468095131</v>
      </c>
      <c r="DL62" s="23">
        <f t="shared" si="14"/>
        <v>-0.68032243540133264</v>
      </c>
      <c r="DM62" s="23">
        <v>61</v>
      </c>
      <c r="DN62" s="23">
        <f t="shared" si="15"/>
        <v>0.23091603053435114</v>
      </c>
      <c r="DO62" s="23">
        <f t="shared" si="16"/>
        <v>-0.7358334511000415</v>
      </c>
    </row>
    <row r="63" spans="3:119" x14ac:dyDescent="0.2">
      <c r="C63" s="31">
        <v>43921</v>
      </c>
      <c r="D63" s="11">
        <v>62</v>
      </c>
      <c r="E63" s="23">
        <v>97.486000059999995</v>
      </c>
      <c r="F63" s="23">
        <f t="shared" si="0"/>
        <v>112.23806804933882</v>
      </c>
      <c r="G63" s="23">
        <f t="shared" si="1"/>
        <v>15.132499005251345</v>
      </c>
      <c r="P63" s="23">
        <f t="shared" si="2"/>
        <v>-14.752067989338826</v>
      </c>
      <c r="AT63" s="23">
        <v>-9.2366209329834703</v>
      </c>
      <c r="AU63" s="23">
        <f t="shared" si="3"/>
        <v>-0.81158893224854722</v>
      </c>
      <c r="AV63" s="23">
        <v>62</v>
      </c>
      <c r="AW63" s="23">
        <f t="shared" si="4"/>
        <v>0.23473282442748092</v>
      </c>
      <c r="AX63" s="23">
        <f t="shared" si="5"/>
        <v>-0.72334875061938442</v>
      </c>
      <c r="BT63" s="31">
        <v>43921</v>
      </c>
      <c r="BU63" s="11">
        <v>62</v>
      </c>
      <c r="BV63" s="23">
        <v>375.5</v>
      </c>
      <c r="BW63" s="23">
        <f t="shared" si="11"/>
        <v>395.66989933860788</v>
      </c>
      <c r="BX63" s="23">
        <f t="shared" si="12"/>
        <v>5.3714778531578897</v>
      </c>
      <c r="CG63" s="3">
        <f t="shared" si="13"/>
        <v>-20.169899338607877</v>
      </c>
      <c r="DK63" s="23">
        <v>-20.494694991212839</v>
      </c>
      <c r="DL63" s="23">
        <f t="shared" si="14"/>
        <v>-0.67852974350637096</v>
      </c>
      <c r="DM63" s="23">
        <v>62</v>
      </c>
      <c r="DN63" s="23">
        <f t="shared" si="15"/>
        <v>0.23473282442748092</v>
      </c>
      <c r="DO63" s="23">
        <f t="shared" si="16"/>
        <v>-0.72334875061938442</v>
      </c>
    </row>
    <row r="64" spans="3:119" x14ac:dyDescent="0.2">
      <c r="C64" s="31">
        <v>43922</v>
      </c>
      <c r="D64" s="11">
        <v>63</v>
      </c>
      <c r="E64" s="23">
        <v>95.385002139999997</v>
      </c>
      <c r="F64" s="23">
        <f t="shared" si="0"/>
        <v>112.56358161786885</v>
      </c>
      <c r="G64" s="23">
        <f t="shared" si="1"/>
        <v>18.009728041579567</v>
      </c>
      <c r="P64" s="23">
        <f t="shared" si="2"/>
        <v>-17.178579477868851</v>
      </c>
      <c r="AT64" s="23">
        <v>-9.1080197532732825</v>
      </c>
      <c r="AU64" s="23">
        <f t="shared" si="3"/>
        <v>-0.80028920533714065</v>
      </c>
      <c r="AV64" s="23">
        <v>63</v>
      </c>
      <c r="AW64" s="23">
        <f t="shared" si="4"/>
        <v>0.2385496183206107</v>
      </c>
      <c r="AX64" s="23">
        <f t="shared" si="5"/>
        <v>-0.7109757928210424</v>
      </c>
      <c r="BT64" s="31">
        <v>43922</v>
      </c>
      <c r="BU64" s="11">
        <v>63</v>
      </c>
      <c r="BV64" s="23">
        <v>364.07998659999998</v>
      </c>
      <c r="BW64" s="23">
        <f t="shared" si="11"/>
        <v>396.43585113770087</v>
      </c>
      <c r="BX64" s="23">
        <f t="shared" si="12"/>
        <v>8.8870209098444537</v>
      </c>
      <c r="CG64" s="3">
        <f t="shared" si="13"/>
        <v>-32.355864537700882</v>
      </c>
      <c r="DK64" s="23">
        <v>-20.169899338607877</v>
      </c>
      <c r="DL64" s="23">
        <f t="shared" si="14"/>
        <v>-0.66777654562035604</v>
      </c>
      <c r="DM64" s="23">
        <v>63</v>
      </c>
      <c r="DN64" s="23">
        <f t="shared" si="15"/>
        <v>0.2385496183206107</v>
      </c>
      <c r="DO64" s="23">
        <f t="shared" si="16"/>
        <v>-0.7109757928210424</v>
      </c>
    </row>
    <row r="65" spans="3:119" x14ac:dyDescent="0.2">
      <c r="C65" s="31">
        <v>43923</v>
      </c>
      <c r="D65" s="11">
        <v>64</v>
      </c>
      <c r="E65" s="23">
        <v>95.941497799999993</v>
      </c>
      <c r="F65" s="23">
        <f t="shared" si="0"/>
        <v>112.88909518639888</v>
      </c>
      <c r="G65" s="23">
        <f t="shared" si="1"/>
        <v>17.664511994307102</v>
      </c>
      <c r="P65" s="23">
        <f t="shared" si="2"/>
        <v>-16.947597386398883</v>
      </c>
      <c r="AT65" s="23">
        <v>-8.9701151973725644</v>
      </c>
      <c r="AU65" s="23">
        <f t="shared" si="3"/>
        <v>-0.78817202394713615</v>
      </c>
      <c r="AV65" s="23">
        <v>64</v>
      </c>
      <c r="AW65" s="23">
        <f t="shared" si="4"/>
        <v>0.24236641221374045</v>
      </c>
      <c r="AX65" s="23">
        <f t="shared" si="5"/>
        <v>-0.69871073397684169</v>
      </c>
      <c r="BT65" s="31">
        <v>43923</v>
      </c>
      <c r="BU65" s="11">
        <v>64</v>
      </c>
      <c r="BV65" s="23">
        <v>370.07998659999998</v>
      </c>
      <c r="BW65" s="23">
        <f t="shared" si="11"/>
        <v>397.20180293679391</v>
      </c>
      <c r="BX65" s="23">
        <f t="shared" si="12"/>
        <v>7.3286363269647632</v>
      </c>
      <c r="CG65" s="3">
        <f t="shared" si="13"/>
        <v>-27.121816336793927</v>
      </c>
      <c r="DK65" s="23">
        <v>-20.050617452212578</v>
      </c>
      <c r="DL65" s="23">
        <f t="shared" si="14"/>
        <v>-0.66382741108503074</v>
      </c>
      <c r="DM65" s="23">
        <v>64</v>
      </c>
      <c r="DN65" s="23">
        <f t="shared" si="15"/>
        <v>0.24236641221374045</v>
      </c>
      <c r="DO65" s="23">
        <f t="shared" si="16"/>
        <v>-0.69871073397684169</v>
      </c>
    </row>
    <row r="66" spans="3:119" x14ac:dyDescent="0.2">
      <c r="C66" s="31">
        <v>43924</v>
      </c>
      <c r="D66" s="11">
        <v>65</v>
      </c>
      <c r="E66" s="23">
        <v>95.329498290000004</v>
      </c>
      <c r="F66" s="23">
        <f t="shared" si="0"/>
        <v>113.21460875492889</v>
      </c>
      <c r="G66" s="23">
        <f t="shared" si="1"/>
        <v>18.761360109670296</v>
      </c>
      <c r="P66" s="23">
        <f t="shared" si="2"/>
        <v>-17.885110464928886</v>
      </c>
      <c r="AT66" s="23">
        <v>-8.9320946603125151</v>
      </c>
      <c r="AU66" s="23">
        <f t="shared" si="3"/>
        <v>-0.7848312949835935</v>
      </c>
      <c r="AV66" s="23">
        <v>65</v>
      </c>
      <c r="AW66" s="23">
        <f t="shared" si="4"/>
        <v>0.24618320610687022</v>
      </c>
      <c r="AX66" s="23">
        <f t="shared" si="5"/>
        <v>-0.68654989473896033</v>
      </c>
      <c r="BT66" s="31">
        <v>43924</v>
      </c>
      <c r="BU66" s="11">
        <v>65</v>
      </c>
      <c r="BV66" s="23">
        <v>361.76000979999998</v>
      </c>
      <c r="BW66" s="23">
        <f t="shared" si="11"/>
        <v>397.9677547358869</v>
      </c>
      <c r="BX66" s="23">
        <f t="shared" si="12"/>
        <v>10.008774865940676</v>
      </c>
      <c r="CG66" s="3">
        <f t="shared" si="13"/>
        <v>-36.207744935886922</v>
      </c>
      <c r="DK66" s="23">
        <v>-20.028275783049992</v>
      </c>
      <c r="DL66" s="23">
        <f t="shared" si="14"/>
        <v>-0.6630877324973331</v>
      </c>
      <c r="DM66" s="23">
        <v>65</v>
      </c>
      <c r="DN66" s="23">
        <f t="shared" si="15"/>
        <v>0.24618320610687022</v>
      </c>
      <c r="DO66" s="23">
        <f t="shared" si="16"/>
        <v>-0.68654989473896033</v>
      </c>
    </row>
    <row r="67" spans="3:119" x14ac:dyDescent="0.2">
      <c r="C67" s="31">
        <v>43927</v>
      </c>
      <c r="D67" s="11">
        <v>66</v>
      </c>
      <c r="E67" s="23">
        <v>99.879501340000004</v>
      </c>
      <c r="F67" s="23">
        <f t="shared" ref="F67:F130" si="24">$J$4*D67 + $J$5</f>
        <v>113.54012232345892</v>
      </c>
      <c r="G67" s="23">
        <f t="shared" ref="G67:G130" si="25">ABS(E67-F67)/E67*100</f>
        <v>13.67710170774358</v>
      </c>
      <c r="P67" s="23">
        <f t="shared" ref="P67:P130" si="26">E67-F67</f>
        <v>-13.660620983458912</v>
      </c>
      <c r="AT67" s="23">
        <v>-8.8898997365030823</v>
      </c>
      <c r="AU67" s="23">
        <f t="shared" ref="AU67:AU130" si="27">STANDARDIZE(AT67,AVERAGE($AT$2:$AT$263),_xlfn.STDEV.S($AT$2:$AT$263))</f>
        <v>-0.78112377754737183</v>
      </c>
      <c r="AV67" s="23">
        <v>66</v>
      </c>
      <c r="AW67" s="23">
        <f t="shared" ref="AW67:AW130" si="28">(AV67-0.5)/262</f>
        <v>0.25</v>
      </c>
      <c r="AX67" s="23">
        <f t="shared" ref="AX67:AX130" si="29">_xlfn.NORM.S.INV(AW67)</f>
        <v>-0.67448975019608193</v>
      </c>
      <c r="BT67" s="31">
        <v>43927</v>
      </c>
      <c r="BU67" s="11">
        <v>66</v>
      </c>
      <c r="BV67" s="23">
        <v>379.9599915</v>
      </c>
      <c r="BW67" s="23">
        <f t="shared" ref="BW67:BW130" si="30">$CA$4*BU67 + $CA$5</f>
        <v>398.73370653497994</v>
      </c>
      <c r="BX67" s="23">
        <f t="shared" ref="BX67:BX130" si="31">ABS(BV67-BW67)/BV67*100</f>
        <v>4.9409715377835886</v>
      </c>
      <c r="CG67" s="3">
        <f t="shared" ref="CG67:CG130" si="32">BV67-BW67</f>
        <v>-18.773715034979944</v>
      </c>
      <c r="DK67" s="23">
        <v>-19.970995608909391</v>
      </c>
      <c r="DL67" s="23">
        <f t="shared" ref="DL67:DL130" si="33">STANDARDIZE(DK67,AVERAGE($DK$2:$DK$263),_xlfn.STDEV.S($DK$2:$DK$263))</f>
        <v>-0.66119132457887975</v>
      </c>
      <c r="DM67" s="23">
        <v>66</v>
      </c>
      <c r="DN67" s="23">
        <f t="shared" ref="DN67:DN130" si="34">(DM67-0.5)/262</f>
        <v>0.25</v>
      </c>
      <c r="DO67" s="23">
        <f t="shared" ref="DO67:DO130" si="35">_xlfn.NORM.S.INV(DN67)</f>
        <v>-0.67448975019608193</v>
      </c>
    </row>
    <row r="68" spans="3:119" x14ac:dyDescent="0.2">
      <c r="C68" s="31">
        <v>43928</v>
      </c>
      <c r="D68" s="11">
        <v>67</v>
      </c>
      <c r="E68" s="23">
        <v>100.58000180000001</v>
      </c>
      <c r="F68" s="23">
        <f t="shared" si="24"/>
        <v>113.86563589198894</v>
      </c>
      <c r="G68" s="23">
        <f t="shared" si="25"/>
        <v>13.209021529356285</v>
      </c>
      <c r="P68" s="23">
        <f t="shared" si="26"/>
        <v>-13.285634091988939</v>
      </c>
      <c r="AT68" s="23">
        <v>-8.8478683309130304</v>
      </c>
      <c r="AU68" s="23">
        <f t="shared" si="27"/>
        <v>-0.77743062787378037</v>
      </c>
      <c r="AV68" s="23">
        <v>67</v>
      </c>
      <c r="AW68" s="23">
        <f t="shared" si="28"/>
        <v>0.25381679389312978</v>
      </c>
      <c r="AX68" s="23">
        <f t="shared" si="29"/>
        <v>-0.66252692066093988</v>
      </c>
      <c r="BT68" s="31">
        <v>43928</v>
      </c>
      <c r="BU68" s="11">
        <v>67</v>
      </c>
      <c r="BV68" s="23">
        <v>372.27999879999999</v>
      </c>
      <c r="BW68" s="23">
        <f t="shared" si="30"/>
        <v>399.49965833407293</v>
      </c>
      <c r="BX68" s="23">
        <f t="shared" si="31"/>
        <v>7.3116094396186364</v>
      </c>
      <c r="CG68" s="3">
        <f t="shared" si="32"/>
        <v>-27.219659534072946</v>
      </c>
      <c r="DK68" s="23">
        <v>-19.872644764467282</v>
      </c>
      <c r="DL68" s="23">
        <f t="shared" si="33"/>
        <v>-0.65793516617878878</v>
      </c>
      <c r="DM68" s="23">
        <v>67</v>
      </c>
      <c r="DN68" s="23">
        <f t="shared" si="34"/>
        <v>0.25381679389312978</v>
      </c>
      <c r="DO68" s="23">
        <f t="shared" si="35"/>
        <v>-0.66252692066093988</v>
      </c>
    </row>
    <row r="69" spans="3:119" x14ac:dyDescent="0.2">
      <c r="C69" s="31">
        <v>43929</v>
      </c>
      <c r="D69" s="11">
        <v>68</v>
      </c>
      <c r="E69" s="23">
        <v>102.1500015</v>
      </c>
      <c r="F69" s="23">
        <f t="shared" si="24"/>
        <v>114.19114946051897</v>
      </c>
      <c r="G69" s="23">
        <f t="shared" si="25"/>
        <v>11.787711976214673</v>
      </c>
      <c r="P69" s="23">
        <f t="shared" si="26"/>
        <v>-12.04114796051897</v>
      </c>
      <c r="AT69" s="23">
        <v>-8.1552042770827029</v>
      </c>
      <c r="AU69" s="23">
        <f t="shared" si="27"/>
        <v>-0.71656870835430908</v>
      </c>
      <c r="AV69" s="23">
        <v>68</v>
      </c>
      <c r="AW69" s="23">
        <f t="shared" si="28"/>
        <v>0.25763358778625955</v>
      </c>
      <c r="AX69" s="23">
        <f t="shared" si="29"/>
        <v>-0.65065816312493385</v>
      </c>
      <c r="BT69" s="31">
        <v>43929</v>
      </c>
      <c r="BU69" s="11">
        <v>68</v>
      </c>
      <c r="BV69" s="23">
        <v>371.11999509999998</v>
      </c>
      <c r="BW69" s="23">
        <f t="shared" si="30"/>
        <v>400.26561013316598</v>
      </c>
      <c r="BX69" s="23">
        <f t="shared" si="31"/>
        <v>7.8534208390772839</v>
      </c>
      <c r="CG69" s="3">
        <f t="shared" si="32"/>
        <v>-29.145615033165996</v>
      </c>
      <c r="DK69" s="23">
        <v>-19.573968277608117</v>
      </c>
      <c r="DL69" s="23">
        <f t="shared" si="33"/>
        <v>-0.64804671064886632</v>
      </c>
      <c r="DM69" s="23">
        <v>68</v>
      </c>
      <c r="DN69" s="23">
        <f t="shared" si="34"/>
        <v>0.25763358778625955</v>
      </c>
      <c r="DO69" s="23">
        <f t="shared" si="35"/>
        <v>-0.65065816312493385</v>
      </c>
    </row>
    <row r="70" spans="3:119" x14ac:dyDescent="0.2">
      <c r="C70" s="31">
        <v>43930</v>
      </c>
      <c r="D70" s="11">
        <v>69</v>
      </c>
      <c r="E70" s="23">
        <v>102.1380005</v>
      </c>
      <c r="F70" s="23">
        <f t="shared" si="24"/>
        <v>114.516663029049</v>
      </c>
      <c r="G70" s="23">
        <f t="shared" si="25"/>
        <v>12.119546562935698</v>
      </c>
      <c r="P70" s="23">
        <f t="shared" si="26"/>
        <v>-12.378662529048995</v>
      </c>
      <c r="AT70" s="23">
        <v>-7.8627477826728125</v>
      </c>
      <c r="AU70" s="23">
        <f t="shared" si="27"/>
        <v>-0.69087159944950438</v>
      </c>
      <c r="AV70" s="23">
        <v>69</v>
      </c>
      <c r="AW70" s="23">
        <f t="shared" si="28"/>
        <v>0.26145038167938933</v>
      </c>
      <c r="AX70" s="23">
        <f t="shared" si="29"/>
        <v>-0.63888036332198783</v>
      </c>
      <c r="BT70" s="31">
        <v>43930</v>
      </c>
      <c r="BU70" s="11">
        <v>69</v>
      </c>
      <c r="BV70" s="23">
        <v>370.72000120000001</v>
      </c>
      <c r="BW70" s="23">
        <f t="shared" si="30"/>
        <v>401.03156193225897</v>
      </c>
      <c r="BX70" s="23">
        <f t="shared" si="31"/>
        <v>8.1764028469308698</v>
      </c>
      <c r="CG70" s="3">
        <f t="shared" si="32"/>
        <v>-30.311560732258954</v>
      </c>
      <c r="DK70" s="23">
        <v>-19.175879275794159</v>
      </c>
      <c r="DL70" s="23">
        <f t="shared" si="33"/>
        <v>-0.6348669473779639</v>
      </c>
      <c r="DM70" s="23">
        <v>69</v>
      </c>
      <c r="DN70" s="23">
        <f t="shared" si="34"/>
        <v>0.26145038167938933</v>
      </c>
      <c r="DO70" s="23">
        <f t="shared" si="35"/>
        <v>-0.63888036332198783</v>
      </c>
    </row>
    <row r="71" spans="3:119" x14ac:dyDescent="0.2">
      <c r="C71" s="31">
        <v>43934</v>
      </c>
      <c r="D71" s="11">
        <v>70</v>
      </c>
      <c r="E71" s="23">
        <v>108.4434967</v>
      </c>
      <c r="F71" s="23">
        <f t="shared" si="24"/>
        <v>114.84217659757903</v>
      </c>
      <c r="G71" s="23">
        <f t="shared" si="25"/>
        <v>5.9004736035766632</v>
      </c>
      <c r="P71" s="23">
        <f t="shared" si="26"/>
        <v>-6.3986798975790293</v>
      </c>
      <c r="AT71" s="23">
        <v>-7.7672452141427755</v>
      </c>
      <c r="AU71" s="23">
        <f t="shared" si="27"/>
        <v>-0.68248012943220548</v>
      </c>
      <c r="AV71" s="23">
        <v>70</v>
      </c>
      <c r="AW71" s="23">
        <f t="shared" si="28"/>
        <v>0.26526717557251911</v>
      </c>
      <c r="AX71" s="23">
        <f t="shared" si="29"/>
        <v>-0.62719052834960598</v>
      </c>
      <c r="BT71" s="31">
        <v>43934</v>
      </c>
      <c r="BU71" s="11">
        <v>70</v>
      </c>
      <c r="BV71" s="23">
        <v>396.72000120000001</v>
      </c>
      <c r="BW71" s="23">
        <f t="shared" si="30"/>
        <v>401.79751373135201</v>
      </c>
      <c r="BX71" s="23">
        <f t="shared" si="31"/>
        <v>1.2798730883226261</v>
      </c>
      <c r="CG71" s="3">
        <f t="shared" si="32"/>
        <v>-5.0775125313519993</v>
      </c>
      <c r="DK71" s="23">
        <v>-19.136841993933842</v>
      </c>
      <c r="DL71" s="23">
        <f t="shared" si="33"/>
        <v>-0.63357451746577331</v>
      </c>
      <c r="DM71" s="23">
        <v>70</v>
      </c>
      <c r="DN71" s="23">
        <f t="shared" si="34"/>
        <v>0.26526717557251911</v>
      </c>
      <c r="DO71" s="23">
        <f t="shared" si="35"/>
        <v>-0.62719052834960598</v>
      </c>
    </row>
    <row r="72" spans="3:119" x14ac:dyDescent="0.2">
      <c r="C72" s="31">
        <v>43935</v>
      </c>
      <c r="D72" s="11">
        <v>71</v>
      </c>
      <c r="E72" s="23">
        <v>114.1660004</v>
      </c>
      <c r="F72" s="23">
        <f t="shared" si="24"/>
        <v>115.16769016610905</v>
      </c>
      <c r="G72" s="23">
        <f t="shared" si="25"/>
        <v>0.87739761627758006</v>
      </c>
      <c r="P72" s="23">
        <f t="shared" si="26"/>
        <v>-1.0016897661090525</v>
      </c>
      <c r="AT72" s="23">
        <v>-7.7243898679730307</v>
      </c>
      <c r="AU72" s="23">
        <f t="shared" si="27"/>
        <v>-0.67871458303906029</v>
      </c>
      <c r="AV72" s="23">
        <v>71</v>
      </c>
      <c r="AW72" s="23">
        <f t="shared" si="28"/>
        <v>0.26908396946564883</v>
      </c>
      <c r="AX72" s="23">
        <f t="shared" si="29"/>
        <v>-0.61558577980018625</v>
      </c>
      <c r="BT72" s="31">
        <v>43935</v>
      </c>
      <c r="BU72" s="11">
        <v>71</v>
      </c>
      <c r="BV72" s="23">
        <v>413.5499878</v>
      </c>
      <c r="BW72" s="23">
        <f t="shared" si="30"/>
        <v>402.563465530445</v>
      </c>
      <c r="BX72" s="23">
        <f t="shared" si="31"/>
        <v>2.6566370677462743</v>
      </c>
      <c r="CG72" s="3">
        <f t="shared" si="32"/>
        <v>10.986522269554996</v>
      </c>
      <c r="DK72" s="23">
        <v>-18.773715034979944</v>
      </c>
      <c r="DL72" s="23">
        <f t="shared" si="33"/>
        <v>-0.62155226280792752</v>
      </c>
      <c r="DM72" s="23">
        <v>71</v>
      </c>
      <c r="DN72" s="23">
        <f t="shared" si="34"/>
        <v>0.26908396946564883</v>
      </c>
      <c r="DO72" s="23">
        <f t="shared" si="35"/>
        <v>-0.61558577980018625</v>
      </c>
    </row>
    <row r="73" spans="3:119" x14ac:dyDescent="0.2">
      <c r="C73" s="31">
        <v>43936</v>
      </c>
      <c r="D73" s="11">
        <v>72</v>
      </c>
      <c r="E73" s="23">
        <v>115.3840027</v>
      </c>
      <c r="F73" s="23">
        <f t="shared" si="24"/>
        <v>115.49320373463907</v>
      </c>
      <c r="G73" s="23">
        <f t="shared" si="25"/>
        <v>9.4641399226715189E-2</v>
      </c>
      <c r="P73" s="23">
        <f t="shared" si="26"/>
        <v>-0.10920103463907083</v>
      </c>
      <c r="AT73" s="23">
        <v>-7.7047809702083043</v>
      </c>
      <c r="AU73" s="23">
        <f t="shared" si="27"/>
        <v>-0.67699161914188277</v>
      </c>
      <c r="AV73" s="23">
        <v>72</v>
      </c>
      <c r="AW73" s="23">
        <f t="shared" si="28"/>
        <v>0.27290076335877861</v>
      </c>
      <c r="AX73" s="23">
        <f t="shared" si="29"/>
        <v>-0.60406334736020983</v>
      </c>
      <c r="BT73" s="31">
        <v>43936</v>
      </c>
      <c r="BU73" s="11">
        <v>72</v>
      </c>
      <c r="BV73" s="23">
        <v>426.75</v>
      </c>
      <c r="BW73" s="23">
        <f t="shared" si="30"/>
        <v>403.32941732953805</v>
      </c>
      <c r="BX73" s="23">
        <f t="shared" si="31"/>
        <v>5.488127163552889</v>
      </c>
      <c r="CG73" s="3">
        <f t="shared" si="32"/>
        <v>23.420582670461954</v>
      </c>
      <c r="DK73" s="23">
        <v>-18.568869306188446</v>
      </c>
      <c r="DL73" s="23">
        <f t="shared" si="33"/>
        <v>-0.61477031655916092</v>
      </c>
      <c r="DM73" s="23">
        <v>72</v>
      </c>
      <c r="DN73" s="23">
        <f t="shared" si="34"/>
        <v>0.27290076335877861</v>
      </c>
      <c r="DO73" s="23">
        <f t="shared" si="35"/>
        <v>-0.60406334736020983</v>
      </c>
    </row>
    <row r="74" spans="3:119" x14ac:dyDescent="0.2">
      <c r="C74" s="31">
        <v>43937</v>
      </c>
      <c r="D74" s="11">
        <v>73</v>
      </c>
      <c r="E74" s="23">
        <v>120.4095001</v>
      </c>
      <c r="F74" s="23">
        <f t="shared" si="24"/>
        <v>115.81871730316909</v>
      </c>
      <c r="G74" s="23">
        <f t="shared" si="25"/>
        <v>3.8126416877557552</v>
      </c>
      <c r="P74" s="23">
        <f t="shared" si="26"/>
        <v>4.5907827968309078</v>
      </c>
      <c r="AT74" s="23">
        <v>-7.6601264015135087</v>
      </c>
      <c r="AU74" s="23">
        <f t="shared" si="27"/>
        <v>-0.6730679814836984</v>
      </c>
      <c r="AV74" s="23">
        <v>73</v>
      </c>
      <c r="AW74" s="23">
        <f t="shared" si="28"/>
        <v>0.27671755725190839</v>
      </c>
      <c r="AX74" s="23">
        <f t="shared" si="29"/>
        <v>-0.59262056283896225</v>
      </c>
      <c r="BT74" s="31">
        <v>43937</v>
      </c>
      <c r="BU74" s="11">
        <v>73</v>
      </c>
      <c r="BV74" s="23">
        <v>439.17001340000002</v>
      </c>
      <c r="BW74" s="23">
        <f t="shared" si="30"/>
        <v>404.09536912863103</v>
      </c>
      <c r="BX74" s="23">
        <f t="shared" si="31"/>
        <v>7.9865754038681773</v>
      </c>
      <c r="CG74" s="3">
        <f t="shared" si="32"/>
        <v>35.074644271368982</v>
      </c>
      <c r="DK74" s="23">
        <v>-18.50603342795597</v>
      </c>
      <c r="DL74" s="23">
        <f t="shared" si="33"/>
        <v>-0.61268997272587333</v>
      </c>
      <c r="DM74" s="23">
        <v>73</v>
      </c>
      <c r="DN74" s="23">
        <f t="shared" si="34"/>
        <v>0.27671755725190839</v>
      </c>
      <c r="DO74" s="23">
        <f t="shared" si="35"/>
        <v>-0.59262056283896225</v>
      </c>
    </row>
    <row r="75" spans="3:119" x14ac:dyDescent="0.2">
      <c r="C75" s="31">
        <v>43938</v>
      </c>
      <c r="D75" s="11">
        <v>74</v>
      </c>
      <c r="E75" s="23">
        <v>118.75</v>
      </c>
      <c r="F75" s="23">
        <f t="shared" si="24"/>
        <v>116.14423087169912</v>
      </c>
      <c r="G75" s="23">
        <f t="shared" si="25"/>
        <v>2.1943318975165287</v>
      </c>
      <c r="P75" s="23">
        <f t="shared" si="26"/>
        <v>2.6057691283008779</v>
      </c>
      <c r="AT75" s="23">
        <v>-7.5542194456127447</v>
      </c>
      <c r="AU75" s="23">
        <f t="shared" si="27"/>
        <v>-0.66376231506295547</v>
      </c>
      <c r="AV75" s="23">
        <v>74</v>
      </c>
      <c r="AW75" s="23">
        <f t="shared" si="28"/>
        <v>0.28053435114503816</v>
      </c>
      <c r="AX75" s="23">
        <f t="shared" si="29"/>
        <v>-0.58125485459206705</v>
      </c>
      <c r="BT75" s="31">
        <v>43938</v>
      </c>
      <c r="BU75" s="11">
        <v>74</v>
      </c>
      <c r="BV75" s="23">
        <v>422.9599915</v>
      </c>
      <c r="BW75" s="23">
        <f t="shared" si="30"/>
        <v>404.86132092772408</v>
      </c>
      <c r="BX75" s="23">
        <f t="shared" si="31"/>
        <v>4.2790502496678631</v>
      </c>
      <c r="CG75" s="3">
        <f t="shared" si="32"/>
        <v>18.098670572275921</v>
      </c>
      <c r="DK75" s="23">
        <v>-18.492920007095393</v>
      </c>
      <c r="DL75" s="23">
        <f t="shared" si="33"/>
        <v>-0.61225581910237059</v>
      </c>
      <c r="DM75" s="23">
        <v>74</v>
      </c>
      <c r="DN75" s="23">
        <f t="shared" si="34"/>
        <v>0.28053435114503816</v>
      </c>
      <c r="DO75" s="23">
        <f t="shared" si="35"/>
        <v>-0.58125485459206705</v>
      </c>
    </row>
    <row r="76" spans="3:119" x14ac:dyDescent="0.2">
      <c r="C76" s="31">
        <v>43941</v>
      </c>
      <c r="D76" s="11">
        <v>75</v>
      </c>
      <c r="E76" s="23">
        <v>119.68049619999999</v>
      </c>
      <c r="F76" s="23">
        <f t="shared" si="24"/>
        <v>116.46974444022915</v>
      </c>
      <c r="G76" s="23">
        <f t="shared" si="25"/>
        <v>2.6827694250241949</v>
      </c>
      <c r="P76" s="23">
        <f t="shared" si="26"/>
        <v>3.2107517597708437</v>
      </c>
      <c r="AT76" s="23">
        <v>-7.3453396938529636</v>
      </c>
      <c r="AU76" s="23">
        <f t="shared" si="27"/>
        <v>-0.64540879639752025</v>
      </c>
      <c r="AV76" s="23">
        <v>75</v>
      </c>
      <c r="AW76" s="23">
        <f t="shared" si="28"/>
        <v>0.28435114503816794</v>
      </c>
      <c r="AX76" s="23">
        <f t="shared" si="29"/>
        <v>-0.56996374230832691</v>
      </c>
      <c r="BT76" s="31">
        <v>43941</v>
      </c>
      <c r="BU76" s="11">
        <v>75</v>
      </c>
      <c r="BV76" s="23">
        <v>437.48999020000002</v>
      </c>
      <c r="BW76" s="23">
        <f t="shared" si="30"/>
        <v>405.62727272681707</v>
      </c>
      <c r="BX76" s="23">
        <f t="shared" si="31"/>
        <v>7.2830734844051639</v>
      </c>
      <c r="CG76" s="3">
        <f t="shared" si="32"/>
        <v>31.862717473182954</v>
      </c>
      <c r="DK76" s="23">
        <v>-18.32206347942207</v>
      </c>
      <c r="DL76" s="23">
        <f t="shared" si="33"/>
        <v>-0.60659917303136168</v>
      </c>
      <c r="DM76" s="23">
        <v>75</v>
      </c>
      <c r="DN76" s="23">
        <f t="shared" si="34"/>
        <v>0.28435114503816794</v>
      </c>
      <c r="DO76" s="23">
        <f t="shared" si="35"/>
        <v>-0.56996374230832691</v>
      </c>
    </row>
    <row r="77" spans="3:119" x14ac:dyDescent="0.2">
      <c r="C77" s="31">
        <v>43942</v>
      </c>
      <c r="D77" s="11">
        <v>76</v>
      </c>
      <c r="E77" s="23">
        <v>116.4059982</v>
      </c>
      <c r="F77" s="23">
        <f t="shared" si="24"/>
        <v>116.79525800875916</v>
      </c>
      <c r="G77" s="23">
        <f t="shared" si="25"/>
        <v>0.33439841140348009</v>
      </c>
      <c r="P77" s="23">
        <f t="shared" si="26"/>
        <v>-0.38925980875916366</v>
      </c>
      <c r="AT77" s="23">
        <v>-7.2618139672683526</v>
      </c>
      <c r="AU77" s="23">
        <f t="shared" si="27"/>
        <v>-0.6380696887578402</v>
      </c>
      <c r="AV77" s="23">
        <v>76</v>
      </c>
      <c r="AW77" s="23">
        <f t="shared" si="28"/>
        <v>0.28816793893129772</v>
      </c>
      <c r="AX77" s="23">
        <f t="shared" si="29"/>
        <v>-0.55874483213126436</v>
      </c>
      <c r="BT77" s="31">
        <v>43942</v>
      </c>
      <c r="BU77" s="11">
        <v>76</v>
      </c>
      <c r="BV77" s="23">
        <v>433.82998659999998</v>
      </c>
      <c r="BW77" s="23">
        <f t="shared" si="30"/>
        <v>406.39322452591011</v>
      </c>
      <c r="BX77" s="23">
        <f t="shared" si="31"/>
        <v>6.3243120396348083</v>
      </c>
      <c r="CG77" s="3">
        <f t="shared" si="32"/>
        <v>27.43676207408987</v>
      </c>
      <c r="DK77" s="23">
        <v>-17.986362484864003</v>
      </c>
      <c r="DL77" s="23">
        <f t="shared" si="33"/>
        <v>-0.59548492566978928</v>
      </c>
      <c r="DM77" s="23">
        <v>76</v>
      </c>
      <c r="DN77" s="23">
        <f t="shared" si="34"/>
        <v>0.28816793893129772</v>
      </c>
      <c r="DO77" s="23">
        <f t="shared" si="35"/>
        <v>-0.55874483213126436</v>
      </c>
    </row>
    <row r="78" spans="3:119" x14ac:dyDescent="0.2">
      <c r="C78" s="31">
        <v>43943</v>
      </c>
      <c r="D78" s="11">
        <v>77</v>
      </c>
      <c r="E78" s="23">
        <v>118.1744995</v>
      </c>
      <c r="F78" s="23">
        <f t="shared" si="24"/>
        <v>117.12077157728919</v>
      </c>
      <c r="G78" s="23">
        <f t="shared" si="25"/>
        <v>0.89167115339532788</v>
      </c>
      <c r="P78" s="23">
        <f t="shared" si="26"/>
        <v>1.0537279227108058</v>
      </c>
      <c r="AT78" s="23">
        <v>-7.1573492623829793</v>
      </c>
      <c r="AU78" s="23">
        <f t="shared" si="27"/>
        <v>-0.62889074778898146</v>
      </c>
      <c r="AV78" s="23">
        <v>77</v>
      </c>
      <c r="AW78" s="23">
        <f t="shared" si="28"/>
        <v>0.2919847328244275</v>
      </c>
      <c r="AX78" s="23">
        <f t="shared" si="29"/>
        <v>-0.54759581208933283</v>
      </c>
      <c r="BT78" s="31">
        <v>43943</v>
      </c>
      <c r="BU78" s="11">
        <v>77</v>
      </c>
      <c r="BV78" s="23">
        <v>421.42001340000002</v>
      </c>
      <c r="BW78" s="23">
        <f t="shared" si="30"/>
        <v>407.1591763250031</v>
      </c>
      <c r="BX78" s="23">
        <f t="shared" si="31"/>
        <v>3.3839961609656468</v>
      </c>
      <c r="CG78" s="3">
        <f t="shared" si="32"/>
        <v>14.260837074996914</v>
      </c>
      <c r="DK78" s="23">
        <v>-17.702295983956958</v>
      </c>
      <c r="DL78" s="23">
        <f t="shared" si="33"/>
        <v>-0.58608017141109692</v>
      </c>
      <c r="DM78" s="23">
        <v>77</v>
      </c>
      <c r="DN78" s="23">
        <f t="shared" si="34"/>
        <v>0.2919847328244275</v>
      </c>
      <c r="DO78" s="23">
        <f t="shared" si="35"/>
        <v>-0.54759581208933283</v>
      </c>
    </row>
    <row r="79" spans="3:119" x14ac:dyDescent="0.2">
      <c r="C79" s="31">
        <v>43944</v>
      </c>
      <c r="D79" s="11">
        <v>78</v>
      </c>
      <c r="E79" s="23">
        <v>119.9725037</v>
      </c>
      <c r="F79" s="23">
        <f t="shared" si="24"/>
        <v>117.44628514581922</v>
      </c>
      <c r="G79" s="23">
        <f t="shared" si="25"/>
        <v>2.105664611699511</v>
      </c>
      <c r="P79" s="23">
        <f t="shared" si="26"/>
        <v>2.5262185541807867</v>
      </c>
      <c r="AT79" s="23">
        <v>-6.5713768994430382</v>
      </c>
      <c r="AU79" s="23">
        <f t="shared" si="27"/>
        <v>-0.57740344655446252</v>
      </c>
      <c r="AV79" s="23">
        <v>78</v>
      </c>
      <c r="AW79" s="23">
        <f t="shared" si="28"/>
        <v>0.29580152671755727</v>
      </c>
      <c r="AX79" s="23">
        <f t="shared" si="29"/>
        <v>-0.53651444781109781</v>
      </c>
      <c r="BT79" s="31">
        <v>43944</v>
      </c>
      <c r="BU79" s="11">
        <v>78</v>
      </c>
      <c r="BV79" s="23">
        <v>426.7000122</v>
      </c>
      <c r="BW79" s="23">
        <f t="shared" si="30"/>
        <v>407.92512812409615</v>
      </c>
      <c r="BX79" s="23">
        <f t="shared" si="31"/>
        <v>4.4000195779473792</v>
      </c>
      <c r="CG79" s="3">
        <f t="shared" si="32"/>
        <v>18.774884075903856</v>
      </c>
      <c r="DK79" s="23">
        <v>-17.686959608002383</v>
      </c>
      <c r="DL79" s="23">
        <f t="shared" si="33"/>
        <v>-0.58557242112512109</v>
      </c>
      <c r="DM79" s="23">
        <v>78</v>
      </c>
      <c r="DN79" s="23">
        <f t="shared" si="34"/>
        <v>0.29580152671755727</v>
      </c>
      <c r="DO79" s="23">
        <f t="shared" si="35"/>
        <v>-0.53651444781109781</v>
      </c>
    </row>
    <row r="80" spans="3:119" x14ac:dyDescent="0.2">
      <c r="C80" s="31">
        <v>43945</v>
      </c>
      <c r="D80" s="11">
        <v>79</v>
      </c>
      <c r="E80" s="23">
        <v>120.5110016</v>
      </c>
      <c r="F80" s="23">
        <f t="shared" si="24"/>
        <v>117.77179871434925</v>
      </c>
      <c r="G80" s="23">
        <f t="shared" si="25"/>
        <v>2.2729898924437744</v>
      </c>
      <c r="P80" s="23">
        <f t="shared" si="26"/>
        <v>2.7392028856507551</v>
      </c>
      <c r="AT80" s="23">
        <v>-6.4741915085526784</v>
      </c>
      <c r="AU80" s="23">
        <f t="shared" si="27"/>
        <v>-0.56886411293937311</v>
      </c>
      <c r="AV80" s="23">
        <v>79</v>
      </c>
      <c r="AW80" s="23">
        <f t="shared" si="28"/>
        <v>0.29961832061068705</v>
      </c>
      <c r="AX80" s="23">
        <f t="shared" si="29"/>
        <v>-0.5254985785037698</v>
      </c>
      <c r="BT80" s="31">
        <v>43945</v>
      </c>
      <c r="BU80" s="11">
        <v>79</v>
      </c>
      <c r="BV80" s="23">
        <v>424.98999020000002</v>
      </c>
      <c r="BW80" s="23">
        <f t="shared" si="30"/>
        <v>408.69107992318914</v>
      </c>
      <c r="BX80" s="23">
        <f t="shared" si="31"/>
        <v>3.8351280389311357</v>
      </c>
      <c r="CG80" s="3">
        <f t="shared" si="32"/>
        <v>16.298910276810886</v>
      </c>
      <c r="DK80" s="23">
        <v>-17.116594889398868</v>
      </c>
      <c r="DL80" s="23">
        <f t="shared" si="33"/>
        <v>-0.56668902586673553</v>
      </c>
      <c r="DM80" s="23">
        <v>79</v>
      </c>
      <c r="DN80" s="23">
        <f t="shared" si="34"/>
        <v>0.29961832061068705</v>
      </c>
      <c r="DO80" s="23">
        <f t="shared" si="35"/>
        <v>-0.5254985785037698</v>
      </c>
    </row>
    <row r="81" spans="3:119" x14ac:dyDescent="0.2">
      <c r="C81" s="31">
        <v>43948</v>
      </c>
      <c r="D81" s="11">
        <v>80</v>
      </c>
      <c r="E81" s="23">
        <v>118.8000031</v>
      </c>
      <c r="F81" s="23">
        <f t="shared" si="24"/>
        <v>118.09731228287927</v>
      </c>
      <c r="G81" s="23">
        <f t="shared" si="25"/>
        <v>0.5914905713674391</v>
      </c>
      <c r="P81" s="23">
        <f t="shared" si="26"/>
        <v>0.70269081712072534</v>
      </c>
      <c r="AT81" s="23">
        <v>-6.3986798975790293</v>
      </c>
      <c r="AU81" s="23">
        <f t="shared" si="27"/>
        <v>-0.56222917705025077</v>
      </c>
      <c r="AV81" s="23">
        <v>80</v>
      </c>
      <c r="AW81" s="23">
        <f t="shared" si="28"/>
        <v>0.30343511450381677</v>
      </c>
      <c r="AX81" s="23">
        <f t="shared" si="29"/>
        <v>-0.51454611317535259</v>
      </c>
      <c r="BT81" s="31">
        <v>43948</v>
      </c>
      <c r="BU81" s="11">
        <v>80</v>
      </c>
      <c r="BV81" s="23">
        <v>421.38000490000002</v>
      </c>
      <c r="BW81" s="23">
        <f t="shared" si="30"/>
        <v>409.45703172228218</v>
      </c>
      <c r="BX81" s="23">
        <f t="shared" si="31"/>
        <v>2.8295061557435175</v>
      </c>
      <c r="CG81" s="3">
        <f t="shared" si="32"/>
        <v>11.922973177717836</v>
      </c>
      <c r="DK81" s="23">
        <v>-17.051491079885977</v>
      </c>
      <c r="DL81" s="23">
        <f t="shared" si="33"/>
        <v>-0.56453359631830802</v>
      </c>
      <c r="DM81" s="23">
        <v>80</v>
      </c>
      <c r="DN81" s="23">
        <f t="shared" si="34"/>
        <v>0.30343511450381677</v>
      </c>
      <c r="DO81" s="23">
        <f t="shared" si="35"/>
        <v>-0.51454611317535259</v>
      </c>
    </row>
    <row r="82" spans="3:119" x14ac:dyDescent="0.2">
      <c r="C82" s="31">
        <v>43949</v>
      </c>
      <c r="D82" s="11">
        <v>81</v>
      </c>
      <c r="E82" s="23">
        <v>115.70400239999999</v>
      </c>
      <c r="F82" s="23">
        <f t="shared" si="24"/>
        <v>118.4228258514093</v>
      </c>
      <c r="G82" s="23">
        <f t="shared" si="25"/>
        <v>2.3498093367678585</v>
      </c>
      <c r="P82" s="23">
        <f t="shared" si="26"/>
        <v>-2.7188234514093068</v>
      </c>
      <c r="AT82" s="23">
        <v>-6.1729576454877133</v>
      </c>
      <c r="AU82" s="23">
        <f t="shared" si="27"/>
        <v>-0.54239576796172217</v>
      </c>
      <c r="AV82" s="23">
        <v>81</v>
      </c>
      <c r="AW82" s="23">
        <f t="shared" si="28"/>
        <v>0.30725190839694655</v>
      </c>
      <c r="AX82" s="23">
        <f t="shared" si="29"/>
        <v>-0.50365502708235821</v>
      </c>
      <c r="BT82" s="31">
        <v>43949</v>
      </c>
      <c r="BU82" s="11">
        <v>81</v>
      </c>
      <c r="BV82" s="23">
        <v>403.82998659999998</v>
      </c>
      <c r="BW82" s="23">
        <f t="shared" si="30"/>
        <v>410.22298352137523</v>
      </c>
      <c r="BX82" s="23">
        <f t="shared" si="31"/>
        <v>1.5830911852783256</v>
      </c>
      <c r="CG82" s="3">
        <f t="shared" si="32"/>
        <v>-6.3929969213752429</v>
      </c>
      <c r="DK82" s="23">
        <v>-16.858171930676917</v>
      </c>
      <c r="DL82" s="23">
        <f t="shared" si="33"/>
        <v>-0.55813326721929313</v>
      </c>
      <c r="DM82" s="23">
        <v>81</v>
      </c>
      <c r="DN82" s="23">
        <f t="shared" si="34"/>
        <v>0.30725190839694655</v>
      </c>
      <c r="DO82" s="23">
        <f t="shared" si="35"/>
        <v>-0.50365502708235821</v>
      </c>
    </row>
    <row r="83" spans="3:119" x14ac:dyDescent="0.2">
      <c r="C83" s="31">
        <v>43950</v>
      </c>
      <c r="D83" s="11">
        <v>82</v>
      </c>
      <c r="E83" s="23">
        <v>118.635498</v>
      </c>
      <c r="F83" s="23">
        <f t="shared" si="24"/>
        <v>118.74833941993931</v>
      </c>
      <c r="G83" s="23">
        <f t="shared" si="25"/>
        <v>9.5116067148228137E-2</v>
      </c>
      <c r="P83" s="23">
        <f t="shared" si="26"/>
        <v>-0.11284141993931485</v>
      </c>
      <c r="AT83" s="23">
        <v>-5.5056746714926419</v>
      </c>
      <c r="AU83" s="23">
        <f t="shared" si="27"/>
        <v>-0.48376399338727644</v>
      </c>
      <c r="AV83" s="23">
        <v>82</v>
      </c>
      <c r="AW83" s="23">
        <f t="shared" si="28"/>
        <v>0.31106870229007633</v>
      </c>
      <c r="AX83" s="23">
        <f t="shared" si="29"/>
        <v>-0.49282335838657698</v>
      </c>
      <c r="BT83" s="31">
        <v>43950</v>
      </c>
      <c r="BU83" s="11">
        <v>82</v>
      </c>
      <c r="BV83" s="23">
        <v>411.89001459999997</v>
      </c>
      <c r="BW83" s="23">
        <f t="shared" si="30"/>
        <v>410.98893532046822</v>
      </c>
      <c r="BX83" s="23">
        <f t="shared" si="31"/>
        <v>0.21876696389613254</v>
      </c>
      <c r="CG83" s="3">
        <f t="shared" si="32"/>
        <v>0.90107927953175704</v>
      </c>
      <c r="DK83" s="23">
        <v>-16.801984027049002</v>
      </c>
      <c r="DL83" s="23">
        <f t="shared" si="33"/>
        <v>-0.556273021733661</v>
      </c>
      <c r="DM83" s="23">
        <v>82</v>
      </c>
      <c r="DN83" s="23">
        <f t="shared" si="34"/>
        <v>0.31106870229007633</v>
      </c>
      <c r="DO83" s="23">
        <f t="shared" si="35"/>
        <v>-0.49282335838657698</v>
      </c>
    </row>
    <row r="84" spans="3:119" x14ac:dyDescent="0.2">
      <c r="C84" s="31">
        <v>43951</v>
      </c>
      <c r="D84" s="11">
        <v>83</v>
      </c>
      <c r="E84" s="23">
        <v>123.6999969</v>
      </c>
      <c r="F84" s="23">
        <f t="shared" si="24"/>
        <v>119.07385298846934</v>
      </c>
      <c r="G84" s="23">
        <f t="shared" si="25"/>
        <v>3.7398092380474921</v>
      </c>
      <c r="P84" s="23">
        <f t="shared" si="26"/>
        <v>4.6261439115306615</v>
      </c>
      <c r="AT84" s="23">
        <v>-5.463227796088205</v>
      </c>
      <c r="AU84" s="23">
        <f t="shared" si="27"/>
        <v>-0.48003433786317051</v>
      </c>
      <c r="AV84" s="23">
        <v>83</v>
      </c>
      <c r="AW84" s="23">
        <f t="shared" si="28"/>
        <v>0.3148854961832061</v>
      </c>
      <c r="AX84" s="23">
        <f t="shared" si="29"/>
        <v>-0.48204920500576198</v>
      </c>
      <c r="BT84" s="31">
        <v>43951</v>
      </c>
      <c r="BU84" s="11">
        <v>83</v>
      </c>
      <c r="BV84" s="23">
        <v>419.85000609999997</v>
      </c>
      <c r="BW84" s="23">
        <f t="shared" si="30"/>
        <v>411.7548871195612</v>
      </c>
      <c r="BX84" s="23">
        <f t="shared" si="31"/>
        <v>1.9280978594318925</v>
      </c>
      <c r="CG84" s="3">
        <f t="shared" si="32"/>
        <v>8.0951189804387695</v>
      </c>
      <c r="DK84" s="23">
        <v>-16.770398485770954</v>
      </c>
      <c r="DL84" s="23">
        <f t="shared" si="33"/>
        <v>-0.55522730091512273</v>
      </c>
      <c r="DM84" s="23">
        <v>83</v>
      </c>
      <c r="DN84" s="23">
        <f t="shared" si="34"/>
        <v>0.3148854961832061</v>
      </c>
      <c r="DO84" s="23">
        <f t="shared" si="35"/>
        <v>-0.48204920500576198</v>
      </c>
    </row>
    <row r="85" spans="3:119" x14ac:dyDescent="0.2">
      <c r="C85" s="31">
        <v>43952</v>
      </c>
      <c r="D85" s="11">
        <v>84</v>
      </c>
      <c r="E85" s="23">
        <v>114.302002</v>
      </c>
      <c r="F85" s="23">
        <f t="shared" si="24"/>
        <v>119.39936655699937</v>
      </c>
      <c r="G85" s="23">
        <f t="shared" si="25"/>
        <v>4.4595584222570022</v>
      </c>
      <c r="P85" s="23">
        <f t="shared" si="26"/>
        <v>-5.0973645569993664</v>
      </c>
      <c r="AT85" s="23">
        <v>-5.4462425846182327</v>
      </c>
      <c r="AU85" s="23">
        <f t="shared" si="27"/>
        <v>-0.47854190792142581</v>
      </c>
      <c r="AV85" s="23">
        <v>84</v>
      </c>
      <c r="AW85" s="23">
        <f t="shared" si="28"/>
        <v>0.31870229007633588</v>
      </c>
      <c r="AX85" s="23">
        <f t="shared" si="29"/>
        <v>-0.47133072164434098</v>
      </c>
      <c r="BT85" s="31">
        <v>43952</v>
      </c>
      <c r="BU85" s="11">
        <v>84</v>
      </c>
      <c r="BV85" s="23">
        <v>415.26998900000001</v>
      </c>
      <c r="BW85" s="23">
        <f t="shared" si="30"/>
        <v>412.52083891865425</v>
      </c>
      <c r="BX85" s="23">
        <f t="shared" si="31"/>
        <v>0.66201511165444715</v>
      </c>
      <c r="CG85" s="3">
        <f t="shared" si="32"/>
        <v>2.7491500813457606</v>
      </c>
      <c r="DK85" s="23">
        <v>-16.663433792351782</v>
      </c>
      <c r="DL85" s="23">
        <f t="shared" si="33"/>
        <v>-0.55168595882532501</v>
      </c>
      <c r="DM85" s="23">
        <v>84</v>
      </c>
      <c r="DN85" s="23">
        <f t="shared" si="34"/>
        <v>0.31870229007633588</v>
      </c>
      <c r="DO85" s="23">
        <f t="shared" si="35"/>
        <v>-0.47133072164434098</v>
      </c>
    </row>
    <row r="86" spans="3:119" x14ac:dyDescent="0.2">
      <c r="C86" s="31">
        <v>43955</v>
      </c>
      <c r="D86" s="11">
        <v>85</v>
      </c>
      <c r="E86" s="23">
        <v>115.7994995</v>
      </c>
      <c r="F86" s="23">
        <f t="shared" si="24"/>
        <v>119.7248801255294</v>
      </c>
      <c r="G86" s="23">
        <f t="shared" si="25"/>
        <v>3.3898079374077086</v>
      </c>
      <c r="P86" s="23">
        <f t="shared" si="26"/>
        <v>-3.9253806255293995</v>
      </c>
      <c r="AT86" s="23">
        <v>-5.3409830725477576</v>
      </c>
      <c r="AU86" s="23">
        <f t="shared" si="27"/>
        <v>-0.46929313008047069</v>
      </c>
      <c r="AV86" s="23">
        <v>85</v>
      </c>
      <c r="AW86" s="23">
        <f t="shared" si="28"/>
        <v>0.32251908396946566</v>
      </c>
      <c r="AX86" s="23">
        <f t="shared" si="29"/>
        <v>-0.46066611699140447</v>
      </c>
      <c r="BT86" s="31">
        <v>43955</v>
      </c>
      <c r="BU86" s="11">
        <v>85</v>
      </c>
      <c r="BV86" s="23">
        <v>428.14999390000003</v>
      </c>
      <c r="BW86" s="23">
        <f t="shared" si="30"/>
        <v>413.28679071774729</v>
      </c>
      <c r="BX86" s="23">
        <f t="shared" si="31"/>
        <v>3.4714944281242306</v>
      </c>
      <c r="CG86" s="3">
        <f t="shared" si="32"/>
        <v>14.863203182252732</v>
      </c>
      <c r="DK86" s="23">
        <v>-16.610714266281207</v>
      </c>
      <c r="DL86" s="23">
        <f t="shared" si="33"/>
        <v>-0.54994054292536731</v>
      </c>
      <c r="DM86" s="23">
        <v>85</v>
      </c>
      <c r="DN86" s="23">
        <f t="shared" si="34"/>
        <v>0.32251908396946566</v>
      </c>
      <c r="DO86" s="23">
        <f t="shared" si="35"/>
        <v>-0.46066611699140447</v>
      </c>
    </row>
    <row r="87" spans="3:119" x14ac:dyDescent="0.2">
      <c r="C87" s="31">
        <v>43956</v>
      </c>
      <c r="D87" s="11">
        <v>86</v>
      </c>
      <c r="E87" s="23">
        <v>115.88999939999999</v>
      </c>
      <c r="F87" s="23">
        <f t="shared" si="24"/>
        <v>120.05039369405941</v>
      </c>
      <c r="G87" s="23">
        <f t="shared" si="25"/>
        <v>3.5899510877548724</v>
      </c>
      <c r="P87" s="23">
        <f t="shared" si="26"/>
        <v>-4.1603942940594152</v>
      </c>
      <c r="AT87" s="23">
        <v>-5.2529725640177389</v>
      </c>
      <c r="AU87" s="23">
        <f t="shared" si="27"/>
        <v>-0.46155996064948729</v>
      </c>
      <c r="AV87" s="23">
        <v>86</v>
      </c>
      <c r="AW87" s="23">
        <f t="shared" si="28"/>
        <v>0.32633587786259544</v>
      </c>
      <c r="AX87" s="23">
        <f t="shared" si="29"/>
        <v>-0.45005365107423506</v>
      </c>
      <c r="BT87" s="31">
        <v>43956</v>
      </c>
      <c r="BU87" s="11">
        <v>86</v>
      </c>
      <c r="BV87" s="23">
        <v>424.67999270000001</v>
      </c>
      <c r="BW87" s="23">
        <f t="shared" si="30"/>
        <v>414.05274251684028</v>
      </c>
      <c r="BX87" s="23">
        <f t="shared" si="31"/>
        <v>2.5024136681350497</v>
      </c>
      <c r="CG87" s="3">
        <f t="shared" si="32"/>
        <v>10.627250183159731</v>
      </c>
      <c r="DK87" s="23">
        <v>-16.43110806128243</v>
      </c>
      <c r="DL87" s="23">
        <f t="shared" si="33"/>
        <v>-0.54399421621681066</v>
      </c>
      <c r="DM87" s="23">
        <v>86</v>
      </c>
      <c r="DN87" s="23">
        <f t="shared" si="34"/>
        <v>0.32633587786259544</v>
      </c>
      <c r="DO87" s="23">
        <f t="shared" si="35"/>
        <v>-0.45005365107423506</v>
      </c>
    </row>
    <row r="88" spans="3:119" x14ac:dyDescent="0.2">
      <c r="C88" s="31">
        <v>43957</v>
      </c>
      <c r="D88" s="11">
        <v>87</v>
      </c>
      <c r="E88" s="23">
        <v>117.56300349999999</v>
      </c>
      <c r="F88" s="23">
        <f t="shared" si="24"/>
        <v>120.37590726258944</v>
      </c>
      <c r="G88" s="23">
        <f t="shared" si="25"/>
        <v>2.3926776952321083</v>
      </c>
      <c r="P88" s="23">
        <f t="shared" si="26"/>
        <v>-2.8129037625894426</v>
      </c>
      <c r="AT88" s="23">
        <v>-5.2036104905398162</v>
      </c>
      <c r="AU88" s="23">
        <f t="shared" si="27"/>
        <v>-0.45722269133875232</v>
      </c>
      <c r="AV88" s="23">
        <v>87</v>
      </c>
      <c r="AW88" s="23">
        <f t="shared" si="28"/>
        <v>0.33015267175572521</v>
      </c>
      <c r="AX88" s="23">
        <f t="shared" si="29"/>
        <v>-0.43949163275658881</v>
      </c>
      <c r="BT88" s="31">
        <v>43957</v>
      </c>
      <c r="BU88" s="11">
        <v>87</v>
      </c>
      <c r="BV88" s="23">
        <v>434.26000979999998</v>
      </c>
      <c r="BW88" s="23">
        <f t="shared" si="30"/>
        <v>414.81869431593327</v>
      </c>
      <c r="BX88" s="23">
        <f t="shared" si="31"/>
        <v>4.4768836746032576</v>
      </c>
      <c r="CG88" s="3">
        <f t="shared" si="32"/>
        <v>19.441315484066706</v>
      </c>
      <c r="DK88" s="23">
        <v>-16.384451586677926</v>
      </c>
      <c r="DL88" s="23">
        <f t="shared" si="33"/>
        <v>-0.54244953327520651</v>
      </c>
      <c r="DM88" s="23">
        <v>87</v>
      </c>
      <c r="DN88" s="23">
        <f t="shared" si="34"/>
        <v>0.33015267175572521</v>
      </c>
      <c r="DO88" s="23">
        <f t="shared" si="35"/>
        <v>-0.43949163275658881</v>
      </c>
    </row>
    <row r="89" spans="3:119" x14ac:dyDescent="0.2">
      <c r="C89" s="31">
        <v>43958</v>
      </c>
      <c r="D89" s="11">
        <v>88</v>
      </c>
      <c r="E89" s="23">
        <v>118.38050079999999</v>
      </c>
      <c r="F89" s="23">
        <f t="shared" si="24"/>
        <v>120.70142083111946</v>
      </c>
      <c r="G89" s="23">
        <f t="shared" si="25"/>
        <v>1.9605593957070595</v>
      </c>
      <c r="P89" s="23">
        <f t="shared" si="26"/>
        <v>-2.3209200311194707</v>
      </c>
      <c r="AT89" s="23">
        <v>-5.0973645569993664</v>
      </c>
      <c r="AU89" s="23">
        <f t="shared" si="27"/>
        <v>-0.44788724016202081</v>
      </c>
      <c r="AV89" s="23">
        <v>88</v>
      </c>
      <c r="AW89" s="23">
        <f t="shared" si="28"/>
        <v>0.33396946564885494</v>
      </c>
      <c r="AX89" s="23">
        <f t="shared" si="29"/>
        <v>-0.42897841737177267</v>
      </c>
      <c r="BT89" s="31">
        <v>43958</v>
      </c>
      <c r="BU89" s="11">
        <v>88</v>
      </c>
      <c r="BV89" s="23">
        <v>436.52999879999999</v>
      </c>
      <c r="BW89" s="23">
        <f t="shared" si="30"/>
        <v>415.58464611502632</v>
      </c>
      <c r="BX89" s="23">
        <f t="shared" si="31"/>
        <v>4.7981473764807543</v>
      </c>
      <c r="CG89" s="3">
        <f t="shared" si="32"/>
        <v>20.94535268497367</v>
      </c>
      <c r="DK89" s="23">
        <v>-15.852199431583927</v>
      </c>
      <c r="DL89" s="23">
        <f t="shared" si="33"/>
        <v>-0.52482795274270833</v>
      </c>
      <c r="DM89" s="23">
        <v>88</v>
      </c>
      <c r="DN89" s="23">
        <f t="shared" si="34"/>
        <v>0.33396946564885494</v>
      </c>
      <c r="DO89" s="23">
        <f t="shared" si="35"/>
        <v>-0.42897841737177267</v>
      </c>
    </row>
    <row r="90" spans="3:119" x14ac:dyDescent="0.2">
      <c r="C90" s="31">
        <v>43959</v>
      </c>
      <c r="D90" s="11">
        <v>89</v>
      </c>
      <c r="E90" s="23">
        <v>118.98049930000001</v>
      </c>
      <c r="F90" s="23">
        <f t="shared" si="24"/>
        <v>121.02693439964949</v>
      </c>
      <c r="G90" s="23">
        <f t="shared" si="25"/>
        <v>1.719975215845716</v>
      </c>
      <c r="P90" s="23">
        <f t="shared" si="26"/>
        <v>-2.0464350996494858</v>
      </c>
      <c r="AT90" s="23">
        <v>-5.0325015910777893</v>
      </c>
      <c r="AU90" s="23">
        <f t="shared" si="27"/>
        <v>-0.44218796272747929</v>
      </c>
      <c r="AV90" s="23">
        <v>89</v>
      </c>
      <c r="AW90" s="23">
        <f t="shared" si="28"/>
        <v>0.33778625954198471</v>
      </c>
      <c r="AX90" s="23">
        <f t="shared" si="29"/>
        <v>-0.41851240448134458</v>
      </c>
      <c r="BT90" s="31">
        <v>43959</v>
      </c>
      <c r="BU90" s="11">
        <v>89</v>
      </c>
      <c r="BV90" s="23">
        <v>435.5499878</v>
      </c>
      <c r="BW90" s="23">
        <f t="shared" si="30"/>
        <v>416.35059791411936</v>
      </c>
      <c r="BX90" s="23">
        <f t="shared" si="31"/>
        <v>4.4080795370603463</v>
      </c>
      <c r="CG90" s="3">
        <f t="shared" si="32"/>
        <v>19.199389885880635</v>
      </c>
      <c r="DK90" s="23">
        <v>-15.807743697793683</v>
      </c>
      <c r="DL90" s="23">
        <f t="shared" si="33"/>
        <v>-0.52335613100254508</v>
      </c>
      <c r="DM90" s="23">
        <v>89</v>
      </c>
      <c r="DN90" s="23">
        <f t="shared" si="34"/>
        <v>0.33778625954198471</v>
      </c>
      <c r="DO90" s="23">
        <f t="shared" si="35"/>
        <v>-0.41851240448134458</v>
      </c>
    </row>
    <row r="91" spans="3:119" x14ac:dyDescent="0.2">
      <c r="C91" s="31">
        <v>43962</v>
      </c>
      <c r="D91" s="11">
        <v>90</v>
      </c>
      <c r="E91" s="23">
        <v>120.4499969</v>
      </c>
      <c r="F91" s="23">
        <f t="shared" si="24"/>
        <v>121.35244796817952</v>
      </c>
      <c r="G91" s="23">
        <f t="shared" si="25"/>
        <v>0.7492329525992012</v>
      </c>
      <c r="P91" s="23">
        <f t="shared" si="26"/>
        <v>-0.90245106817951637</v>
      </c>
      <c r="AT91" s="23">
        <v>-4.4135965220097972</v>
      </c>
      <c r="AU91" s="23">
        <f t="shared" si="27"/>
        <v>-0.38780698208395953</v>
      </c>
      <c r="AV91" s="23">
        <v>90</v>
      </c>
      <c r="AW91" s="23">
        <f t="shared" si="28"/>
        <v>0.34160305343511449</v>
      </c>
      <c r="AX91" s="23">
        <f t="shared" si="29"/>
        <v>-0.40809203575095948</v>
      </c>
      <c r="BT91" s="31">
        <v>43962</v>
      </c>
      <c r="BU91" s="11">
        <v>90</v>
      </c>
      <c r="BV91" s="23">
        <v>440.51998900000001</v>
      </c>
      <c r="BW91" s="23">
        <f t="shared" si="30"/>
        <v>417.11654971321235</v>
      </c>
      <c r="BX91" s="23">
        <f t="shared" si="31"/>
        <v>5.3126849793841382</v>
      </c>
      <c r="CG91" s="3">
        <f t="shared" si="32"/>
        <v>23.403439286787659</v>
      </c>
      <c r="DK91" s="23">
        <v>-15.759933576701087</v>
      </c>
      <c r="DL91" s="23">
        <f t="shared" si="33"/>
        <v>-0.52177325361813531</v>
      </c>
      <c r="DM91" s="23">
        <v>90</v>
      </c>
      <c r="DN91" s="23">
        <f t="shared" si="34"/>
        <v>0.34160305343511449</v>
      </c>
      <c r="DO91" s="23">
        <f t="shared" si="35"/>
        <v>-0.40809203575095948</v>
      </c>
    </row>
    <row r="92" spans="3:119" x14ac:dyDescent="0.2">
      <c r="C92" s="31">
        <v>43963</v>
      </c>
      <c r="D92" s="11">
        <v>91</v>
      </c>
      <c r="E92" s="23">
        <v>117.8475037</v>
      </c>
      <c r="F92" s="23">
        <f t="shared" si="24"/>
        <v>121.67796153670955</v>
      </c>
      <c r="G92" s="23">
        <f t="shared" si="25"/>
        <v>3.2503512729981923</v>
      </c>
      <c r="P92" s="23">
        <f t="shared" si="26"/>
        <v>-3.8304578367095417</v>
      </c>
      <c r="AT92" s="23">
        <v>-4.1824431669576825</v>
      </c>
      <c r="AU92" s="23">
        <f t="shared" si="27"/>
        <v>-0.36749636135224806</v>
      </c>
      <c r="AV92" s="23">
        <v>91</v>
      </c>
      <c r="AW92" s="23">
        <f t="shared" si="28"/>
        <v>0.34541984732824427</v>
      </c>
      <c r="AX92" s="23">
        <f t="shared" si="29"/>
        <v>-0.39771579293552733</v>
      </c>
      <c r="BT92" s="31">
        <v>43963</v>
      </c>
      <c r="BU92" s="11">
        <v>91</v>
      </c>
      <c r="BV92" s="23">
        <v>431.82000729999999</v>
      </c>
      <c r="BW92" s="23">
        <f t="shared" si="30"/>
        <v>417.88250151230534</v>
      </c>
      <c r="BX92" s="23">
        <f t="shared" si="31"/>
        <v>3.227619274715956</v>
      </c>
      <c r="CG92" s="3">
        <f t="shared" si="32"/>
        <v>13.937505787694647</v>
      </c>
      <c r="DK92" s="23">
        <v>-15.38848878758489</v>
      </c>
      <c r="DL92" s="23">
        <f t="shared" si="33"/>
        <v>-0.50947561573702249</v>
      </c>
      <c r="DM92" s="23">
        <v>91</v>
      </c>
      <c r="DN92" s="23">
        <f t="shared" si="34"/>
        <v>0.34541984732824427</v>
      </c>
      <c r="DO92" s="23">
        <f t="shared" si="35"/>
        <v>-0.39771579293552733</v>
      </c>
    </row>
    <row r="93" spans="3:119" x14ac:dyDescent="0.2">
      <c r="C93" s="31">
        <v>43964</v>
      </c>
      <c r="D93" s="11">
        <v>92</v>
      </c>
      <c r="E93" s="23">
        <v>118.39600369999999</v>
      </c>
      <c r="F93" s="23">
        <f t="shared" si="24"/>
        <v>122.00347510523957</v>
      </c>
      <c r="G93" s="23">
        <f t="shared" si="25"/>
        <v>3.0469536914273223</v>
      </c>
      <c r="P93" s="23">
        <f t="shared" si="26"/>
        <v>-3.6074714052395791</v>
      </c>
      <c r="AT93" s="23">
        <v>-4.1603942940594152</v>
      </c>
      <c r="AU93" s="23">
        <f t="shared" si="27"/>
        <v>-0.36555900554403381</v>
      </c>
      <c r="AV93" s="23">
        <v>92</v>
      </c>
      <c r="AW93" s="23">
        <f t="shared" si="28"/>
        <v>0.34923664122137404</v>
      </c>
      <c r="AX93" s="23">
        <f t="shared" si="29"/>
        <v>-0.38738219596643142</v>
      </c>
      <c r="BT93" s="31">
        <v>43964</v>
      </c>
      <c r="BU93" s="11">
        <v>92</v>
      </c>
      <c r="BV93" s="23">
        <v>438.26998900000001</v>
      </c>
      <c r="BW93" s="23">
        <f t="shared" si="30"/>
        <v>418.64845331139838</v>
      </c>
      <c r="BX93" s="23">
        <f t="shared" si="31"/>
        <v>4.47704296006488</v>
      </c>
      <c r="CG93" s="3">
        <f t="shared" si="32"/>
        <v>19.621535688601625</v>
      </c>
      <c r="DK93" s="23">
        <v>-15.385067009816396</v>
      </c>
      <c r="DL93" s="23">
        <f t="shared" si="33"/>
        <v>-0.50936232895756139</v>
      </c>
      <c r="DM93" s="23">
        <v>92</v>
      </c>
      <c r="DN93" s="23">
        <f t="shared" si="34"/>
        <v>0.34923664122137404</v>
      </c>
      <c r="DO93" s="23">
        <f t="shared" si="35"/>
        <v>-0.38738219596643142</v>
      </c>
    </row>
    <row r="94" spans="3:119" x14ac:dyDescent="0.2">
      <c r="C94" s="31">
        <v>43965</v>
      </c>
      <c r="D94" s="11">
        <v>93</v>
      </c>
      <c r="E94" s="23">
        <v>119.4424973</v>
      </c>
      <c r="F94" s="23">
        <f t="shared" si="24"/>
        <v>122.32898867376959</v>
      </c>
      <c r="G94" s="23">
        <f t="shared" si="25"/>
        <v>2.416636824429145</v>
      </c>
      <c r="P94" s="23">
        <f t="shared" si="26"/>
        <v>-2.8864913737695872</v>
      </c>
      <c r="AT94" s="23">
        <v>-3.9253806255293995</v>
      </c>
      <c r="AU94" s="23">
        <f t="shared" si="27"/>
        <v>-0.34490919283763743</v>
      </c>
      <c r="AV94" s="23">
        <v>93</v>
      </c>
      <c r="AW94" s="23">
        <f t="shared" si="28"/>
        <v>0.35305343511450382</v>
      </c>
      <c r="AX94" s="23">
        <f t="shared" si="29"/>
        <v>-0.37708980113409546</v>
      </c>
      <c r="BT94" s="31">
        <v>43965</v>
      </c>
      <c r="BU94" s="11">
        <v>93</v>
      </c>
      <c r="BV94" s="23">
        <v>441.9500122</v>
      </c>
      <c r="BW94" s="23">
        <f t="shared" si="30"/>
        <v>419.41440511049143</v>
      </c>
      <c r="BX94" s="23">
        <f t="shared" si="31"/>
        <v>5.099130324112382</v>
      </c>
      <c r="CG94" s="3">
        <f t="shared" si="32"/>
        <v>22.535607089508574</v>
      </c>
      <c r="DK94" s="23">
        <v>-15.144560600746502</v>
      </c>
      <c r="DL94" s="23">
        <f t="shared" si="33"/>
        <v>-0.50139974390187725</v>
      </c>
      <c r="DM94" s="23">
        <v>93</v>
      </c>
      <c r="DN94" s="23">
        <f t="shared" si="34"/>
        <v>0.35305343511450382</v>
      </c>
      <c r="DO94" s="23">
        <f t="shared" si="35"/>
        <v>-0.37708980113409546</v>
      </c>
    </row>
    <row r="95" spans="3:119" x14ac:dyDescent="0.2">
      <c r="C95" s="31">
        <v>43966</v>
      </c>
      <c r="D95" s="11">
        <v>94</v>
      </c>
      <c r="E95" s="23">
        <v>120.4889984</v>
      </c>
      <c r="F95" s="23">
        <f t="shared" si="24"/>
        <v>122.65450224229961</v>
      </c>
      <c r="G95" s="23">
        <f t="shared" si="25"/>
        <v>1.797262713655037</v>
      </c>
      <c r="P95" s="23">
        <f t="shared" si="26"/>
        <v>-2.1655038422996142</v>
      </c>
      <c r="AT95" s="23">
        <v>-3.8561798331899269</v>
      </c>
      <c r="AU95" s="23">
        <f t="shared" si="27"/>
        <v>-0.33882876606977125</v>
      </c>
      <c r="AV95" s="23">
        <v>94</v>
      </c>
      <c r="AW95" s="23">
        <f t="shared" si="28"/>
        <v>0.3568702290076336</v>
      </c>
      <c r="AX95" s="23">
        <f t="shared" si="29"/>
        <v>-0.36683719935966907</v>
      </c>
      <c r="BT95" s="31">
        <v>43966</v>
      </c>
      <c r="BU95" s="11">
        <v>94</v>
      </c>
      <c r="BV95" s="23">
        <v>454.19000240000003</v>
      </c>
      <c r="BW95" s="23">
        <f t="shared" si="30"/>
        <v>420.18035690958442</v>
      </c>
      <c r="BX95" s="23">
        <f t="shared" si="31"/>
        <v>7.487977566812158</v>
      </c>
      <c r="CG95" s="3">
        <f t="shared" si="32"/>
        <v>34.009645490415608</v>
      </c>
      <c r="DK95" s="23">
        <v>-14.648756592119867</v>
      </c>
      <c r="DL95" s="23">
        <f t="shared" si="33"/>
        <v>-0.48498487327574197</v>
      </c>
      <c r="DM95" s="23">
        <v>94</v>
      </c>
      <c r="DN95" s="23">
        <f t="shared" si="34"/>
        <v>0.3568702290076336</v>
      </c>
      <c r="DO95" s="23">
        <f t="shared" si="35"/>
        <v>-0.36683719935966907</v>
      </c>
    </row>
    <row r="96" spans="3:119" x14ac:dyDescent="0.2">
      <c r="C96" s="31">
        <v>43969</v>
      </c>
      <c r="D96" s="11">
        <v>95</v>
      </c>
      <c r="E96" s="23">
        <v>121.31300349999999</v>
      </c>
      <c r="F96" s="23">
        <f t="shared" si="24"/>
        <v>122.98001581082964</v>
      </c>
      <c r="G96" s="23">
        <f t="shared" si="25"/>
        <v>1.3741414875031497</v>
      </c>
      <c r="P96" s="23">
        <f t="shared" si="26"/>
        <v>-1.667012310829648</v>
      </c>
      <c r="AT96" s="23">
        <v>-3.8304578367095417</v>
      </c>
      <c r="AU96" s="23">
        <f t="shared" si="27"/>
        <v>-0.33656866599526558</v>
      </c>
      <c r="AV96" s="23">
        <v>95</v>
      </c>
      <c r="AW96" s="23">
        <f t="shared" si="28"/>
        <v>0.36068702290076338</v>
      </c>
      <c r="AX96" s="23">
        <f t="shared" si="29"/>
        <v>-0.35662301455005585</v>
      </c>
      <c r="BT96" s="31">
        <v>43969</v>
      </c>
      <c r="BU96" s="11">
        <v>95</v>
      </c>
      <c r="BV96" s="23">
        <v>452.57998659999998</v>
      </c>
      <c r="BW96" s="23">
        <f t="shared" si="30"/>
        <v>420.94630870867741</v>
      </c>
      <c r="BX96" s="23">
        <f t="shared" si="31"/>
        <v>6.9896325131321175</v>
      </c>
      <c r="CG96" s="3">
        <f t="shared" si="32"/>
        <v>31.633677891322577</v>
      </c>
      <c r="DK96" s="23">
        <v>-13.761193875350955</v>
      </c>
      <c r="DL96" s="23">
        <f t="shared" si="33"/>
        <v>-0.45559982007962263</v>
      </c>
      <c r="DM96" s="23">
        <v>95</v>
      </c>
      <c r="DN96" s="23">
        <f t="shared" si="34"/>
        <v>0.36068702290076338</v>
      </c>
      <c r="DO96" s="23">
        <f t="shared" si="35"/>
        <v>-0.35662301455005585</v>
      </c>
    </row>
    <row r="97" spans="3:119" x14ac:dyDescent="0.2">
      <c r="C97" s="31">
        <v>43970</v>
      </c>
      <c r="D97" s="11">
        <v>96</v>
      </c>
      <c r="E97" s="23">
        <v>122.4664993</v>
      </c>
      <c r="F97" s="23">
        <f t="shared" si="24"/>
        <v>123.30552937935965</v>
      </c>
      <c r="G97" s="23">
        <f t="shared" si="25"/>
        <v>0.68510987425575853</v>
      </c>
      <c r="P97" s="23">
        <f t="shared" si="26"/>
        <v>-0.83903007935965945</v>
      </c>
      <c r="AT97" s="23">
        <v>-3.6074714052395791</v>
      </c>
      <c r="AU97" s="23">
        <f t="shared" si="27"/>
        <v>-0.3169756437054394</v>
      </c>
      <c r="AV97" s="23">
        <v>96</v>
      </c>
      <c r="AW97" s="23">
        <f t="shared" si="28"/>
        <v>0.36450381679389315</v>
      </c>
      <c r="AX97" s="23">
        <f t="shared" si="29"/>
        <v>-0.3464459020309138</v>
      </c>
      <c r="BT97" s="31">
        <v>43970</v>
      </c>
      <c r="BU97" s="11">
        <v>96</v>
      </c>
      <c r="BV97" s="23">
        <v>451.0400085</v>
      </c>
      <c r="BW97" s="23">
        <f t="shared" si="30"/>
        <v>421.71226050777045</v>
      </c>
      <c r="BX97" s="23">
        <f t="shared" si="31"/>
        <v>6.5022497870562068</v>
      </c>
      <c r="CG97" s="3">
        <f t="shared" si="32"/>
        <v>29.327747992229547</v>
      </c>
      <c r="DK97" s="23">
        <v>-13.678717554026548</v>
      </c>
      <c r="DL97" s="23">
        <f t="shared" si="33"/>
        <v>-0.45286922871548702</v>
      </c>
      <c r="DM97" s="23">
        <v>96</v>
      </c>
      <c r="DN97" s="23">
        <f t="shared" si="34"/>
        <v>0.36450381679389315</v>
      </c>
      <c r="DO97" s="23">
        <f t="shared" si="35"/>
        <v>-0.3464459020309138</v>
      </c>
    </row>
    <row r="98" spans="3:119" x14ac:dyDescent="0.2">
      <c r="C98" s="31">
        <v>43971</v>
      </c>
      <c r="D98" s="11">
        <v>97</v>
      </c>
      <c r="E98" s="23">
        <v>124.8970032</v>
      </c>
      <c r="F98" s="23">
        <f t="shared" si="24"/>
        <v>123.63104294788968</v>
      </c>
      <c r="G98" s="23">
        <f t="shared" si="25"/>
        <v>1.0136033849291894</v>
      </c>
      <c r="P98" s="23">
        <f t="shared" si="26"/>
        <v>1.2659602521103182</v>
      </c>
      <c r="AT98" s="23">
        <v>-3.5145813534797696</v>
      </c>
      <c r="AU98" s="23">
        <f t="shared" si="27"/>
        <v>-0.30881372621729747</v>
      </c>
      <c r="AV98" s="23">
        <v>97</v>
      </c>
      <c r="AW98" s="23">
        <f t="shared" si="28"/>
        <v>0.36832061068702288</v>
      </c>
      <c r="AX98" s="23">
        <f t="shared" si="29"/>
        <v>-0.33630454705263418</v>
      </c>
      <c r="BT98" s="31">
        <v>43971</v>
      </c>
      <c r="BU98" s="11">
        <v>97</v>
      </c>
      <c r="BV98" s="23">
        <v>447.67001340000002</v>
      </c>
      <c r="BW98" s="23">
        <f t="shared" si="30"/>
        <v>422.4782123068635</v>
      </c>
      <c r="BX98" s="23">
        <f t="shared" si="31"/>
        <v>5.6273148388492258</v>
      </c>
      <c r="CG98" s="3">
        <f t="shared" si="32"/>
        <v>25.191801093136519</v>
      </c>
      <c r="DK98" s="23">
        <v>-13.448031178515066</v>
      </c>
      <c r="DL98" s="23">
        <f t="shared" si="33"/>
        <v>-0.44523176120141411</v>
      </c>
      <c r="DM98" s="23">
        <v>97</v>
      </c>
      <c r="DN98" s="23">
        <f t="shared" si="34"/>
        <v>0.36832061068702288</v>
      </c>
      <c r="DO98" s="23">
        <f t="shared" si="35"/>
        <v>-0.33630454705263418</v>
      </c>
    </row>
    <row r="99" spans="3:119" x14ac:dyDescent="0.2">
      <c r="C99" s="31">
        <v>43972</v>
      </c>
      <c r="D99" s="11">
        <v>98</v>
      </c>
      <c r="E99" s="23">
        <v>122.33699799999999</v>
      </c>
      <c r="F99" s="23">
        <f t="shared" si="24"/>
        <v>123.95655651641971</v>
      </c>
      <c r="G99" s="23">
        <f t="shared" si="25"/>
        <v>1.3238501376498675</v>
      </c>
      <c r="P99" s="23">
        <f t="shared" si="26"/>
        <v>-1.6195585164197155</v>
      </c>
      <c r="AT99" s="23">
        <v>-3.4656245590698518</v>
      </c>
      <c r="AU99" s="23">
        <f t="shared" si="27"/>
        <v>-0.30451206733254527</v>
      </c>
      <c r="AV99" s="23">
        <v>98</v>
      </c>
      <c r="AW99" s="23">
        <f t="shared" si="28"/>
        <v>0.37213740458015265</v>
      </c>
      <c r="AX99" s="23">
        <f t="shared" si="29"/>
        <v>-0.32619766336465211</v>
      </c>
      <c r="BT99" s="31">
        <v>43972</v>
      </c>
      <c r="BU99" s="11">
        <v>98</v>
      </c>
      <c r="BV99" s="23">
        <v>436.25</v>
      </c>
      <c r="BW99" s="23">
        <f t="shared" si="30"/>
        <v>423.24416410595649</v>
      </c>
      <c r="BX99" s="23">
        <f t="shared" si="31"/>
        <v>2.9812804341647023</v>
      </c>
      <c r="CG99" s="3">
        <f t="shared" si="32"/>
        <v>13.005835894043514</v>
      </c>
      <c r="DK99" s="23">
        <v>-13.16548308079291</v>
      </c>
      <c r="DL99" s="23">
        <f t="shared" si="33"/>
        <v>-0.43587727759686051</v>
      </c>
      <c r="DM99" s="23">
        <v>98</v>
      </c>
      <c r="DN99" s="23">
        <f t="shared" si="34"/>
        <v>0.37213740458015265</v>
      </c>
      <c r="DO99" s="23">
        <f t="shared" si="35"/>
        <v>-0.32619766336465211</v>
      </c>
    </row>
    <row r="100" spans="3:119" x14ac:dyDescent="0.2">
      <c r="C100" s="31">
        <v>43973</v>
      </c>
      <c r="D100" s="11">
        <v>99</v>
      </c>
      <c r="E100" s="23">
        <v>121.8440018</v>
      </c>
      <c r="F100" s="23">
        <f t="shared" si="24"/>
        <v>124.28207008494974</v>
      </c>
      <c r="G100" s="23">
        <f t="shared" si="25"/>
        <v>2.0009752215391665</v>
      </c>
      <c r="P100" s="23">
        <f t="shared" si="26"/>
        <v>-2.4380682849497362</v>
      </c>
      <c r="AT100" s="23">
        <v>-3.3102148675581731</v>
      </c>
      <c r="AU100" s="23">
        <f t="shared" si="27"/>
        <v>-0.2908567721212153</v>
      </c>
      <c r="AV100" s="23">
        <v>99</v>
      </c>
      <c r="AW100" s="23">
        <f t="shared" si="28"/>
        <v>0.37595419847328243</v>
      </c>
      <c r="AX100" s="23">
        <f t="shared" si="29"/>
        <v>-0.31612399185375722</v>
      </c>
      <c r="BT100" s="31">
        <v>43973</v>
      </c>
      <c r="BU100" s="11">
        <v>99</v>
      </c>
      <c r="BV100" s="23">
        <v>429.32000729999999</v>
      </c>
      <c r="BW100" s="23">
        <f t="shared" si="30"/>
        <v>424.01011590504953</v>
      </c>
      <c r="BX100" s="23">
        <f t="shared" si="31"/>
        <v>1.2368143353822345</v>
      </c>
      <c r="CG100" s="3">
        <f t="shared" si="32"/>
        <v>5.3098913949504549</v>
      </c>
      <c r="DK100" s="23">
        <v>-12.867968902328528</v>
      </c>
      <c r="DL100" s="23">
        <f t="shared" si="33"/>
        <v>-0.42602730328450794</v>
      </c>
      <c r="DM100" s="23">
        <v>99</v>
      </c>
      <c r="DN100" s="23">
        <f t="shared" si="34"/>
        <v>0.37595419847328243</v>
      </c>
      <c r="DO100" s="23">
        <f t="shared" si="35"/>
        <v>-0.31612399185375722</v>
      </c>
    </row>
    <row r="101" spans="3:119" x14ac:dyDescent="0.2">
      <c r="C101" s="31">
        <v>43977</v>
      </c>
      <c r="D101" s="11">
        <v>100</v>
      </c>
      <c r="E101" s="23">
        <v>121.09300229999999</v>
      </c>
      <c r="F101" s="23">
        <f t="shared" si="24"/>
        <v>124.60758365347976</v>
      </c>
      <c r="G101" s="23">
        <f t="shared" si="25"/>
        <v>2.9023818773380681</v>
      </c>
      <c r="P101" s="23">
        <f t="shared" si="26"/>
        <v>-3.5145813534797696</v>
      </c>
      <c r="AT101" s="23">
        <v>-3.2761977729417993</v>
      </c>
      <c r="AU101" s="23">
        <f t="shared" si="27"/>
        <v>-0.28786781136400658</v>
      </c>
      <c r="AV101" s="23">
        <v>100</v>
      </c>
      <c r="AW101" s="23">
        <f t="shared" si="28"/>
        <v>0.37977099236641221</v>
      </c>
      <c r="AX101" s="23">
        <f t="shared" si="29"/>
        <v>-0.30608229924236263</v>
      </c>
      <c r="BT101" s="31">
        <v>43977</v>
      </c>
      <c r="BU101" s="11">
        <v>100</v>
      </c>
      <c r="BV101" s="23">
        <v>414.76998900000001</v>
      </c>
      <c r="BW101" s="23">
        <f t="shared" si="30"/>
        <v>424.77606770414252</v>
      </c>
      <c r="BX101" s="23">
        <f t="shared" si="31"/>
        <v>2.4124403812982984</v>
      </c>
      <c r="CG101" s="3">
        <f t="shared" si="32"/>
        <v>-10.00607870414251</v>
      </c>
      <c r="DK101" s="23">
        <v>-12.750636990305907</v>
      </c>
      <c r="DL101" s="23">
        <f t="shared" si="33"/>
        <v>-0.4221427276807258</v>
      </c>
      <c r="DM101" s="23">
        <v>100</v>
      </c>
      <c r="DN101" s="23">
        <f t="shared" si="34"/>
        <v>0.37977099236641221</v>
      </c>
      <c r="DO101" s="23">
        <f t="shared" si="35"/>
        <v>-0.30608229924236263</v>
      </c>
    </row>
    <row r="102" spans="3:119" x14ac:dyDescent="0.2">
      <c r="C102" s="31">
        <v>43978</v>
      </c>
      <c r="D102" s="11">
        <v>101</v>
      </c>
      <c r="E102" s="23">
        <v>120.51950069999999</v>
      </c>
      <c r="F102" s="23">
        <f t="shared" si="24"/>
        <v>124.93309722200979</v>
      </c>
      <c r="G102" s="23">
        <f t="shared" si="25"/>
        <v>3.6621430526801024</v>
      </c>
      <c r="P102" s="23">
        <f t="shared" si="26"/>
        <v>-4.4135965220097972</v>
      </c>
      <c r="AT102" s="23">
        <v>-3.2286840044117469</v>
      </c>
      <c r="AU102" s="23">
        <f t="shared" si="27"/>
        <v>-0.28369294601571582</v>
      </c>
      <c r="AV102" s="23">
        <v>101</v>
      </c>
      <c r="AW102" s="23">
        <f t="shared" si="28"/>
        <v>0.38358778625954199</v>
      </c>
      <c r="AX102" s="23">
        <f t="shared" si="29"/>
        <v>-0.29607137684296159</v>
      </c>
      <c r="BT102" s="31">
        <v>43978</v>
      </c>
      <c r="BU102" s="11">
        <v>101</v>
      </c>
      <c r="BV102" s="23">
        <v>419.89001459999997</v>
      </c>
      <c r="BW102" s="23">
        <f t="shared" si="30"/>
        <v>425.54201950323557</v>
      </c>
      <c r="BX102" s="23">
        <f t="shared" si="31"/>
        <v>1.3460679479648652</v>
      </c>
      <c r="CG102" s="3">
        <f t="shared" si="32"/>
        <v>-5.6520049032355928</v>
      </c>
      <c r="DK102" s="23">
        <v>-12.179643695979678</v>
      </c>
      <c r="DL102" s="23">
        <f t="shared" si="33"/>
        <v>-0.40323852180163616</v>
      </c>
      <c r="DM102" s="23">
        <v>101</v>
      </c>
      <c r="DN102" s="23">
        <f t="shared" si="34"/>
        <v>0.38358778625954199</v>
      </c>
      <c r="DO102" s="23">
        <f t="shared" si="35"/>
        <v>-0.29607137684296159</v>
      </c>
    </row>
    <row r="103" spans="3:119" x14ac:dyDescent="0.2">
      <c r="C103" s="31">
        <v>43979</v>
      </c>
      <c r="D103" s="11">
        <v>102</v>
      </c>
      <c r="E103" s="23">
        <v>120.0550003</v>
      </c>
      <c r="F103" s="23">
        <f t="shared" si="24"/>
        <v>125.25861079053982</v>
      </c>
      <c r="G103" s="23">
        <f t="shared" si="25"/>
        <v>4.3343554850166592</v>
      </c>
      <c r="P103" s="23">
        <f t="shared" si="26"/>
        <v>-5.2036104905398162</v>
      </c>
      <c r="AT103" s="23">
        <v>-3.0616907017199537</v>
      </c>
      <c r="AU103" s="23">
        <f t="shared" si="27"/>
        <v>-0.26901984021137121</v>
      </c>
      <c r="AV103" s="23">
        <v>102</v>
      </c>
      <c r="AW103" s="23">
        <f t="shared" si="28"/>
        <v>0.38740458015267176</v>
      </c>
      <c r="AX103" s="23">
        <f t="shared" si="29"/>
        <v>-0.28609003936524313</v>
      </c>
      <c r="BT103" s="31">
        <v>43979</v>
      </c>
      <c r="BU103" s="11">
        <v>102</v>
      </c>
      <c r="BV103" s="23">
        <v>413.44000240000003</v>
      </c>
      <c r="BW103" s="23">
        <f t="shared" si="30"/>
        <v>426.30797130232855</v>
      </c>
      <c r="BX103" s="23">
        <f t="shared" si="31"/>
        <v>3.1124150608626562</v>
      </c>
      <c r="CG103" s="3">
        <f t="shared" si="32"/>
        <v>-12.867968902328528</v>
      </c>
      <c r="DK103" s="23">
        <v>-11.580874356747472</v>
      </c>
      <c r="DL103" s="23">
        <f t="shared" si="33"/>
        <v>-0.38341471830795626</v>
      </c>
      <c r="DM103" s="23">
        <v>102</v>
      </c>
      <c r="DN103" s="23">
        <f t="shared" si="34"/>
        <v>0.38740458015267176</v>
      </c>
      <c r="DO103" s="23">
        <f t="shared" si="35"/>
        <v>-0.28609003936524313</v>
      </c>
    </row>
    <row r="104" spans="3:119" x14ac:dyDescent="0.2">
      <c r="C104" s="31">
        <v>43980</v>
      </c>
      <c r="D104" s="11">
        <v>103</v>
      </c>
      <c r="E104" s="23">
        <v>122.1184998</v>
      </c>
      <c r="F104" s="23">
        <f t="shared" si="24"/>
        <v>125.58412435906985</v>
      </c>
      <c r="G104" s="23">
        <f t="shared" si="25"/>
        <v>2.8379193690928819</v>
      </c>
      <c r="P104" s="23">
        <f t="shared" si="26"/>
        <v>-3.4656245590698518</v>
      </c>
      <c r="AT104" s="23">
        <v>-2.8864913737695872</v>
      </c>
      <c r="AU104" s="23">
        <f t="shared" si="27"/>
        <v>-0.25362570024031877</v>
      </c>
      <c r="AV104" s="23">
        <v>103</v>
      </c>
      <c r="AW104" s="23">
        <f t="shared" si="28"/>
        <v>0.39122137404580154</v>
      </c>
      <c r="AX104" s="23">
        <f t="shared" si="29"/>
        <v>-0.27613712377257005</v>
      </c>
      <c r="BT104" s="31">
        <v>43980</v>
      </c>
      <c r="BU104" s="11">
        <v>103</v>
      </c>
      <c r="BV104" s="23">
        <v>419.73001099999999</v>
      </c>
      <c r="BW104" s="23">
        <f t="shared" si="30"/>
        <v>427.0739231014216</v>
      </c>
      <c r="BX104" s="23">
        <f t="shared" si="31"/>
        <v>1.7496752457430567</v>
      </c>
      <c r="CG104" s="3">
        <f t="shared" si="32"/>
        <v>-7.3439121014216084</v>
      </c>
      <c r="DK104" s="23">
        <v>-11.303675996886682</v>
      </c>
      <c r="DL104" s="23">
        <f t="shared" si="33"/>
        <v>-0.37423735157488836</v>
      </c>
      <c r="DM104" s="23">
        <v>103</v>
      </c>
      <c r="DN104" s="23">
        <f t="shared" si="34"/>
        <v>0.39122137404580154</v>
      </c>
      <c r="DO104" s="23">
        <f t="shared" si="35"/>
        <v>-0.27613712377257005</v>
      </c>
    </row>
    <row r="105" spans="3:119" x14ac:dyDescent="0.2">
      <c r="C105" s="31">
        <v>43983</v>
      </c>
      <c r="D105" s="11">
        <v>104</v>
      </c>
      <c r="E105" s="23">
        <v>123.552002</v>
      </c>
      <c r="F105" s="23">
        <f t="shared" si="24"/>
        <v>125.90963792759986</v>
      </c>
      <c r="G105" s="23">
        <f t="shared" si="25"/>
        <v>1.9082134562253863</v>
      </c>
      <c r="P105" s="23">
        <f t="shared" si="26"/>
        <v>-2.3576359275998584</v>
      </c>
      <c r="AT105" s="23">
        <v>-2.8129037625894426</v>
      </c>
      <c r="AU105" s="23">
        <f t="shared" si="27"/>
        <v>-0.24715981934970571</v>
      </c>
      <c r="AV105" s="23">
        <v>104</v>
      </c>
      <c r="AW105" s="23">
        <f t="shared" si="28"/>
        <v>0.39503816793893132</v>
      </c>
      <c r="AX105" s="23">
        <f t="shared" si="29"/>
        <v>-0.26621148818472556</v>
      </c>
      <c r="BT105" s="31">
        <v>43983</v>
      </c>
      <c r="BU105" s="11">
        <v>104</v>
      </c>
      <c r="BV105" s="23">
        <v>425.92001340000002</v>
      </c>
      <c r="BW105" s="23">
        <f t="shared" si="30"/>
        <v>427.83987490051459</v>
      </c>
      <c r="BX105" s="23">
        <f t="shared" si="31"/>
        <v>0.45075634863665015</v>
      </c>
      <c r="CG105" s="3">
        <f t="shared" si="32"/>
        <v>-1.9198615005145712</v>
      </c>
      <c r="DK105" s="23">
        <v>-10.355288476258011</v>
      </c>
      <c r="DL105" s="23">
        <f t="shared" si="33"/>
        <v>-0.34283853635013273</v>
      </c>
      <c r="DM105" s="23">
        <v>104</v>
      </c>
      <c r="DN105" s="23">
        <f t="shared" si="34"/>
        <v>0.39503816793893132</v>
      </c>
      <c r="DO105" s="23">
        <f t="shared" si="35"/>
        <v>-0.26621148818472556</v>
      </c>
    </row>
    <row r="106" spans="3:119" x14ac:dyDescent="0.2">
      <c r="C106" s="31">
        <v>43984</v>
      </c>
      <c r="D106" s="11">
        <v>105</v>
      </c>
      <c r="E106" s="23">
        <v>123.6204987</v>
      </c>
      <c r="F106" s="23">
        <f t="shared" si="24"/>
        <v>126.23515149612989</v>
      </c>
      <c r="G106" s="23">
        <f t="shared" si="25"/>
        <v>2.1150641063785716</v>
      </c>
      <c r="P106" s="23">
        <f t="shared" si="26"/>
        <v>-2.6146527961298887</v>
      </c>
      <c r="AT106" s="23">
        <v>-2.7263895628375963</v>
      </c>
      <c r="AU106" s="23">
        <f t="shared" si="27"/>
        <v>-0.23955812523338574</v>
      </c>
      <c r="AV106" s="23">
        <v>105</v>
      </c>
      <c r="AW106" s="23">
        <f t="shared" si="28"/>
        <v>0.39885496183206109</v>
      </c>
      <c r="AX106" s="23">
        <f t="shared" si="29"/>
        <v>-0.25631201082403188</v>
      </c>
      <c r="BT106" s="31">
        <v>43984</v>
      </c>
      <c r="BU106" s="11">
        <v>105</v>
      </c>
      <c r="BV106" s="23">
        <v>427.30999759999997</v>
      </c>
      <c r="BW106" s="23">
        <f t="shared" si="30"/>
        <v>428.60582669960763</v>
      </c>
      <c r="BX106" s="23">
        <f t="shared" si="31"/>
        <v>0.3032526987165578</v>
      </c>
      <c r="CG106" s="3">
        <f t="shared" si="32"/>
        <v>-1.2958290996076585</v>
      </c>
      <c r="DK106" s="23">
        <v>-10.07015868123608</v>
      </c>
      <c r="DL106" s="23">
        <f t="shared" si="33"/>
        <v>-0.33339857899701253</v>
      </c>
      <c r="DM106" s="23">
        <v>105</v>
      </c>
      <c r="DN106" s="23">
        <f t="shared" si="34"/>
        <v>0.39885496183206109</v>
      </c>
      <c r="DO106" s="23">
        <f t="shared" si="35"/>
        <v>-0.25631201082403188</v>
      </c>
    </row>
    <row r="107" spans="3:119" x14ac:dyDescent="0.2">
      <c r="C107" s="31">
        <v>43985</v>
      </c>
      <c r="D107" s="11">
        <v>106</v>
      </c>
      <c r="E107" s="23">
        <v>123.91999819999999</v>
      </c>
      <c r="F107" s="23">
        <f t="shared" si="24"/>
        <v>126.5606650646599</v>
      </c>
      <c r="G107" s="23">
        <f t="shared" si="25"/>
        <v>2.1309448862305631</v>
      </c>
      <c r="P107" s="23">
        <f t="shared" si="26"/>
        <v>-2.6406668646599059</v>
      </c>
      <c r="AT107" s="23">
        <v>-2.7188234514093068</v>
      </c>
      <c r="AU107" s="23">
        <f t="shared" si="27"/>
        <v>-0.23889331801222641</v>
      </c>
      <c r="AV107" s="23">
        <v>106</v>
      </c>
      <c r="AW107" s="23">
        <f t="shared" si="28"/>
        <v>0.40267175572519082</v>
      </c>
      <c r="AX107" s="23">
        <f t="shared" si="29"/>
        <v>-0.24643758900211962</v>
      </c>
      <c r="BT107" s="31">
        <v>43985</v>
      </c>
      <c r="BU107" s="11">
        <v>106</v>
      </c>
      <c r="BV107" s="23">
        <v>421.97000120000001</v>
      </c>
      <c r="BW107" s="23">
        <f t="shared" si="30"/>
        <v>429.37177849870062</v>
      </c>
      <c r="BX107" s="23">
        <f t="shared" si="31"/>
        <v>1.7541003572887655</v>
      </c>
      <c r="CG107" s="3">
        <f t="shared" si="32"/>
        <v>-7.4017772987006083</v>
      </c>
      <c r="DK107" s="23">
        <v>-10.040965070816128</v>
      </c>
      <c r="DL107" s="23">
        <f t="shared" si="33"/>
        <v>-0.33243204921948871</v>
      </c>
      <c r="DM107" s="23">
        <v>106</v>
      </c>
      <c r="DN107" s="23">
        <f t="shared" si="34"/>
        <v>0.40267175572519082</v>
      </c>
      <c r="DO107" s="23">
        <f t="shared" si="35"/>
        <v>-0.24643758900211962</v>
      </c>
    </row>
    <row r="108" spans="3:119" x14ac:dyDescent="0.2">
      <c r="C108" s="31">
        <v>43986</v>
      </c>
      <c r="D108" s="11">
        <v>107</v>
      </c>
      <c r="E108" s="23">
        <v>123.0299988</v>
      </c>
      <c r="F108" s="23">
        <f t="shared" si="24"/>
        <v>126.88617863318993</v>
      </c>
      <c r="G108" s="23">
        <f t="shared" si="25"/>
        <v>3.1343411125758105</v>
      </c>
      <c r="P108" s="23">
        <f t="shared" si="26"/>
        <v>-3.8561798331899269</v>
      </c>
      <c r="AT108" s="23">
        <v>-2.7099340484276553</v>
      </c>
      <c r="AU108" s="23">
        <f t="shared" si="27"/>
        <v>-0.23811223788275579</v>
      </c>
      <c r="AV108" s="23">
        <v>107</v>
      </c>
      <c r="AW108" s="23">
        <f t="shared" si="28"/>
        <v>0.40648854961832059</v>
      </c>
      <c r="AX108" s="23">
        <f t="shared" si="29"/>
        <v>-0.23658713814479079</v>
      </c>
      <c r="BT108" s="31">
        <v>43986</v>
      </c>
      <c r="BU108" s="11">
        <v>107</v>
      </c>
      <c r="BV108" s="23">
        <v>414.32998659999998</v>
      </c>
      <c r="BW108" s="23">
        <f t="shared" si="30"/>
        <v>430.13773029779367</v>
      </c>
      <c r="BX108" s="23">
        <f t="shared" si="31"/>
        <v>3.8152545577288137</v>
      </c>
      <c r="CG108" s="3">
        <f t="shared" si="32"/>
        <v>-15.807743697793683</v>
      </c>
      <c r="DK108" s="23">
        <v>-10.00607870414251</v>
      </c>
      <c r="DL108" s="23">
        <f t="shared" si="33"/>
        <v>-0.33127704606179015</v>
      </c>
      <c r="DM108" s="23">
        <v>107</v>
      </c>
      <c r="DN108" s="23">
        <f t="shared" si="34"/>
        <v>0.40648854961832059</v>
      </c>
      <c r="DO108" s="23">
        <f t="shared" si="35"/>
        <v>-0.23658713814479079</v>
      </c>
    </row>
    <row r="109" spans="3:119" x14ac:dyDescent="0.2">
      <c r="C109" s="31">
        <v>43987</v>
      </c>
      <c r="D109" s="11">
        <v>108</v>
      </c>
      <c r="E109" s="23">
        <v>124.1500015</v>
      </c>
      <c r="F109" s="23">
        <f t="shared" si="24"/>
        <v>127.21169220171996</v>
      </c>
      <c r="G109" s="23">
        <f t="shared" si="25"/>
        <v>2.4661221624874115</v>
      </c>
      <c r="P109" s="23">
        <f t="shared" si="26"/>
        <v>-3.0616907017199537</v>
      </c>
      <c r="AT109" s="23">
        <v>-2.6406668646599059</v>
      </c>
      <c r="AU109" s="23">
        <f t="shared" si="27"/>
        <v>-0.23202597753692028</v>
      </c>
      <c r="AV109" s="23">
        <v>108</v>
      </c>
      <c r="AW109" s="23">
        <f t="shared" si="28"/>
        <v>0.41030534351145037</v>
      </c>
      <c r="AX109" s="23">
        <f t="shared" si="29"/>
        <v>-0.22675959085256958</v>
      </c>
      <c r="BT109" s="31">
        <v>43987</v>
      </c>
      <c r="BU109" s="11">
        <v>108</v>
      </c>
      <c r="BV109" s="23">
        <v>419.60000609999997</v>
      </c>
      <c r="BW109" s="23">
        <f t="shared" si="30"/>
        <v>430.90368209688666</v>
      </c>
      <c r="BX109" s="23">
        <f t="shared" si="31"/>
        <v>2.693917023965144</v>
      </c>
      <c r="CG109" s="3">
        <f t="shared" si="32"/>
        <v>-11.303675996886682</v>
      </c>
      <c r="DK109" s="23">
        <v>-9.9993928914447565</v>
      </c>
      <c r="DL109" s="23">
        <f t="shared" si="33"/>
        <v>-0.33105569498645659</v>
      </c>
      <c r="DM109" s="23">
        <v>108</v>
      </c>
      <c r="DN109" s="23">
        <f t="shared" si="34"/>
        <v>0.41030534351145037</v>
      </c>
      <c r="DO109" s="23">
        <f t="shared" si="35"/>
        <v>-0.22675959085256958</v>
      </c>
    </row>
    <row r="110" spans="3:119" x14ac:dyDescent="0.2">
      <c r="C110" s="31">
        <v>43990</v>
      </c>
      <c r="D110" s="11">
        <v>109</v>
      </c>
      <c r="E110" s="23">
        <v>126.2030029</v>
      </c>
      <c r="F110" s="23">
        <f t="shared" si="24"/>
        <v>127.53720577024998</v>
      </c>
      <c r="G110" s="23">
        <f t="shared" si="25"/>
        <v>1.0571878953682026</v>
      </c>
      <c r="P110" s="23">
        <f t="shared" si="26"/>
        <v>-1.3342028702499817</v>
      </c>
      <c r="AT110" s="23">
        <v>-2.6146527961298887</v>
      </c>
      <c r="AU110" s="23">
        <f t="shared" si="27"/>
        <v>-0.22974021413330104</v>
      </c>
      <c r="AV110" s="23">
        <v>109</v>
      </c>
      <c r="AW110" s="23">
        <f t="shared" si="28"/>
        <v>0.41412213740458015</v>
      </c>
      <c r="AX110" s="23">
        <f t="shared" si="29"/>
        <v>-0.21695389599467269</v>
      </c>
      <c r="BT110" s="31">
        <v>43990</v>
      </c>
      <c r="BU110" s="11">
        <v>109</v>
      </c>
      <c r="BV110" s="23">
        <v>419.48999020000002</v>
      </c>
      <c r="BW110" s="23">
        <f t="shared" si="30"/>
        <v>431.6696338959797</v>
      </c>
      <c r="BX110" s="23">
        <f t="shared" si="31"/>
        <v>2.9034408401909175</v>
      </c>
      <c r="CG110" s="3">
        <f t="shared" si="32"/>
        <v>-12.179643695979678</v>
      </c>
      <c r="DK110" s="23">
        <v>-9.7889609585615176</v>
      </c>
      <c r="DL110" s="23">
        <f t="shared" si="33"/>
        <v>-0.32408880304168586</v>
      </c>
      <c r="DM110" s="23">
        <v>109</v>
      </c>
      <c r="DN110" s="23">
        <f t="shared" si="34"/>
        <v>0.41412213740458015</v>
      </c>
      <c r="DO110" s="23">
        <f t="shared" si="35"/>
        <v>-0.21695389599467269</v>
      </c>
    </row>
    <row r="111" spans="3:119" x14ac:dyDescent="0.2">
      <c r="C111" s="31">
        <v>43991</v>
      </c>
      <c r="D111" s="11">
        <v>110</v>
      </c>
      <c r="E111" s="23">
        <v>130.04299929999999</v>
      </c>
      <c r="F111" s="23">
        <f t="shared" si="24"/>
        <v>127.86271933878001</v>
      </c>
      <c r="G111" s="23">
        <f t="shared" si="25"/>
        <v>1.6765838783756666</v>
      </c>
      <c r="P111" s="23">
        <f t="shared" si="26"/>
        <v>2.1802799612199806</v>
      </c>
      <c r="AT111" s="23">
        <v>-2.4380682849497362</v>
      </c>
      <c r="AU111" s="23">
        <f t="shared" si="27"/>
        <v>-0.21422436305311168</v>
      </c>
      <c r="AV111" s="23">
        <v>110</v>
      </c>
      <c r="AW111" s="23">
        <f t="shared" si="28"/>
        <v>0.41793893129770993</v>
      </c>
      <c r="AX111" s="23">
        <f t="shared" si="29"/>
        <v>-0.20716901783426186</v>
      </c>
      <c r="BT111" s="31">
        <v>43991</v>
      </c>
      <c r="BU111" s="11">
        <v>110</v>
      </c>
      <c r="BV111" s="23">
        <v>434.0499878</v>
      </c>
      <c r="BW111" s="23">
        <f t="shared" si="30"/>
        <v>432.43558569507269</v>
      </c>
      <c r="BX111" s="23">
        <f t="shared" si="31"/>
        <v>0.37193921214235498</v>
      </c>
      <c r="CG111" s="3">
        <f t="shared" si="32"/>
        <v>1.6144021049273078</v>
      </c>
      <c r="DK111" s="23">
        <v>-9.5647942671881765</v>
      </c>
      <c r="DL111" s="23">
        <f t="shared" si="33"/>
        <v>-0.31666718648845388</v>
      </c>
      <c r="DM111" s="23">
        <v>110</v>
      </c>
      <c r="DN111" s="23">
        <f t="shared" si="34"/>
        <v>0.41793893129770993</v>
      </c>
      <c r="DO111" s="23">
        <f t="shared" si="35"/>
        <v>-0.20716901783426186</v>
      </c>
    </row>
    <row r="112" spans="3:119" x14ac:dyDescent="0.2">
      <c r="C112" s="31">
        <v>43992</v>
      </c>
      <c r="D112" s="11">
        <v>111</v>
      </c>
      <c r="E112" s="23">
        <v>132.3724976</v>
      </c>
      <c r="F112" s="23">
        <f t="shared" si="24"/>
        <v>128.18823290731004</v>
      </c>
      <c r="G112" s="23">
        <f t="shared" si="25"/>
        <v>3.1609773695846353</v>
      </c>
      <c r="P112" s="23">
        <f t="shared" si="26"/>
        <v>4.1842646926899647</v>
      </c>
      <c r="AT112" s="23">
        <v>-2.3576359275998584</v>
      </c>
      <c r="AU112" s="23">
        <f t="shared" si="27"/>
        <v>-0.20715705873333426</v>
      </c>
      <c r="AV112" s="23">
        <v>111</v>
      </c>
      <c r="AW112" s="23">
        <f t="shared" si="28"/>
        <v>0.4217557251908397</v>
      </c>
      <c r="AX112" s="23">
        <f t="shared" si="29"/>
        <v>-0.19740393518295835</v>
      </c>
      <c r="BT112" s="31">
        <v>43992</v>
      </c>
      <c r="BU112" s="11">
        <v>111</v>
      </c>
      <c r="BV112" s="23">
        <v>434.48001099999999</v>
      </c>
      <c r="BW112" s="23">
        <f t="shared" si="30"/>
        <v>433.20153749416573</v>
      </c>
      <c r="BX112" s="23">
        <f t="shared" si="31"/>
        <v>0.2942536994720929</v>
      </c>
      <c r="CG112" s="3">
        <f t="shared" si="32"/>
        <v>1.2784735058342562</v>
      </c>
      <c r="DK112" s="23">
        <v>-9.4771578744440603</v>
      </c>
      <c r="DL112" s="23">
        <f t="shared" si="33"/>
        <v>-0.31376575764962589</v>
      </c>
      <c r="DM112" s="23">
        <v>111</v>
      </c>
      <c r="DN112" s="23">
        <f t="shared" si="34"/>
        <v>0.4217557251908397</v>
      </c>
      <c r="DO112" s="23">
        <f t="shared" si="35"/>
        <v>-0.19740393518295835</v>
      </c>
    </row>
    <row r="113" spans="3:119" x14ac:dyDescent="0.2">
      <c r="C113" s="31">
        <v>43993</v>
      </c>
      <c r="D113" s="11">
        <v>112</v>
      </c>
      <c r="E113" s="23">
        <v>127.8980026</v>
      </c>
      <c r="F113" s="23">
        <f t="shared" si="24"/>
        <v>128.51374647584007</v>
      </c>
      <c r="G113" s="23">
        <f t="shared" si="25"/>
        <v>0.4814335355695909</v>
      </c>
      <c r="P113" s="23">
        <f t="shared" si="26"/>
        <v>-0.61574387584006729</v>
      </c>
      <c r="AT113" s="23">
        <v>-2.3209200311194707</v>
      </c>
      <c r="AU113" s="23">
        <f t="shared" si="27"/>
        <v>-0.20393096388357615</v>
      </c>
      <c r="AV113" s="23">
        <v>112</v>
      </c>
      <c r="AW113" s="23">
        <f t="shared" si="28"/>
        <v>0.42557251908396948</v>
      </c>
      <c r="AX113" s="23">
        <f t="shared" si="29"/>
        <v>-0.18765764058270834</v>
      </c>
      <c r="BT113" s="31">
        <v>43993</v>
      </c>
      <c r="BU113" s="11">
        <v>112</v>
      </c>
      <c r="BV113" s="23">
        <v>425.55999759999997</v>
      </c>
      <c r="BW113" s="23">
        <f t="shared" si="30"/>
        <v>433.96748929325872</v>
      </c>
      <c r="BX113" s="23">
        <f t="shared" si="31"/>
        <v>1.9756301674673076</v>
      </c>
      <c r="CG113" s="3">
        <f t="shared" si="32"/>
        <v>-8.4074916932587485</v>
      </c>
      <c r="DK113" s="23">
        <v>-9.1027681549335853</v>
      </c>
      <c r="DL113" s="23">
        <f t="shared" si="33"/>
        <v>-0.30137062025139749</v>
      </c>
      <c r="DM113" s="23">
        <v>112</v>
      </c>
      <c r="DN113" s="23">
        <f t="shared" si="34"/>
        <v>0.42557251908396948</v>
      </c>
      <c r="DO113" s="23">
        <f t="shared" si="35"/>
        <v>-0.18765764058270834</v>
      </c>
    </row>
    <row r="114" spans="3:119" x14ac:dyDescent="0.2">
      <c r="C114" s="31">
        <v>43994</v>
      </c>
      <c r="D114" s="11">
        <v>113</v>
      </c>
      <c r="E114" s="23">
        <v>127.25099950000001</v>
      </c>
      <c r="F114" s="23">
        <f t="shared" si="24"/>
        <v>128.83926004437009</v>
      </c>
      <c r="G114" s="23">
        <f t="shared" si="25"/>
        <v>1.2481320780274787</v>
      </c>
      <c r="P114" s="23">
        <f t="shared" si="26"/>
        <v>-1.5882605443700868</v>
      </c>
      <c r="AT114" s="23">
        <v>-2.2404156598976357</v>
      </c>
      <c r="AU114" s="23">
        <f t="shared" si="27"/>
        <v>-0.19685733196175975</v>
      </c>
      <c r="AV114" s="23">
        <v>113</v>
      </c>
      <c r="AW114" s="23">
        <f t="shared" si="28"/>
        <v>0.42938931297709926</v>
      </c>
      <c r="AX114" s="23">
        <f t="shared" si="29"/>
        <v>-0.17792913951318964</v>
      </c>
      <c r="BT114" s="31">
        <v>43994</v>
      </c>
      <c r="BU114" s="11">
        <v>113</v>
      </c>
      <c r="BV114" s="23">
        <v>418.07000729999999</v>
      </c>
      <c r="BW114" s="23">
        <f t="shared" si="30"/>
        <v>434.73344109235177</v>
      </c>
      <c r="BX114" s="23">
        <f t="shared" si="31"/>
        <v>3.9857998663832355</v>
      </c>
      <c r="CG114" s="3">
        <f t="shared" si="32"/>
        <v>-16.663433792351782</v>
      </c>
      <c r="DK114" s="23">
        <v>-8.4074916932587485</v>
      </c>
      <c r="DL114" s="23">
        <f t="shared" si="33"/>
        <v>-0.27835169953027838</v>
      </c>
      <c r="DM114" s="23">
        <v>113</v>
      </c>
      <c r="DN114" s="23">
        <f t="shared" si="34"/>
        <v>0.42938931297709926</v>
      </c>
      <c r="DO114" s="23">
        <f t="shared" si="35"/>
        <v>-0.17792913951318964</v>
      </c>
    </row>
    <row r="115" spans="3:119" x14ac:dyDescent="0.2">
      <c r="C115" s="31">
        <v>43997</v>
      </c>
      <c r="D115" s="11">
        <v>114</v>
      </c>
      <c r="E115" s="23">
        <v>128.6340027</v>
      </c>
      <c r="F115" s="23">
        <f t="shared" si="24"/>
        <v>129.16477361290009</v>
      </c>
      <c r="G115" s="23">
        <f t="shared" si="25"/>
        <v>0.4126210035910633</v>
      </c>
      <c r="P115" s="23">
        <f t="shared" si="26"/>
        <v>-0.53077091290009548</v>
      </c>
      <c r="AT115" s="23">
        <v>-2.2103645657775388</v>
      </c>
      <c r="AU115" s="23">
        <f t="shared" si="27"/>
        <v>-0.19421684952053087</v>
      </c>
      <c r="AV115" s="23">
        <v>114</v>
      </c>
      <c r="AW115" s="23">
        <f t="shared" si="28"/>
        <v>0.43320610687022904</v>
      </c>
      <c r="AX115" s="23">
        <f t="shared" si="29"/>
        <v>-0.16821744962304311</v>
      </c>
      <c r="BT115" s="31">
        <v>43997</v>
      </c>
      <c r="BU115" s="11">
        <v>114</v>
      </c>
      <c r="BV115" s="23">
        <v>425.5</v>
      </c>
      <c r="BW115" s="23">
        <f t="shared" si="30"/>
        <v>435.49939289144476</v>
      </c>
      <c r="BX115" s="23">
        <f t="shared" si="31"/>
        <v>2.3500335820081686</v>
      </c>
      <c r="CG115" s="3">
        <f t="shared" si="32"/>
        <v>-9.9993928914447565</v>
      </c>
      <c r="DK115" s="23">
        <v>-7.7679175261420141</v>
      </c>
      <c r="DL115" s="23">
        <f t="shared" si="33"/>
        <v>-0.2571769469539123</v>
      </c>
      <c r="DM115" s="23">
        <v>114</v>
      </c>
      <c r="DN115" s="23">
        <f t="shared" si="34"/>
        <v>0.43320610687022904</v>
      </c>
      <c r="DO115" s="23">
        <f t="shared" si="35"/>
        <v>-0.16821744962304311</v>
      </c>
    </row>
    <row r="116" spans="3:119" x14ac:dyDescent="0.2">
      <c r="C116" s="31">
        <v>43998</v>
      </c>
      <c r="D116" s="11">
        <v>115</v>
      </c>
      <c r="E116" s="23">
        <v>130.76350400000001</v>
      </c>
      <c r="F116" s="23">
        <f t="shared" si="24"/>
        <v>129.49028718143012</v>
      </c>
      <c r="G116" s="23">
        <f t="shared" si="25"/>
        <v>0.97367903093962083</v>
      </c>
      <c r="P116" s="23">
        <f t="shared" si="26"/>
        <v>1.2732168185698924</v>
      </c>
      <c r="AT116" s="23">
        <v>-2.1655038422996142</v>
      </c>
      <c r="AU116" s="23">
        <f t="shared" si="27"/>
        <v>-0.19027509777695403</v>
      </c>
      <c r="AV116" s="23">
        <v>115</v>
      </c>
      <c r="AW116" s="23">
        <f t="shared" si="28"/>
        <v>0.43702290076335876</v>
      </c>
      <c r="AX116" s="23">
        <f t="shared" si="29"/>
        <v>-0.15852159998329721</v>
      </c>
      <c r="BT116" s="31">
        <v>43998</v>
      </c>
      <c r="BU116" s="11">
        <v>115</v>
      </c>
      <c r="BV116" s="23">
        <v>436.13000490000002</v>
      </c>
      <c r="BW116" s="23">
        <f t="shared" si="30"/>
        <v>436.2653446905378</v>
      </c>
      <c r="BX116" s="23">
        <f t="shared" si="31"/>
        <v>3.1031983357535018E-2</v>
      </c>
      <c r="CG116" s="3">
        <f t="shared" si="32"/>
        <v>-0.13533979053778467</v>
      </c>
      <c r="DK116" s="23">
        <v>-7.695057271723158</v>
      </c>
      <c r="DL116" s="23">
        <f t="shared" si="33"/>
        <v>-0.25476472028921532</v>
      </c>
      <c r="DM116" s="23">
        <v>115</v>
      </c>
      <c r="DN116" s="23">
        <f t="shared" si="34"/>
        <v>0.43702290076335876</v>
      </c>
      <c r="DO116" s="23">
        <f t="shared" si="35"/>
        <v>-0.15852159998329721</v>
      </c>
    </row>
    <row r="117" spans="3:119" x14ac:dyDescent="0.2">
      <c r="C117" s="31">
        <v>43999</v>
      </c>
      <c r="D117" s="11">
        <v>116</v>
      </c>
      <c r="E117" s="23">
        <v>132.04899599999999</v>
      </c>
      <c r="F117" s="23">
        <f t="shared" si="24"/>
        <v>129.81580074996015</v>
      </c>
      <c r="G117" s="23">
        <f t="shared" si="25"/>
        <v>1.6911868455552981</v>
      </c>
      <c r="P117" s="23">
        <f t="shared" si="26"/>
        <v>2.2331952500398415</v>
      </c>
      <c r="AT117" s="23">
        <v>-2.0464350996494858</v>
      </c>
      <c r="AU117" s="23">
        <f t="shared" si="27"/>
        <v>-0.17981295210563861</v>
      </c>
      <c r="AV117" s="23">
        <v>116</v>
      </c>
      <c r="AW117" s="23">
        <f t="shared" si="28"/>
        <v>0.44083969465648853</v>
      </c>
      <c r="AX117" s="23">
        <f t="shared" si="29"/>
        <v>-0.14884063036143219</v>
      </c>
      <c r="BT117" s="31">
        <v>43999</v>
      </c>
      <c r="BU117" s="11">
        <v>116</v>
      </c>
      <c r="BV117" s="23">
        <v>447.76998900000001</v>
      </c>
      <c r="BW117" s="23">
        <f t="shared" si="30"/>
        <v>437.03129648963079</v>
      </c>
      <c r="BX117" s="23">
        <f t="shared" si="31"/>
        <v>2.3982608871022886</v>
      </c>
      <c r="CG117" s="3">
        <f t="shared" si="32"/>
        <v>10.738692510369219</v>
      </c>
      <c r="DK117" s="23">
        <v>-7.4943464343048731</v>
      </c>
      <c r="DL117" s="23">
        <f t="shared" si="33"/>
        <v>-0.24811967028526213</v>
      </c>
      <c r="DM117" s="23">
        <v>116</v>
      </c>
      <c r="DN117" s="23">
        <f t="shared" si="34"/>
        <v>0.44083969465648853</v>
      </c>
      <c r="DO117" s="23">
        <f t="shared" si="35"/>
        <v>-0.14884063036143219</v>
      </c>
    </row>
    <row r="118" spans="3:119" x14ac:dyDescent="0.2">
      <c r="C118" s="31">
        <v>44000</v>
      </c>
      <c r="D118" s="11">
        <v>117</v>
      </c>
      <c r="E118" s="23">
        <v>132.69900509999999</v>
      </c>
      <c r="F118" s="23">
        <f t="shared" si="24"/>
        <v>130.14131431849017</v>
      </c>
      <c r="G118" s="23">
        <f t="shared" si="25"/>
        <v>1.9274377977305721</v>
      </c>
      <c r="P118" s="23">
        <f t="shared" si="26"/>
        <v>2.5576907815098195</v>
      </c>
      <c r="AT118" s="23">
        <v>-1.957727210001849</v>
      </c>
      <c r="AU118" s="23">
        <f t="shared" si="27"/>
        <v>-0.17201850628356755</v>
      </c>
      <c r="AV118" s="23">
        <v>117</v>
      </c>
      <c r="AW118" s="23">
        <f t="shared" si="28"/>
        <v>0.44465648854961831</v>
      </c>
      <c r="AX118" s="23">
        <f t="shared" si="29"/>
        <v>-0.13917359051460709</v>
      </c>
      <c r="BT118" s="31">
        <v>44000</v>
      </c>
      <c r="BU118" s="11">
        <v>117</v>
      </c>
      <c r="BV118" s="23">
        <v>449.86999509999998</v>
      </c>
      <c r="BW118" s="23">
        <f t="shared" si="30"/>
        <v>437.79724828872384</v>
      </c>
      <c r="BX118" s="23">
        <f t="shared" si="31"/>
        <v>2.6836079184593182</v>
      </c>
      <c r="CG118" s="3">
        <f t="shared" si="32"/>
        <v>12.072746811276147</v>
      </c>
      <c r="DK118" s="23">
        <v>-7.4017772987006083</v>
      </c>
      <c r="DL118" s="23">
        <f t="shared" si="33"/>
        <v>-0.24505493027009728</v>
      </c>
      <c r="DM118" s="23">
        <v>117</v>
      </c>
      <c r="DN118" s="23">
        <f t="shared" si="34"/>
        <v>0.44465648854961831</v>
      </c>
      <c r="DO118" s="23">
        <f t="shared" si="35"/>
        <v>-0.13917359051460709</v>
      </c>
    </row>
    <row r="119" spans="3:119" x14ac:dyDescent="0.2">
      <c r="C119" s="31">
        <v>44001</v>
      </c>
      <c r="D119" s="11">
        <v>118</v>
      </c>
      <c r="E119" s="23">
        <v>133.75050350000001</v>
      </c>
      <c r="F119" s="23">
        <f t="shared" si="24"/>
        <v>130.4668278870202</v>
      </c>
      <c r="G119" s="23">
        <f t="shared" si="25"/>
        <v>2.4550753283555347</v>
      </c>
      <c r="P119" s="23">
        <f t="shared" si="26"/>
        <v>3.2836756129798061</v>
      </c>
      <c r="AT119" s="23">
        <v>-1.9495550232524579</v>
      </c>
      <c r="AU119" s="23">
        <f t="shared" si="27"/>
        <v>-0.17130044538595185</v>
      </c>
      <c r="AV119" s="23">
        <v>118</v>
      </c>
      <c r="AW119" s="23">
        <f t="shared" si="28"/>
        <v>0.44847328244274809</v>
      </c>
      <c r="AX119" s="23">
        <f t="shared" si="29"/>
        <v>-0.12951953950063169</v>
      </c>
      <c r="BT119" s="31">
        <v>44001</v>
      </c>
      <c r="BU119" s="11">
        <v>118</v>
      </c>
      <c r="BV119" s="23">
        <v>453.72000120000001</v>
      </c>
      <c r="BW119" s="23">
        <f t="shared" si="30"/>
        <v>438.56320008781688</v>
      </c>
      <c r="BX119" s="23">
        <f t="shared" si="31"/>
        <v>3.3405626977202632</v>
      </c>
      <c r="CG119" s="3">
        <f t="shared" si="32"/>
        <v>15.156801112183132</v>
      </c>
      <c r="DK119" s="23">
        <v>-7.3439121014216084</v>
      </c>
      <c r="DL119" s="23">
        <f t="shared" si="33"/>
        <v>-0.243139153651587</v>
      </c>
      <c r="DM119" s="23">
        <v>118</v>
      </c>
      <c r="DN119" s="23">
        <f t="shared" si="34"/>
        <v>0.44847328244274809</v>
      </c>
      <c r="DO119" s="23">
        <f t="shared" si="35"/>
        <v>-0.12951953950063169</v>
      </c>
    </row>
    <row r="120" spans="3:119" x14ac:dyDescent="0.2">
      <c r="C120" s="31">
        <v>44004</v>
      </c>
      <c r="D120" s="11">
        <v>119</v>
      </c>
      <c r="E120" s="23">
        <v>135.6909943</v>
      </c>
      <c r="F120" s="23">
        <f t="shared" si="24"/>
        <v>130.79234145555023</v>
      </c>
      <c r="G120" s="23">
        <f t="shared" si="25"/>
        <v>3.6101532527791127</v>
      </c>
      <c r="P120" s="23">
        <f t="shared" si="26"/>
        <v>4.8986528444497708</v>
      </c>
      <c r="AT120" s="23">
        <v>-1.7398728843075588</v>
      </c>
      <c r="AU120" s="23">
        <f t="shared" si="27"/>
        <v>-0.15287642382085834</v>
      </c>
      <c r="AV120" s="23">
        <v>119</v>
      </c>
      <c r="AW120" s="23">
        <f t="shared" si="28"/>
        <v>0.45229007633587787</v>
      </c>
      <c r="AX120" s="23">
        <f t="shared" si="29"/>
        <v>-0.11987754500533411</v>
      </c>
      <c r="BT120" s="31">
        <v>44004</v>
      </c>
      <c r="BU120" s="11">
        <v>119</v>
      </c>
      <c r="BV120" s="23">
        <v>468.0400085</v>
      </c>
      <c r="BW120" s="23">
        <f t="shared" si="30"/>
        <v>439.32915188690987</v>
      </c>
      <c r="BX120" s="23">
        <f t="shared" si="31"/>
        <v>6.1342740132631484</v>
      </c>
      <c r="CG120" s="3">
        <f t="shared" si="32"/>
        <v>28.710856613090129</v>
      </c>
      <c r="DK120" s="23">
        <v>-7.2761128803290376</v>
      </c>
      <c r="DL120" s="23">
        <f t="shared" si="33"/>
        <v>-0.24089448555003204</v>
      </c>
      <c r="DM120" s="23">
        <v>119</v>
      </c>
      <c r="DN120" s="23">
        <f t="shared" si="34"/>
        <v>0.45229007633587787</v>
      </c>
      <c r="DO120" s="23">
        <f t="shared" si="35"/>
        <v>-0.11987754500533411</v>
      </c>
    </row>
    <row r="121" spans="3:119" x14ac:dyDescent="0.2">
      <c r="C121" s="31">
        <v>44005</v>
      </c>
      <c r="D121" s="11">
        <v>120</v>
      </c>
      <c r="E121" s="23">
        <v>138.22050479999999</v>
      </c>
      <c r="F121" s="23">
        <f t="shared" si="24"/>
        <v>131.11785502408026</v>
      </c>
      <c r="G121" s="23">
        <f t="shared" si="25"/>
        <v>5.1386368369852251</v>
      </c>
      <c r="P121" s="23">
        <f t="shared" si="26"/>
        <v>7.1026497759197298</v>
      </c>
      <c r="AT121" s="23">
        <v>-1.6879047213676017</v>
      </c>
      <c r="AU121" s="23">
        <f t="shared" si="27"/>
        <v>-0.14831016672560968</v>
      </c>
      <c r="AV121" s="23">
        <v>120</v>
      </c>
      <c r="AW121" s="23">
        <f t="shared" si="28"/>
        <v>0.45610687022900764</v>
      </c>
      <c r="AX121" s="23">
        <f t="shared" si="29"/>
        <v>-0.11024668268502609</v>
      </c>
      <c r="BT121" s="31">
        <v>44005</v>
      </c>
      <c r="BU121" s="11">
        <v>120</v>
      </c>
      <c r="BV121" s="23">
        <v>466.26000979999998</v>
      </c>
      <c r="BW121" s="23">
        <f t="shared" si="30"/>
        <v>440.09510368600286</v>
      </c>
      <c r="BX121" s="23">
        <f t="shared" si="31"/>
        <v>5.611655635065171</v>
      </c>
      <c r="CG121" s="3">
        <f t="shared" si="32"/>
        <v>26.16490611399712</v>
      </c>
      <c r="DK121" s="23">
        <v>-7.0551403621893769</v>
      </c>
      <c r="DL121" s="23">
        <f t="shared" si="33"/>
        <v>-0.23357862034103297</v>
      </c>
      <c r="DM121" s="23">
        <v>120</v>
      </c>
      <c r="DN121" s="23">
        <f t="shared" si="34"/>
        <v>0.45610687022900764</v>
      </c>
      <c r="DO121" s="23">
        <f t="shared" si="35"/>
        <v>-0.11024668268502609</v>
      </c>
    </row>
    <row r="122" spans="3:119" x14ac:dyDescent="0.2">
      <c r="C122" s="31">
        <v>44006</v>
      </c>
      <c r="D122" s="11">
        <v>121</v>
      </c>
      <c r="E122" s="23">
        <v>136.72000120000001</v>
      </c>
      <c r="F122" s="23">
        <f t="shared" si="24"/>
        <v>131.44336859261028</v>
      </c>
      <c r="G122" s="23">
        <f t="shared" si="25"/>
        <v>3.8594445297516051</v>
      </c>
      <c r="P122" s="23">
        <f t="shared" si="26"/>
        <v>5.2766326073897289</v>
      </c>
      <c r="AT122" s="23">
        <v>-1.667012310829648</v>
      </c>
      <c r="AU122" s="23">
        <f t="shared" si="27"/>
        <v>-0.1464744251396313</v>
      </c>
      <c r="AV122" s="23">
        <v>121</v>
      </c>
      <c r="AW122" s="23">
        <f t="shared" si="28"/>
        <v>0.45992366412213742</v>
      </c>
      <c r="AX122" s="23">
        <f t="shared" si="29"/>
        <v>-0.1006260355228201</v>
      </c>
      <c r="BT122" s="31">
        <v>44006</v>
      </c>
      <c r="BU122" s="11">
        <v>121</v>
      </c>
      <c r="BV122" s="23">
        <v>457.85000609999997</v>
      </c>
      <c r="BW122" s="23">
        <f t="shared" si="30"/>
        <v>440.8610554850959</v>
      </c>
      <c r="BX122" s="23">
        <f t="shared" si="31"/>
        <v>3.7105930738359492</v>
      </c>
      <c r="CG122" s="3">
        <f t="shared" si="32"/>
        <v>16.98895061490407</v>
      </c>
      <c r="DK122" s="23">
        <v>-7.0318273748871434</v>
      </c>
      <c r="DL122" s="23">
        <f t="shared" si="33"/>
        <v>-0.23280678376081873</v>
      </c>
      <c r="DM122" s="23">
        <v>121</v>
      </c>
      <c r="DN122" s="23">
        <f t="shared" si="34"/>
        <v>0.45992366412213742</v>
      </c>
      <c r="DO122" s="23">
        <f t="shared" si="35"/>
        <v>-0.1006260355228201</v>
      </c>
    </row>
    <row r="123" spans="3:119" x14ac:dyDescent="0.2">
      <c r="C123" s="31">
        <v>44007</v>
      </c>
      <c r="D123" s="11">
        <v>122</v>
      </c>
      <c r="E123" s="23">
        <v>137.72900390000001</v>
      </c>
      <c r="F123" s="23">
        <f t="shared" si="24"/>
        <v>131.76888216114031</v>
      </c>
      <c r="G123" s="23">
        <f t="shared" si="25"/>
        <v>4.327426736627765</v>
      </c>
      <c r="P123" s="23">
        <f t="shared" si="26"/>
        <v>5.9601217388596979</v>
      </c>
      <c r="AT123" s="23">
        <v>-1.6195585164197155</v>
      </c>
      <c r="AU123" s="23">
        <f t="shared" si="27"/>
        <v>-0.14230482950333412</v>
      </c>
      <c r="AV123" s="23">
        <v>122</v>
      </c>
      <c r="AW123" s="23">
        <f t="shared" si="28"/>
        <v>0.4637404580152672</v>
      </c>
      <c r="AX123" s="23">
        <f t="shared" si="29"/>
        <v>-9.1014693197598751E-2</v>
      </c>
      <c r="BT123" s="31">
        <v>44007</v>
      </c>
      <c r="BU123" s="11">
        <v>122</v>
      </c>
      <c r="BV123" s="23">
        <v>465.9100037</v>
      </c>
      <c r="BW123" s="23">
        <f t="shared" si="30"/>
        <v>441.62700728418895</v>
      </c>
      <c r="BX123" s="23">
        <f t="shared" si="31"/>
        <v>5.2119499952713841</v>
      </c>
      <c r="CG123" s="3">
        <f t="shared" si="32"/>
        <v>24.282996415811056</v>
      </c>
      <c r="DK123" s="23">
        <v>-6.3929969213752429</v>
      </c>
      <c r="DL123" s="23">
        <f t="shared" si="33"/>
        <v>-0.21165665374174111</v>
      </c>
      <c r="DM123" s="23">
        <v>122</v>
      </c>
      <c r="DN123" s="23">
        <f t="shared" si="34"/>
        <v>0.4637404580152672</v>
      </c>
      <c r="DO123" s="23">
        <f t="shared" si="35"/>
        <v>-9.1014693197598751E-2</v>
      </c>
    </row>
    <row r="124" spans="3:119" x14ac:dyDescent="0.2">
      <c r="C124" s="31">
        <v>44008</v>
      </c>
      <c r="D124" s="11">
        <v>123</v>
      </c>
      <c r="E124" s="23">
        <v>134.64349369999999</v>
      </c>
      <c r="F124" s="23">
        <f t="shared" si="24"/>
        <v>132.09439572967034</v>
      </c>
      <c r="G124" s="23">
        <f t="shared" si="25"/>
        <v>1.8932203111197601</v>
      </c>
      <c r="P124" s="23">
        <f t="shared" si="26"/>
        <v>2.5490979703296546</v>
      </c>
      <c r="AT124" s="23">
        <v>-1.5882605443700868</v>
      </c>
      <c r="AU124" s="23">
        <f t="shared" si="27"/>
        <v>-0.13955478834633514</v>
      </c>
      <c r="AV124" s="23">
        <v>123</v>
      </c>
      <c r="AW124" s="23">
        <f t="shared" si="28"/>
        <v>0.46755725190839692</v>
      </c>
      <c r="AX124" s="23">
        <f t="shared" si="29"/>
        <v>-8.1411751464479085E-2</v>
      </c>
      <c r="BT124" s="31">
        <v>44008</v>
      </c>
      <c r="BU124" s="11">
        <v>123</v>
      </c>
      <c r="BV124" s="23">
        <v>443.39999390000003</v>
      </c>
      <c r="BW124" s="23">
        <f t="shared" si="30"/>
        <v>442.39295908328194</v>
      </c>
      <c r="BX124" s="23">
        <f t="shared" si="31"/>
        <v>0.22711656079661699</v>
      </c>
      <c r="CG124" s="3">
        <f t="shared" si="32"/>
        <v>1.0070348167180896</v>
      </c>
      <c r="DK124" s="23">
        <v>-6.3430164594684584</v>
      </c>
      <c r="DL124" s="23">
        <f t="shared" si="33"/>
        <v>-0.21000192162630926</v>
      </c>
      <c r="DM124" s="23">
        <v>123</v>
      </c>
      <c r="DN124" s="23">
        <f t="shared" si="34"/>
        <v>0.46755725190839692</v>
      </c>
      <c r="DO124" s="23">
        <f t="shared" si="35"/>
        <v>-8.1411751464479085E-2</v>
      </c>
    </row>
    <row r="125" spans="3:119" x14ac:dyDescent="0.2">
      <c r="C125" s="31">
        <v>44011</v>
      </c>
      <c r="D125" s="11">
        <v>124</v>
      </c>
      <c r="E125" s="23">
        <v>134.0189972</v>
      </c>
      <c r="F125" s="23">
        <f t="shared" si="24"/>
        <v>132.41990929820037</v>
      </c>
      <c r="G125" s="23">
        <f t="shared" si="25"/>
        <v>1.1931800231375218</v>
      </c>
      <c r="P125" s="23">
        <f t="shared" si="26"/>
        <v>1.5990879017996349</v>
      </c>
      <c r="AT125" s="23">
        <v>-1.5138487972475048</v>
      </c>
      <c r="AU125" s="23">
        <f t="shared" si="27"/>
        <v>-0.13301649357034087</v>
      </c>
      <c r="AV125" s="23">
        <v>124</v>
      </c>
      <c r="AW125" s="23">
        <f t="shared" si="28"/>
        <v>0.4713740458015267</v>
      </c>
      <c r="AX125" s="23">
        <f t="shared" si="29"/>
        <v>-7.1816311545650782E-2</v>
      </c>
      <c r="BT125" s="31">
        <v>44011</v>
      </c>
      <c r="BU125" s="11">
        <v>124</v>
      </c>
      <c r="BV125" s="23">
        <v>447.23999020000002</v>
      </c>
      <c r="BW125" s="23">
        <f t="shared" si="30"/>
        <v>443.15891088237493</v>
      </c>
      <c r="BX125" s="23">
        <f t="shared" si="31"/>
        <v>0.91250322132421335</v>
      </c>
      <c r="CG125" s="3">
        <f t="shared" si="32"/>
        <v>4.0810793176250968</v>
      </c>
      <c r="DK125" s="23">
        <v>-5.6520049032355928</v>
      </c>
      <c r="DL125" s="23">
        <f t="shared" si="33"/>
        <v>-0.18712420160111951</v>
      </c>
      <c r="DM125" s="23">
        <v>124</v>
      </c>
      <c r="DN125" s="23">
        <f t="shared" si="34"/>
        <v>0.4713740458015267</v>
      </c>
      <c r="DO125" s="23">
        <f t="shared" si="35"/>
        <v>-7.1816311545650782E-2</v>
      </c>
    </row>
    <row r="126" spans="3:119" x14ac:dyDescent="0.2">
      <c r="C126" s="31">
        <v>44012</v>
      </c>
      <c r="D126" s="11">
        <v>125</v>
      </c>
      <c r="E126" s="23">
        <v>137.9409943</v>
      </c>
      <c r="F126" s="23">
        <f t="shared" si="24"/>
        <v>132.74542286673039</v>
      </c>
      <c r="G126" s="23">
        <f t="shared" si="25"/>
        <v>3.7665173138958634</v>
      </c>
      <c r="P126" s="23">
        <f t="shared" si="26"/>
        <v>5.1955714332696061</v>
      </c>
      <c r="AT126" s="23">
        <v>-1.3342028702499817</v>
      </c>
      <c r="AU126" s="23">
        <f t="shared" si="27"/>
        <v>-0.11723164680304736</v>
      </c>
      <c r="AV126" s="23">
        <v>125</v>
      </c>
      <c r="AW126" s="23">
        <f t="shared" si="28"/>
        <v>0.47519083969465647</v>
      </c>
      <c r="AX126" s="23">
        <f t="shared" si="29"/>
        <v>-6.2227479530504601E-2</v>
      </c>
      <c r="BT126" s="31">
        <v>44012</v>
      </c>
      <c r="BU126" s="11">
        <v>125</v>
      </c>
      <c r="BV126" s="23">
        <v>455.0400085</v>
      </c>
      <c r="BW126" s="23">
        <f t="shared" si="30"/>
        <v>443.92486268146797</v>
      </c>
      <c r="BX126" s="23">
        <f t="shared" si="31"/>
        <v>2.442674404646779</v>
      </c>
      <c r="CG126" s="3">
        <f t="shared" si="32"/>
        <v>11.115145818532028</v>
      </c>
      <c r="DK126" s="23">
        <v>-5.0775125313519993</v>
      </c>
      <c r="DL126" s="23">
        <f t="shared" si="33"/>
        <v>-0.1681041497336643</v>
      </c>
      <c r="DM126" s="23">
        <v>125</v>
      </c>
      <c r="DN126" s="23">
        <f t="shared" si="34"/>
        <v>0.47519083969465647</v>
      </c>
      <c r="DO126" s="23">
        <f t="shared" si="35"/>
        <v>-6.2227479530504601E-2</v>
      </c>
    </row>
    <row r="127" spans="3:119" x14ac:dyDescent="0.2">
      <c r="C127" s="31">
        <v>44013</v>
      </c>
      <c r="D127" s="11">
        <v>126</v>
      </c>
      <c r="E127" s="23">
        <v>143.9349976</v>
      </c>
      <c r="F127" s="23">
        <f t="shared" si="24"/>
        <v>133.07093643526042</v>
      </c>
      <c r="G127" s="23">
        <f t="shared" si="25"/>
        <v>7.5478940812790771</v>
      </c>
      <c r="P127" s="23">
        <f t="shared" si="26"/>
        <v>10.864061164739581</v>
      </c>
      <c r="AT127" s="23">
        <v>-1.2867349785318822</v>
      </c>
      <c r="AU127" s="23">
        <f t="shared" si="27"/>
        <v>-0.11306081248656986</v>
      </c>
      <c r="AV127" s="23">
        <v>126</v>
      </c>
      <c r="AW127" s="23">
        <f t="shared" si="28"/>
        <v>0.47900763358778625</v>
      </c>
      <c r="AX127" s="23">
        <f t="shared" si="29"/>
        <v>-5.2644365783992259E-2</v>
      </c>
      <c r="BT127" s="31">
        <v>44013</v>
      </c>
      <c r="BU127" s="11">
        <v>126</v>
      </c>
      <c r="BV127" s="23">
        <v>485.64001459999997</v>
      </c>
      <c r="BW127" s="23">
        <f t="shared" si="30"/>
        <v>444.69081448056102</v>
      </c>
      <c r="BX127" s="23">
        <f t="shared" si="31"/>
        <v>8.4320070192665213</v>
      </c>
      <c r="CG127" s="3">
        <f t="shared" si="32"/>
        <v>40.949200119438956</v>
      </c>
      <c r="DK127" s="23">
        <v>-4.8207741043744363</v>
      </c>
      <c r="DL127" s="23">
        <f t="shared" si="33"/>
        <v>-0.15960416185484949</v>
      </c>
      <c r="DM127" s="23">
        <v>126</v>
      </c>
      <c r="DN127" s="23">
        <f t="shared" si="34"/>
        <v>0.47900763358778625</v>
      </c>
      <c r="DO127" s="23">
        <f t="shared" si="35"/>
        <v>-5.2644365783992259E-2</v>
      </c>
    </row>
    <row r="128" spans="3:119" x14ac:dyDescent="0.2">
      <c r="C128" s="31">
        <v>44014</v>
      </c>
      <c r="D128" s="11">
        <v>127</v>
      </c>
      <c r="E128" s="23">
        <v>144.51499939999999</v>
      </c>
      <c r="F128" s="23">
        <f t="shared" si="24"/>
        <v>133.39645000379042</v>
      </c>
      <c r="G128" s="23">
        <f t="shared" si="25"/>
        <v>7.6936992300949854</v>
      </c>
      <c r="P128" s="23">
        <f t="shared" si="26"/>
        <v>11.118549396209573</v>
      </c>
      <c r="AT128" s="23">
        <v>-1.0016897661090525</v>
      </c>
      <c r="AU128" s="23">
        <f t="shared" si="27"/>
        <v>-8.8014906492235603E-2</v>
      </c>
      <c r="AV128" s="23">
        <v>127</v>
      </c>
      <c r="AW128" s="23">
        <f t="shared" si="28"/>
        <v>0.48282442748091603</v>
      </c>
      <c r="AX128" s="23">
        <f t="shared" si="29"/>
        <v>-4.3066084362190685E-2</v>
      </c>
      <c r="BT128" s="31">
        <v>44014</v>
      </c>
      <c r="BU128" s="11">
        <v>127</v>
      </c>
      <c r="BV128" s="23">
        <v>476.89001459999997</v>
      </c>
      <c r="BW128" s="23">
        <f t="shared" si="30"/>
        <v>445.456766279654</v>
      </c>
      <c r="BX128" s="23">
        <f t="shared" si="31"/>
        <v>6.5912993264728268</v>
      </c>
      <c r="CG128" s="3">
        <f t="shared" si="32"/>
        <v>31.433248320345967</v>
      </c>
      <c r="DK128" s="23">
        <v>-2.1731023735370627</v>
      </c>
      <c r="DL128" s="23">
        <f t="shared" si="33"/>
        <v>-7.1946159567700396E-2</v>
      </c>
      <c r="DM128" s="23">
        <v>127</v>
      </c>
      <c r="DN128" s="23">
        <f t="shared" si="34"/>
        <v>0.48282442748091603</v>
      </c>
      <c r="DO128" s="23">
        <f t="shared" si="35"/>
        <v>-4.3066084362190685E-2</v>
      </c>
    </row>
    <row r="129" spans="3:119" x14ac:dyDescent="0.2">
      <c r="C129" s="31">
        <v>44018</v>
      </c>
      <c r="D129" s="11">
        <v>128</v>
      </c>
      <c r="E129" s="23">
        <v>152.85200499999999</v>
      </c>
      <c r="F129" s="23">
        <f t="shared" si="24"/>
        <v>133.72196357232045</v>
      </c>
      <c r="G129" s="23">
        <f t="shared" si="25"/>
        <v>12.515401042779612</v>
      </c>
      <c r="P129" s="23">
        <f t="shared" si="26"/>
        <v>19.130041427679544</v>
      </c>
      <c r="AT129" s="23">
        <v>-0.90245106817951637</v>
      </c>
      <c r="AU129" s="23">
        <f t="shared" si="27"/>
        <v>-7.929515611222808E-2</v>
      </c>
      <c r="AV129" s="23">
        <v>128</v>
      </c>
      <c r="AW129" s="23">
        <f t="shared" si="28"/>
        <v>0.48664122137404581</v>
      </c>
      <c r="AX129" s="23">
        <f t="shared" si="29"/>
        <v>-3.3491752434063431E-2</v>
      </c>
      <c r="BT129" s="31">
        <v>44018</v>
      </c>
      <c r="BU129" s="11">
        <v>128</v>
      </c>
      <c r="BV129" s="23">
        <v>493.80999759999997</v>
      </c>
      <c r="BW129" s="23">
        <f t="shared" si="30"/>
        <v>446.22271807874699</v>
      </c>
      <c r="BX129" s="23">
        <f t="shared" si="31"/>
        <v>9.636759027264576</v>
      </c>
      <c r="CG129" s="3">
        <f t="shared" si="32"/>
        <v>47.587279521252981</v>
      </c>
      <c r="DK129" s="23">
        <v>-1.9198615005145712</v>
      </c>
      <c r="DL129" s="23">
        <f t="shared" si="33"/>
        <v>-6.3561967234467109E-2</v>
      </c>
      <c r="DM129" s="23">
        <v>128</v>
      </c>
      <c r="DN129" s="23">
        <f t="shared" si="34"/>
        <v>0.48664122137404581</v>
      </c>
      <c r="DO129" s="23">
        <f t="shared" si="35"/>
        <v>-3.3491752434063431E-2</v>
      </c>
    </row>
    <row r="130" spans="3:119" x14ac:dyDescent="0.2">
      <c r="C130" s="31">
        <v>44019</v>
      </c>
      <c r="D130" s="11">
        <v>129</v>
      </c>
      <c r="E130" s="23">
        <v>150.0059967</v>
      </c>
      <c r="F130" s="23">
        <f t="shared" si="24"/>
        <v>134.04747714085048</v>
      </c>
      <c r="G130" s="23">
        <f t="shared" si="25"/>
        <v>10.638587729972745</v>
      </c>
      <c r="P130" s="23">
        <f t="shared" si="26"/>
        <v>15.958519559149522</v>
      </c>
      <c r="AT130" s="23">
        <v>-0.83903007935965945</v>
      </c>
      <c r="AU130" s="23">
        <f t="shared" si="27"/>
        <v>-7.372258006175364E-2</v>
      </c>
      <c r="AV130" s="23">
        <v>129</v>
      </c>
      <c r="AW130" s="23">
        <f t="shared" si="28"/>
        <v>0.49045801526717558</v>
      </c>
      <c r="AX130" s="23">
        <f t="shared" si="29"/>
        <v>-2.3920489708433315E-2</v>
      </c>
      <c r="BT130" s="31">
        <v>44019</v>
      </c>
      <c r="BU130" s="11">
        <v>129</v>
      </c>
      <c r="BV130" s="23">
        <v>493.1600037</v>
      </c>
      <c r="BW130" s="23">
        <f t="shared" si="30"/>
        <v>446.98866987784004</v>
      </c>
      <c r="BX130" s="23">
        <f t="shared" si="31"/>
        <v>9.3623435549828162</v>
      </c>
      <c r="CG130" s="3">
        <f t="shared" si="32"/>
        <v>46.171333822159966</v>
      </c>
      <c r="DK130" s="23">
        <v>-1.5524392361188575</v>
      </c>
      <c r="DL130" s="23">
        <f t="shared" si="33"/>
        <v>-5.1397505410280632E-2</v>
      </c>
      <c r="DM130" s="23">
        <v>129</v>
      </c>
      <c r="DN130" s="23">
        <f t="shared" si="34"/>
        <v>0.49045801526717558</v>
      </c>
      <c r="DO130" s="23">
        <f t="shared" si="35"/>
        <v>-2.3920489708433315E-2</v>
      </c>
    </row>
    <row r="131" spans="3:119" x14ac:dyDescent="0.2">
      <c r="C131" s="31">
        <v>44020</v>
      </c>
      <c r="D131" s="11">
        <v>130</v>
      </c>
      <c r="E131" s="23">
        <v>154.05549619999999</v>
      </c>
      <c r="F131" s="23">
        <f t="shared" ref="F131:F194" si="36">$J$4*D131 + $J$5</f>
        <v>134.3729907093805</v>
      </c>
      <c r="G131" s="23">
        <f t="shared" ref="G131:G194" si="37">ABS(E131-F131)/E131*100</f>
        <v>12.776243610982243</v>
      </c>
      <c r="P131" s="23">
        <f t="shared" ref="P131:P194" si="38">E131-F131</f>
        <v>19.682505490619491</v>
      </c>
      <c r="AT131" s="23">
        <v>-0.61574387584006729</v>
      </c>
      <c r="AU131" s="23">
        <f t="shared" ref="AU131:AU194" si="39">STANDARDIZE(AT131,AVERAGE($AT$2:$AT$263),_xlfn.STDEV.S($AT$2:$AT$263))</f>
        <v>-5.4103217871281764E-2</v>
      </c>
      <c r="AV131" s="23">
        <v>130</v>
      </c>
      <c r="AW131" s="23">
        <f t="shared" ref="AW131:AW194" si="40">(AV131-0.5)/262</f>
        <v>0.49427480916030536</v>
      </c>
      <c r="AX131" s="23">
        <f t="shared" ref="AX131:AX194" si="41">_xlfn.NORM.S.INV(AW131)</f>
        <v>-1.4351417865196142E-2</v>
      </c>
      <c r="BT131" s="31">
        <v>44020</v>
      </c>
      <c r="BU131" s="11">
        <v>130</v>
      </c>
      <c r="BV131" s="23">
        <v>502.77999879999999</v>
      </c>
      <c r="BW131" s="23">
        <f t="shared" ref="BW131:BW194" si="42">$CA$4*BU131 + $CA$5</f>
        <v>447.75462167693308</v>
      </c>
      <c r="BX131" s="23">
        <f t="shared" ref="BX131:BX194" si="43">ABS(BV131-BW131)/BV131*100</f>
        <v>10.944225556783804</v>
      </c>
      <c r="CG131" s="3">
        <f t="shared" ref="CG131:CG194" si="44">BV131-BW131</f>
        <v>55.025377123066903</v>
      </c>
      <c r="DK131" s="23">
        <v>-1.4262744324909136</v>
      </c>
      <c r="DL131" s="23">
        <f t="shared" ref="DL131:DL194" si="45">STANDARDIZE(DK131,AVERAGE($DK$2:$DK$263),_xlfn.STDEV.S($DK$2:$DK$263))</f>
        <v>-4.7220494145565312E-2</v>
      </c>
      <c r="DM131" s="23">
        <v>130</v>
      </c>
      <c r="DN131" s="23">
        <f t="shared" ref="DN131:DN194" si="46">(DM131-0.5)/262</f>
        <v>0.49427480916030536</v>
      </c>
      <c r="DO131" s="23">
        <f t="shared" ref="DO131:DO194" si="47">_xlfn.NORM.S.INV(DN131)</f>
        <v>-1.4351417865196142E-2</v>
      </c>
    </row>
    <row r="132" spans="3:119" x14ac:dyDescent="0.2">
      <c r="C132" s="31">
        <v>44021</v>
      </c>
      <c r="D132" s="11">
        <v>131</v>
      </c>
      <c r="E132" s="23">
        <v>159.1315002</v>
      </c>
      <c r="F132" s="23">
        <f t="shared" si="36"/>
        <v>134.69850427791053</v>
      </c>
      <c r="G132" s="23">
        <f t="shared" si="37"/>
        <v>15.353965677054223</v>
      </c>
      <c r="P132" s="23">
        <f t="shared" si="38"/>
        <v>24.432995922089475</v>
      </c>
      <c r="AT132" s="23">
        <v>-0.53077091290009548</v>
      </c>
      <c r="AU132" s="23">
        <f t="shared" si="39"/>
        <v>-4.6636946735678121E-2</v>
      </c>
      <c r="AV132" s="23">
        <v>131</v>
      </c>
      <c r="AW132" s="23">
        <f t="shared" si="40"/>
        <v>0.49809160305343514</v>
      </c>
      <c r="AX132" s="23">
        <f t="shared" si="41"/>
        <v>-4.7836599898194694E-3</v>
      </c>
      <c r="BT132" s="31">
        <v>44021</v>
      </c>
      <c r="BU132" s="11">
        <v>131</v>
      </c>
      <c r="BV132" s="23">
        <v>507.76000979999998</v>
      </c>
      <c r="BW132" s="23">
        <f t="shared" si="42"/>
        <v>448.52057347602607</v>
      </c>
      <c r="BX132" s="23">
        <f t="shared" si="43"/>
        <v>11.666818020447799</v>
      </c>
      <c r="CG132" s="3">
        <f t="shared" si="44"/>
        <v>59.239436323973905</v>
      </c>
      <c r="DK132" s="23">
        <v>-1.3890663726301682</v>
      </c>
      <c r="DL132" s="23">
        <f t="shared" si="45"/>
        <v>-4.5988625346126917E-2</v>
      </c>
      <c r="DM132" s="23">
        <v>131</v>
      </c>
      <c r="DN132" s="23">
        <f t="shared" si="46"/>
        <v>0.49809160305343514</v>
      </c>
      <c r="DO132" s="23">
        <f t="shared" si="47"/>
        <v>-4.7836599898194694E-3</v>
      </c>
    </row>
    <row r="133" spans="3:119" x14ac:dyDescent="0.2">
      <c r="C133" s="31">
        <v>44022</v>
      </c>
      <c r="D133" s="11">
        <v>132</v>
      </c>
      <c r="E133" s="23">
        <v>160</v>
      </c>
      <c r="F133" s="23">
        <f t="shared" si="36"/>
        <v>135.02401784644056</v>
      </c>
      <c r="G133" s="23">
        <f t="shared" si="37"/>
        <v>15.609988845974652</v>
      </c>
      <c r="P133" s="23">
        <f t="shared" si="38"/>
        <v>24.975982153559443</v>
      </c>
      <c r="AT133" s="23">
        <v>-0.38925980875916366</v>
      </c>
      <c r="AU133" s="23">
        <f t="shared" si="39"/>
        <v>-3.420287081718585E-2</v>
      </c>
      <c r="AV133" s="23">
        <v>132</v>
      </c>
      <c r="AW133" s="23">
        <f t="shared" si="40"/>
        <v>0.50190839694656486</v>
      </c>
      <c r="AX133" s="23">
        <f t="shared" si="41"/>
        <v>4.7836599898194694E-3</v>
      </c>
      <c r="BT133" s="31">
        <v>44022</v>
      </c>
      <c r="BU133" s="11">
        <v>132</v>
      </c>
      <c r="BV133" s="23">
        <v>548.72998050000001</v>
      </c>
      <c r="BW133" s="23">
        <f t="shared" si="42"/>
        <v>449.28652527511906</v>
      </c>
      <c r="BX133" s="23">
        <f t="shared" si="43"/>
        <v>18.122475308214174</v>
      </c>
      <c r="CG133" s="3">
        <f t="shared" si="44"/>
        <v>99.44345522488095</v>
      </c>
      <c r="DK133" s="23">
        <v>-1.3256455712592015</v>
      </c>
      <c r="DL133" s="23">
        <f t="shared" si="45"/>
        <v>-4.3888916123537312E-2</v>
      </c>
      <c r="DM133" s="23">
        <v>132</v>
      </c>
      <c r="DN133" s="23">
        <f t="shared" si="46"/>
        <v>0.50190839694656486</v>
      </c>
      <c r="DO133" s="23">
        <f t="shared" si="47"/>
        <v>4.7836599898194694E-3</v>
      </c>
    </row>
    <row r="134" spans="3:119" x14ac:dyDescent="0.2">
      <c r="C134" s="31">
        <v>44025</v>
      </c>
      <c r="D134" s="11">
        <v>133</v>
      </c>
      <c r="E134" s="23">
        <v>155.1999969</v>
      </c>
      <c r="F134" s="23">
        <f t="shared" si="36"/>
        <v>135.34953141497058</v>
      </c>
      <c r="G134" s="23">
        <f t="shared" si="37"/>
        <v>12.790248635004591</v>
      </c>
      <c r="P134" s="23">
        <f t="shared" si="38"/>
        <v>19.850465485029417</v>
      </c>
      <c r="AT134" s="23">
        <v>-0.21217623588174206</v>
      </c>
      <c r="AU134" s="23">
        <f t="shared" si="39"/>
        <v>-1.8643168965924321E-2</v>
      </c>
      <c r="AV134" s="23">
        <v>133</v>
      </c>
      <c r="AW134" s="23">
        <f t="shared" si="40"/>
        <v>0.50572519083969469</v>
      </c>
      <c r="AX134" s="23">
        <f t="shared" si="41"/>
        <v>1.4351417865196279E-2</v>
      </c>
      <c r="BT134" s="31">
        <v>44025</v>
      </c>
      <c r="BU134" s="11">
        <v>133</v>
      </c>
      <c r="BV134" s="23">
        <v>525.5</v>
      </c>
      <c r="BW134" s="23">
        <f t="shared" si="42"/>
        <v>450.05247707421211</v>
      </c>
      <c r="BX134" s="23">
        <f t="shared" si="43"/>
        <v>14.357283144774099</v>
      </c>
      <c r="CG134" s="3">
        <f t="shared" si="44"/>
        <v>75.447522925787894</v>
      </c>
      <c r="DK134" s="23">
        <v>-1.2958290996076585</v>
      </c>
      <c r="DL134" s="23">
        <f t="shared" si="45"/>
        <v>-4.2901764918278545E-2</v>
      </c>
      <c r="DM134" s="23">
        <v>133</v>
      </c>
      <c r="DN134" s="23">
        <f t="shared" si="46"/>
        <v>0.50572519083969469</v>
      </c>
      <c r="DO134" s="23">
        <f t="shared" si="47"/>
        <v>1.4351417865196279E-2</v>
      </c>
    </row>
    <row r="135" spans="3:119" x14ac:dyDescent="0.2">
      <c r="C135" s="31">
        <v>44026</v>
      </c>
      <c r="D135" s="11">
        <v>134</v>
      </c>
      <c r="E135" s="23">
        <v>154.1999969</v>
      </c>
      <c r="F135" s="23">
        <f t="shared" si="36"/>
        <v>135.67504498350061</v>
      </c>
      <c r="G135" s="23">
        <f t="shared" si="37"/>
        <v>12.013587736005583</v>
      </c>
      <c r="P135" s="23">
        <f t="shared" si="38"/>
        <v>18.52495191649939</v>
      </c>
      <c r="AT135" s="23">
        <v>-0.17682465018746996</v>
      </c>
      <c r="AU135" s="23">
        <f t="shared" si="39"/>
        <v>-1.5536951238134566E-2</v>
      </c>
      <c r="AV135" s="23">
        <v>134</v>
      </c>
      <c r="AW135" s="23">
        <f t="shared" si="40"/>
        <v>0.50954198473282442</v>
      </c>
      <c r="AX135" s="23">
        <f t="shared" si="41"/>
        <v>2.3920489708433315E-2</v>
      </c>
      <c r="BT135" s="31">
        <v>44026</v>
      </c>
      <c r="BU135" s="11">
        <v>134</v>
      </c>
      <c r="BV135" s="23">
        <v>524.88000490000002</v>
      </c>
      <c r="BW135" s="23">
        <f t="shared" si="42"/>
        <v>450.81842887330515</v>
      </c>
      <c r="BX135" s="23">
        <f t="shared" si="43"/>
        <v>14.110191917256412</v>
      </c>
      <c r="CG135" s="3">
        <f t="shared" si="44"/>
        <v>74.061576026694866</v>
      </c>
      <c r="DK135" s="23">
        <v>-1.2366929653742318</v>
      </c>
      <c r="DL135" s="23">
        <f t="shared" si="45"/>
        <v>-4.0943910653525178E-2</v>
      </c>
      <c r="DM135" s="23">
        <v>134</v>
      </c>
      <c r="DN135" s="23">
        <f t="shared" si="46"/>
        <v>0.50954198473282442</v>
      </c>
      <c r="DO135" s="23">
        <f t="shared" si="47"/>
        <v>2.3920489708433315E-2</v>
      </c>
    </row>
    <row r="136" spans="3:119" x14ac:dyDescent="0.2">
      <c r="C136" s="31">
        <v>44027</v>
      </c>
      <c r="D136" s="11">
        <v>135</v>
      </c>
      <c r="E136" s="23">
        <v>150.4434967</v>
      </c>
      <c r="F136" s="23">
        <f t="shared" si="36"/>
        <v>136.00055855203061</v>
      </c>
      <c r="G136" s="23">
        <f t="shared" si="37"/>
        <v>9.6002409308327294</v>
      </c>
      <c r="P136" s="23">
        <f t="shared" si="38"/>
        <v>14.442938147969386</v>
      </c>
      <c r="AT136" s="23">
        <v>-0.11284141993931485</v>
      </c>
      <c r="AU136" s="23">
        <f t="shared" si="39"/>
        <v>-9.9149730389989244E-3</v>
      </c>
      <c r="AV136" s="23">
        <v>135</v>
      </c>
      <c r="AW136" s="23">
        <f t="shared" si="40"/>
        <v>0.51335877862595425</v>
      </c>
      <c r="AX136" s="23">
        <f t="shared" si="41"/>
        <v>3.3491752434063569E-2</v>
      </c>
      <c r="BT136" s="31">
        <v>44027</v>
      </c>
      <c r="BU136" s="11">
        <v>135</v>
      </c>
      <c r="BV136" s="23">
        <v>523.26000980000003</v>
      </c>
      <c r="BW136" s="23">
        <f t="shared" si="42"/>
        <v>451.58438067239814</v>
      </c>
      <c r="BX136" s="23">
        <f t="shared" si="43"/>
        <v>13.697899282423224</v>
      </c>
      <c r="CG136" s="3">
        <f t="shared" si="44"/>
        <v>71.675629127601894</v>
      </c>
      <c r="DK136" s="23">
        <v>-0.95840563521187505</v>
      </c>
      <c r="DL136" s="23">
        <f t="shared" si="45"/>
        <v>-3.1730490749637998E-2</v>
      </c>
      <c r="DM136" s="23">
        <v>135</v>
      </c>
      <c r="DN136" s="23">
        <f t="shared" si="46"/>
        <v>0.51335877862595425</v>
      </c>
      <c r="DO136" s="23">
        <f t="shared" si="47"/>
        <v>3.3491752434063569E-2</v>
      </c>
    </row>
    <row r="137" spans="3:119" x14ac:dyDescent="0.2">
      <c r="C137" s="31">
        <v>44028</v>
      </c>
      <c r="D137" s="11">
        <v>136</v>
      </c>
      <c r="E137" s="23">
        <v>149.99499510000001</v>
      </c>
      <c r="F137" s="23">
        <f t="shared" si="36"/>
        <v>136.32607212056064</v>
      </c>
      <c r="G137" s="23">
        <f t="shared" si="37"/>
        <v>9.1129193812943239</v>
      </c>
      <c r="P137" s="23">
        <f t="shared" si="38"/>
        <v>13.668922979439373</v>
      </c>
      <c r="AT137" s="23">
        <v>-0.10920103463907083</v>
      </c>
      <c r="AU137" s="23">
        <f t="shared" si="39"/>
        <v>-9.5951053687508159E-3</v>
      </c>
      <c r="AV137" s="23">
        <v>136</v>
      </c>
      <c r="AW137" s="23">
        <f t="shared" si="40"/>
        <v>0.51717557251908397</v>
      </c>
      <c r="AX137" s="23">
        <f t="shared" si="41"/>
        <v>4.3066084362190685E-2</v>
      </c>
      <c r="BT137" s="31">
        <v>44028</v>
      </c>
      <c r="BU137" s="11">
        <v>136</v>
      </c>
      <c r="BV137" s="23">
        <v>527.39001459999997</v>
      </c>
      <c r="BW137" s="23">
        <f t="shared" si="42"/>
        <v>452.35033247149113</v>
      </c>
      <c r="BX137" s="23">
        <f t="shared" si="43"/>
        <v>14.228498843578381</v>
      </c>
      <c r="CG137" s="3">
        <f t="shared" si="44"/>
        <v>75.039682128508844</v>
      </c>
      <c r="DK137" s="23">
        <v>-0.7638803252350499</v>
      </c>
      <c r="DL137" s="23">
        <f t="shared" si="45"/>
        <v>-2.5290228587128896E-2</v>
      </c>
      <c r="DM137" s="23">
        <v>136</v>
      </c>
      <c r="DN137" s="23">
        <f t="shared" si="46"/>
        <v>0.51717557251908397</v>
      </c>
      <c r="DO137" s="23">
        <f t="shared" si="47"/>
        <v>4.3066084362190685E-2</v>
      </c>
    </row>
    <row r="138" spans="3:119" x14ac:dyDescent="0.2">
      <c r="C138" s="31">
        <v>44029</v>
      </c>
      <c r="D138" s="11">
        <v>137</v>
      </c>
      <c r="E138" s="23">
        <v>148.09849550000001</v>
      </c>
      <c r="F138" s="23">
        <f t="shared" si="36"/>
        <v>136.65158568909067</v>
      </c>
      <c r="G138" s="23">
        <f t="shared" si="37"/>
        <v>7.729254623595649</v>
      </c>
      <c r="P138" s="23">
        <f t="shared" si="38"/>
        <v>11.446909810909347</v>
      </c>
      <c r="AT138" s="23">
        <v>-9.5332908717480791E-2</v>
      </c>
      <c r="AU138" s="23">
        <f t="shared" si="39"/>
        <v>-8.3765626147876381E-3</v>
      </c>
      <c r="AV138" s="23">
        <v>137</v>
      </c>
      <c r="AW138" s="23">
        <f t="shared" si="40"/>
        <v>0.52099236641221369</v>
      </c>
      <c r="AX138" s="23">
        <f t="shared" si="41"/>
        <v>5.2644365783992113E-2</v>
      </c>
      <c r="BT138" s="31">
        <v>44029</v>
      </c>
      <c r="BU138" s="11">
        <v>137</v>
      </c>
      <c r="BV138" s="23">
        <v>492.98999020000002</v>
      </c>
      <c r="BW138" s="23">
        <f t="shared" si="42"/>
        <v>453.11628427058417</v>
      </c>
      <c r="BX138" s="23">
        <f t="shared" si="43"/>
        <v>8.0881370255082814</v>
      </c>
      <c r="CG138" s="3">
        <f t="shared" si="44"/>
        <v>39.873705929415848</v>
      </c>
      <c r="DK138" s="23">
        <v>-0.37967057216621924</v>
      </c>
      <c r="DL138" s="23">
        <f t="shared" si="45"/>
        <v>-1.2569973647291264E-2</v>
      </c>
      <c r="DM138" s="23">
        <v>137</v>
      </c>
      <c r="DN138" s="23">
        <f t="shared" si="46"/>
        <v>0.52099236641221369</v>
      </c>
      <c r="DO138" s="23">
        <f t="shared" si="47"/>
        <v>5.2644365783992113E-2</v>
      </c>
    </row>
    <row r="139" spans="3:119" x14ac:dyDescent="0.2">
      <c r="C139" s="31">
        <v>44032</v>
      </c>
      <c r="D139" s="11">
        <v>138</v>
      </c>
      <c r="E139" s="23">
        <v>159.84199520000001</v>
      </c>
      <c r="F139" s="23">
        <f t="shared" si="36"/>
        <v>136.97709925762069</v>
      </c>
      <c r="G139" s="23">
        <f t="shared" si="37"/>
        <v>14.304686270820097</v>
      </c>
      <c r="P139" s="23">
        <f t="shared" si="38"/>
        <v>22.86489594237932</v>
      </c>
      <c r="AT139" s="23">
        <v>3.3498950867624444E-2</v>
      </c>
      <c r="AU139" s="23">
        <f t="shared" si="39"/>
        <v>2.9434333143402111E-3</v>
      </c>
      <c r="AV139" s="23">
        <v>138</v>
      </c>
      <c r="AW139" s="23">
        <f t="shared" si="40"/>
        <v>0.52480916030534353</v>
      </c>
      <c r="AX139" s="23">
        <f t="shared" si="41"/>
        <v>6.2227479530504601E-2</v>
      </c>
      <c r="BT139" s="31">
        <v>44032</v>
      </c>
      <c r="BU139" s="11">
        <v>138</v>
      </c>
      <c r="BV139" s="23">
        <v>502.4100037</v>
      </c>
      <c r="BW139" s="23">
        <f t="shared" si="42"/>
        <v>453.88223606967722</v>
      </c>
      <c r="BX139" s="23">
        <f t="shared" si="43"/>
        <v>9.6589970886208256</v>
      </c>
      <c r="CG139" s="3">
        <f t="shared" si="44"/>
        <v>48.527767630322785</v>
      </c>
      <c r="DK139" s="23">
        <v>-0.23410912976999043</v>
      </c>
      <c r="DL139" s="23">
        <f t="shared" si="45"/>
        <v>-7.7507866227525812E-3</v>
      </c>
      <c r="DM139" s="23">
        <v>138</v>
      </c>
      <c r="DN139" s="23">
        <f t="shared" si="46"/>
        <v>0.52480916030534353</v>
      </c>
      <c r="DO139" s="23">
        <f t="shared" si="47"/>
        <v>6.2227479530504601E-2</v>
      </c>
    </row>
    <row r="140" spans="3:119" x14ac:dyDescent="0.2">
      <c r="C140" s="31">
        <v>44033</v>
      </c>
      <c r="D140" s="11">
        <v>139</v>
      </c>
      <c r="E140" s="23">
        <v>156.91450499999999</v>
      </c>
      <c r="F140" s="23">
        <f t="shared" si="36"/>
        <v>137.30261282615072</v>
      </c>
      <c r="G140" s="23">
        <f t="shared" si="37"/>
        <v>12.49845715273376</v>
      </c>
      <c r="P140" s="23">
        <f t="shared" si="38"/>
        <v>19.61189217384927</v>
      </c>
      <c r="AT140" s="23">
        <v>0.11765557322794962</v>
      </c>
      <c r="AU140" s="23">
        <f t="shared" si="39"/>
        <v>1.0337975515283265E-2</v>
      </c>
      <c r="AV140" s="23">
        <v>139</v>
      </c>
      <c r="AW140" s="23">
        <f t="shared" si="40"/>
        <v>0.52862595419847325</v>
      </c>
      <c r="AX140" s="23">
        <f t="shared" si="41"/>
        <v>7.1816311545650643E-2</v>
      </c>
      <c r="BT140" s="31">
        <v>44033</v>
      </c>
      <c r="BU140" s="11">
        <v>139</v>
      </c>
      <c r="BV140" s="23">
        <v>490.10000609999997</v>
      </c>
      <c r="BW140" s="23">
        <f t="shared" si="42"/>
        <v>454.64818786877021</v>
      </c>
      <c r="BX140" s="23">
        <f t="shared" si="43"/>
        <v>7.2335886125241498</v>
      </c>
      <c r="CG140" s="3">
        <f t="shared" si="44"/>
        <v>35.451818231229765</v>
      </c>
      <c r="DK140" s="23">
        <v>-0.13533979053778467</v>
      </c>
      <c r="DL140" s="23">
        <f t="shared" si="45"/>
        <v>-4.4807728731331466E-3</v>
      </c>
      <c r="DM140" s="23">
        <v>139</v>
      </c>
      <c r="DN140" s="23">
        <f t="shared" si="46"/>
        <v>0.52862595419847325</v>
      </c>
      <c r="DO140" s="23">
        <f t="shared" si="47"/>
        <v>7.1816311545650643E-2</v>
      </c>
    </row>
    <row r="141" spans="3:119" x14ac:dyDescent="0.2">
      <c r="C141" s="31">
        <v>44034</v>
      </c>
      <c r="D141" s="11">
        <v>140</v>
      </c>
      <c r="E141" s="23">
        <v>154.99549870000001</v>
      </c>
      <c r="F141" s="23">
        <f t="shared" si="36"/>
        <v>137.62812639468075</v>
      </c>
      <c r="G141" s="23">
        <f t="shared" si="37"/>
        <v>11.205081728814918</v>
      </c>
      <c r="P141" s="23">
        <f t="shared" si="38"/>
        <v>17.367372305319265</v>
      </c>
      <c r="AT141" s="23">
        <v>0.13643040821750674</v>
      </c>
      <c r="AU141" s="23">
        <f t="shared" si="39"/>
        <v>1.1987653291698793E-2</v>
      </c>
      <c r="AV141" s="23">
        <v>140</v>
      </c>
      <c r="AW141" s="23">
        <f t="shared" si="40"/>
        <v>0.53244274809160308</v>
      </c>
      <c r="AX141" s="23">
        <f t="shared" si="41"/>
        <v>8.1411751464479085E-2</v>
      </c>
      <c r="BT141" s="31">
        <v>44034</v>
      </c>
      <c r="BU141" s="11">
        <v>140</v>
      </c>
      <c r="BV141" s="23">
        <v>489.82000729999999</v>
      </c>
      <c r="BW141" s="23">
        <f t="shared" si="42"/>
        <v>455.41413966786325</v>
      </c>
      <c r="BX141" s="23">
        <f t="shared" si="43"/>
        <v>7.024185847734099</v>
      </c>
      <c r="CG141" s="3">
        <f t="shared" si="44"/>
        <v>34.405867632136733</v>
      </c>
      <c r="DK141" s="23">
        <v>0.79252784483452388</v>
      </c>
      <c r="DL141" s="23">
        <f t="shared" si="45"/>
        <v>2.6238678619410379E-2</v>
      </c>
      <c r="DM141" s="23">
        <v>140</v>
      </c>
      <c r="DN141" s="23">
        <f t="shared" si="46"/>
        <v>0.53244274809160308</v>
      </c>
      <c r="DO141" s="23">
        <f t="shared" si="47"/>
        <v>8.1411751464479085E-2</v>
      </c>
    </row>
    <row r="142" spans="3:119" x14ac:dyDescent="0.2">
      <c r="C142" s="31">
        <v>44035</v>
      </c>
      <c r="D142" s="11">
        <v>141</v>
      </c>
      <c r="E142" s="23">
        <v>149.32749939999999</v>
      </c>
      <c r="F142" s="23">
        <f t="shared" si="36"/>
        <v>137.95363996321078</v>
      </c>
      <c r="G142" s="23">
        <f t="shared" si="37"/>
        <v>7.6167212887710205</v>
      </c>
      <c r="P142" s="23">
        <f t="shared" si="38"/>
        <v>11.373859436789218</v>
      </c>
      <c r="AT142" s="23">
        <v>0.34186823409743283</v>
      </c>
      <c r="AU142" s="23">
        <f t="shared" si="39"/>
        <v>3.0038742208205484E-2</v>
      </c>
      <c r="AV142" s="23">
        <v>141</v>
      </c>
      <c r="AW142" s="23">
        <f t="shared" si="40"/>
        <v>0.5362595419847328</v>
      </c>
      <c r="AX142" s="23">
        <f t="shared" si="41"/>
        <v>9.1014693197598751E-2</v>
      </c>
      <c r="BT142" s="31">
        <v>44035</v>
      </c>
      <c r="BU142" s="11">
        <v>141</v>
      </c>
      <c r="BV142" s="23">
        <v>477.57998659999998</v>
      </c>
      <c r="BW142" s="23">
        <f t="shared" si="42"/>
        <v>456.18009146695624</v>
      </c>
      <c r="BX142" s="23">
        <f t="shared" si="43"/>
        <v>4.4809028295750917</v>
      </c>
      <c r="CG142" s="3">
        <f t="shared" si="44"/>
        <v>21.399895133043742</v>
      </c>
      <c r="DK142" s="23">
        <v>0.89948520016048406</v>
      </c>
      <c r="DL142" s="23">
        <f t="shared" si="45"/>
        <v>2.97797777627038E-2</v>
      </c>
      <c r="DM142" s="23">
        <v>141</v>
      </c>
      <c r="DN142" s="23">
        <f t="shared" si="46"/>
        <v>0.5362595419847328</v>
      </c>
      <c r="DO142" s="23">
        <f t="shared" si="47"/>
        <v>9.1014693197598751E-2</v>
      </c>
    </row>
    <row r="143" spans="3:119" x14ac:dyDescent="0.2">
      <c r="C143" s="31">
        <v>44036</v>
      </c>
      <c r="D143" s="11">
        <v>142</v>
      </c>
      <c r="E143" s="23">
        <v>150.44549559999999</v>
      </c>
      <c r="F143" s="23">
        <f t="shared" si="36"/>
        <v>138.2791535317408</v>
      </c>
      <c r="G143" s="23">
        <f t="shared" si="37"/>
        <v>8.0868769249208317</v>
      </c>
      <c r="P143" s="23">
        <f t="shared" si="38"/>
        <v>12.166342068259183</v>
      </c>
      <c r="AT143" s="23">
        <v>0.70269081712072534</v>
      </c>
      <c r="AU143" s="23">
        <f t="shared" si="39"/>
        <v>6.174293544204508E-2</v>
      </c>
      <c r="AV143" s="23">
        <v>142</v>
      </c>
      <c r="AW143" s="23">
        <f t="shared" si="40"/>
        <v>0.54007633587786263</v>
      </c>
      <c r="AX143" s="23">
        <f t="shared" si="41"/>
        <v>0.10062603552282023</v>
      </c>
      <c r="BT143" s="31">
        <v>44036</v>
      </c>
      <c r="BU143" s="11">
        <v>142</v>
      </c>
      <c r="BV143" s="23">
        <v>480.4500122</v>
      </c>
      <c r="BW143" s="23">
        <f t="shared" si="42"/>
        <v>456.94604326604929</v>
      </c>
      <c r="BX143" s="23">
        <f t="shared" si="43"/>
        <v>4.8920737510912105</v>
      </c>
      <c r="CG143" s="3">
        <f t="shared" si="44"/>
        <v>23.503968933950716</v>
      </c>
      <c r="DK143" s="23">
        <v>0.90107927953175704</v>
      </c>
      <c r="DL143" s="23">
        <f t="shared" si="45"/>
        <v>2.9832553872198596E-2</v>
      </c>
      <c r="DM143" s="23">
        <v>142</v>
      </c>
      <c r="DN143" s="23">
        <f t="shared" si="46"/>
        <v>0.54007633587786263</v>
      </c>
      <c r="DO143" s="23">
        <f t="shared" si="47"/>
        <v>0.10062603552282023</v>
      </c>
    </row>
    <row r="144" spans="3:119" x14ac:dyDescent="0.2">
      <c r="C144" s="31">
        <v>44039</v>
      </c>
      <c r="D144" s="11">
        <v>143</v>
      </c>
      <c r="E144" s="23">
        <v>152.76049800000001</v>
      </c>
      <c r="F144" s="23">
        <f t="shared" si="36"/>
        <v>138.60466710027083</v>
      </c>
      <c r="G144" s="23">
        <f t="shared" si="37"/>
        <v>9.2666828696311132</v>
      </c>
      <c r="P144" s="23">
        <f t="shared" si="38"/>
        <v>14.155830899729182</v>
      </c>
      <c r="AT144" s="23">
        <v>0.78599921939766659</v>
      </c>
      <c r="AU144" s="23">
        <f t="shared" si="39"/>
        <v>6.9062947570055613E-2</v>
      </c>
      <c r="AV144" s="23">
        <v>143</v>
      </c>
      <c r="AW144" s="23">
        <f t="shared" si="40"/>
        <v>0.54389312977099236</v>
      </c>
      <c r="AX144" s="23">
        <f t="shared" si="41"/>
        <v>0.11024668268502609</v>
      </c>
      <c r="BT144" s="31">
        <v>44039</v>
      </c>
      <c r="BU144" s="11">
        <v>143</v>
      </c>
      <c r="BV144" s="23">
        <v>495.64999390000003</v>
      </c>
      <c r="BW144" s="23">
        <f t="shared" si="42"/>
        <v>457.71199506514228</v>
      </c>
      <c r="BX144" s="23">
        <f t="shared" si="43"/>
        <v>7.6541913248791325</v>
      </c>
      <c r="CG144" s="3">
        <f t="shared" si="44"/>
        <v>37.937998834857751</v>
      </c>
      <c r="DK144" s="23">
        <v>1.0070348167180896</v>
      </c>
      <c r="DL144" s="23">
        <f t="shared" si="45"/>
        <v>3.3340485241801651E-2</v>
      </c>
      <c r="DM144" s="23">
        <v>143</v>
      </c>
      <c r="DN144" s="23">
        <f t="shared" si="46"/>
        <v>0.54389312977099236</v>
      </c>
      <c r="DO144" s="23">
        <f t="shared" si="47"/>
        <v>0.11024668268502609</v>
      </c>
    </row>
    <row r="145" spans="3:119" x14ac:dyDescent="0.2">
      <c r="C145" s="31">
        <v>44040</v>
      </c>
      <c r="D145" s="11">
        <v>144</v>
      </c>
      <c r="E145" s="23">
        <v>150.0164948</v>
      </c>
      <c r="F145" s="23">
        <f t="shared" si="36"/>
        <v>138.93018066880086</v>
      </c>
      <c r="G145" s="23">
        <f t="shared" si="37"/>
        <v>7.3900634366769289</v>
      </c>
      <c r="P145" s="23">
        <f t="shared" si="38"/>
        <v>11.086314131199146</v>
      </c>
      <c r="AT145" s="23">
        <v>0.91446951380757469</v>
      </c>
      <c r="AU145" s="23">
        <f t="shared" si="39"/>
        <v>8.0351174057024299E-2</v>
      </c>
      <c r="AV145" s="23">
        <v>144</v>
      </c>
      <c r="AW145" s="23">
        <f t="shared" si="40"/>
        <v>0.54770992366412219</v>
      </c>
      <c r="AX145" s="23">
        <f t="shared" si="41"/>
        <v>0.11987754500533426</v>
      </c>
      <c r="BT145" s="31">
        <v>44040</v>
      </c>
      <c r="BU145" s="11">
        <v>144</v>
      </c>
      <c r="BV145" s="23">
        <v>488.51000979999998</v>
      </c>
      <c r="BW145" s="23">
        <f t="shared" si="42"/>
        <v>458.47794686423532</v>
      </c>
      <c r="BX145" s="23">
        <f t="shared" si="43"/>
        <v>6.1476862977812941</v>
      </c>
      <c r="CG145" s="3">
        <f t="shared" si="44"/>
        <v>30.032062935764657</v>
      </c>
      <c r="DK145" s="23">
        <v>1.1035041010674149</v>
      </c>
      <c r="DL145" s="23">
        <f t="shared" si="45"/>
        <v>3.6534349741559086E-2</v>
      </c>
      <c r="DM145" s="23">
        <v>144</v>
      </c>
      <c r="DN145" s="23">
        <f t="shared" si="46"/>
        <v>0.54770992366412219</v>
      </c>
      <c r="DO145" s="23">
        <f t="shared" si="47"/>
        <v>0.11987754500533426</v>
      </c>
    </row>
    <row r="146" spans="3:119" x14ac:dyDescent="0.2">
      <c r="C146" s="31">
        <v>44041</v>
      </c>
      <c r="D146" s="11">
        <v>145</v>
      </c>
      <c r="E146" s="23">
        <v>151.67649840000001</v>
      </c>
      <c r="F146" s="23">
        <f t="shared" si="36"/>
        <v>139.25569423733089</v>
      </c>
      <c r="G146" s="23">
        <f t="shared" si="37"/>
        <v>8.1890103567087138</v>
      </c>
      <c r="P146" s="23">
        <f t="shared" si="38"/>
        <v>12.420804162669128</v>
      </c>
      <c r="AT146" s="23">
        <v>0.91470846687258245</v>
      </c>
      <c r="AU146" s="23">
        <f t="shared" si="39"/>
        <v>8.037217001044647E-2</v>
      </c>
      <c r="AV146" s="23">
        <v>145</v>
      </c>
      <c r="AW146" s="23">
        <f t="shared" si="40"/>
        <v>0.55152671755725191</v>
      </c>
      <c r="AX146" s="23">
        <f t="shared" si="41"/>
        <v>0.12951953950063169</v>
      </c>
      <c r="BT146" s="31">
        <v>44041</v>
      </c>
      <c r="BU146" s="11">
        <v>145</v>
      </c>
      <c r="BV146" s="23">
        <v>484.48001099999999</v>
      </c>
      <c r="BW146" s="23">
        <f t="shared" si="42"/>
        <v>459.24389866332831</v>
      </c>
      <c r="BX146" s="23">
        <f t="shared" si="43"/>
        <v>5.2089068204449989</v>
      </c>
      <c r="CG146" s="3">
        <f t="shared" si="44"/>
        <v>25.236112336671681</v>
      </c>
      <c r="DK146" s="23">
        <v>1.2784735058342562</v>
      </c>
      <c r="DL146" s="23">
        <f t="shared" si="45"/>
        <v>4.232716321786649E-2</v>
      </c>
      <c r="DM146" s="23">
        <v>145</v>
      </c>
      <c r="DN146" s="23">
        <f t="shared" si="46"/>
        <v>0.55152671755725191</v>
      </c>
      <c r="DO146" s="23">
        <f t="shared" si="47"/>
        <v>0.12951953950063169</v>
      </c>
    </row>
    <row r="147" spans="3:119" x14ac:dyDescent="0.2">
      <c r="C147" s="31">
        <v>44042</v>
      </c>
      <c r="D147" s="11">
        <v>146</v>
      </c>
      <c r="E147" s="23">
        <v>152.5939941</v>
      </c>
      <c r="F147" s="23">
        <f t="shared" si="36"/>
        <v>139.58120780586091</v>
      </c>
      <c r="G147" s="23">
        <f t="shared" si="37"/>
        <v>8.5277185192566449</v>
      </c>
      <c r="P147" s="23">
        <f t="shared" si="38"/>
        <v>13.01278629413909</v>
      </c>
      <c r="AT147" s="23">
        <v>0.99247379186216733</v>
      </c>
      <c r="AU147" s="23">
        <f t="shared" si="39"/>
        <v>8.7205131710637443E-2</v>
      </c>
      <c r="AV147" s="23">
        <v>146</v>
      </c>
      <c r="AW147" s="23">
        <f t="shared" si="40"/>
        <v>0.55534351145038163</v>
      </c>
      <c r="AX147" s="23">
        <f t="shared" si="41"/>
        <v>0.13917359051460698</v>
      </c>
      <c r="BT147" s="31">
        <v>44042</v>
      </c>
      <c r="BU147" s="11">
        <v>146</v>
      </c>
      <c r="BV147" s="23">
        <v>485.7999878</v>
      </c>
      <c r="BW147" s="23">
        <f t="shared" si="42"/>
        <v>460.00985046242135</v>
      </c>
      <c r="BX147" s="23">
        <f t="shared" si="43"/>
        <v>5.3087974444734316</v>
      </c>
      <c r="CG147" s="3">
        <f t="shared" si="44"/>
        <v>25.790137337578642</v>
      </c>
      <c r="DK147" s="23">
        <v>1.3001849756719253</v>
      </c>
      <c r="DL147" s="23">
        <f t="shared" si="45"/>
        <v>4.3045977431321054E-2</v>
      </c>
      <c r="DM147" s="23">
        <v>146</v>
      </c>
      <c r="DN147" s="23">
        <f t="shared" si="46"/>
        <v>0.55534351145038163</v>
      </c>
      <c r="DO147" s="23">
        <f t="shared" si="47"/>
        <v>0.13917359051460698</v>
      </c>
    </row>
    <row r="148" spans="3:119" x14ac:dyDescent="0.2">
      <c r="C148" s="31">
        <v>44043</v>
      </c>
      <c r="D148" s="11">
        <v>147</v>
      </c>
      <c r="E148" s="23">
        <v>158.2339935</v>
      </c>
      <c r="F148" s="23">
        <f t="shared" si="36"/>
        <v>139.90672137439094</v>
      </c>
      <c r="G148" s="23">
        <f t="shared" si="37"/>
        <v>11.582386136016378</v>
      </c>
      <c r="P148" s="23">
        <f t="shared" si="38"/>
        <v>18.327272125609056</v>
      </c>
      <c r="AT148" s="23">
        <v>1.0412430724626489</v>
      </c>
      <c r="AU148" s="23">
        <f t="shared" si="39"/>
        <v>9.1490314425859004E-2</v>
      </c>
      <c r="AV148" s="23">
        <v>147</v>
      </c>
      <c r="AW148" s="23">
        <f t="shared" si="40"/>
        <v>0.55916030534351147</v>
      </c>
      <c r="AX148" s="23">
        <f t="shared" si="41"/>
        <v>0.14884063036143219</v>
      </c>
      <c r="BT148" s="31">
        <v>44043</v>
      </c>
      <c r="BU148" s="11">
        <v>147</v>
      </c>
      <c r="BV148" s="23">
        <v>488.88000490000002</v>
      </c>
      <c r="BW148" s="23">
        <f t="shared" si="42"/>
        <v>460.77580226151434</v>
      </c>
      <c r="BX148" s="23">
        <f t="shared" si="43"/>
        <v>5.7486913673702738</v>
      </c>
      <c r="CG148" s="3">
        <f t="shared" si="44"/>
        <v>28.104202638485674</v>
      </c>
      <c r="DK148" s="23">
        <v>1.4650762423455035</v>
      </c>
      <c r="DL148" s="23">
        <f t="shared" si="45"/>
        <v>4.8505128149613497E-2</v>
      </c>
      <c r="DM148" s="23">
        <v>147</v>
      </c>
      <c r="DN148" s="23">
        <f t="shared" si="46"/>
        <v>0.55916030534351147</v>
      </c>
      <c r="DO148" s="23">
        <f t="shared" si="47"/>
        <v>0.14884063036143219</v>
      </c>
    </row>
    <row r="149" spans="3:119" x14ac:dyDescent="0.2">
      <c r="C149" s="31">
        <v>44046</v>
      </c>
      <c r="D149" s="11">
        <v>148</v>
      </c>
      <c r="E149" s="23">
        <v>155.59449770000001</v>
      </c>
      <c r="F149" s="23">
        <f t="shared" si="36"/>
        <v>140.23223494292094</v>
      </c>
      <c r="G149" s="23">
        <f t="shared" si="37"/>
        <v>9.8732686464908745</v>
      </c>
      <c r="P149" s="23">
        <f t="shared" si="38"/>
        <v>15.362262757079066</v>
      </c>
      <c r="AT149" s="23">
        <v>1.0431896483425618</v>
      </c>
      <c r="AU149" s="23">
        <f t="shared" si="39"/>
        <v>9.1661353104546983E-2</v>
      </c>
      <c r="AV149" s="23">
        <v>148</v>
      </c>
      <c r="AW149" s="23">
        <f t="shared" si="40"/>
        <v>0.56297709923664119</v>
      </c>
      <c r="AX149" s="23">
        <f t="shared" si="41"/>
        <v>0.15852159998329707</v>
      </c>
      <c r="BT149" s="31">
        <v>44046</v>
      </c>
      <c r="BU149" s="11">
        <v>148</v>
      </c>
      <c r="BV149" s="23">
        <v>498.61999509999998</v>
      </c>
      <c r="BW149" s="23">
        <f t="shared" si="42"/>
        <v>461.54175406060739</v>
      </c>
      <c r="BX149" s="23">
        <f t="shared" si="43"/>
        <v>7.4361721157925924</v>
      </c>
      <c r="CG149" s="3">
        <f t="shared" si="44"/>
        <v>37.078241039392594</v>
      </c>
      <c r="DK149" s="23">
        <v>1.6144021049273078</v>
      </c>
      <c r="DL149" s="23">
        <f t="shared" si="45"/>
        <v>5.3448946014672809E-2</v>
      </c>
      <c r="DM149" s="23">
        <v>148</v>
      </c>
      <c r="DN149" s="23">
        <f t="shared" si="46"/>
        <v>0.56297709923664119</v>
      </c>
      <c r="DO149" s="23">
        <f t="shared" si="47"/>
        <v>0.15852159998329707</v>
      </c>
    </row>
    <row r="150" spans="3:119" x14ac:dyDescent="0.2">
      <c r="C150" s="31">
        <v>44047</v>
      </c>
      <c r="D150" s="11">
        <v>149</v>
      </c>
      <c r="E150" s="23">
        <v>156.94149780000001</v>
      </c>
      <c r="F150" s="23">
        <f t="shared" si="36"/>
        <v>140.55774851145097</v>
      </c>
      <c r="G150" s="23">
        <f t="shared" si="37"/>
        <v>10.439399087058439</v>
      </c>
      <c r="P150" s="23">
        <f t="shared" si="38"/>
        <v>16.383749288549041</v>
      </c>
      <c r="AT150" s="23">
        <v>1.0537279227108058</v>
      </c>
      <c r="AU150" s="23">
        <f t="shared" si="39"/>
        <v>9.2587313680857306E-2</v>
      </c>
      <c r="AV150" s="23">
        <v>149</v>
      </c>
      <c r="AW150" s="23">
        <f t="shared" si="40"/>
        <v>0.56679389312977102</v>
      </c>
      <c r="AX150" s="23">
        <f t="shared" si="41"/>
        <v>0.16821744962304327</v>
      </c>
      <c r="BT150" s="31">
        <v>44047</v>
      </c>
      <c r="BU150" s="11">
        <v>149</v>
      </c>
      <c r="BV150" s="23">
        <v>509.64001459999997</v>
      </c>
      <c r="BW150" s="23">
        <f t="shared" si="42"/>
        <v>462.30770585970038</v>
      </c>
      <c r="BX150" s="23">
        <f t="shared" si="43"/>
        <v>9.2874003972096268</v>
      </c>
      <c r="CG150" s="3">
        <f t="shared" si="44"/>
        <v>47.332308740299595</v>
      </c>
      <c r="DK150" s="23">
        <v>1.9529340396246084</v>
      </c>
      <c r="DL150" s="23">
        <f t="shared" si="45"/>
        <v>6.4656918951931056E-2</v>
      </c>
      <c r="DM150" s="23">
        <v>149</v>
      </c>
      <c r="DN150" s="23">
        <f t="shared" si="46"/>
        <v>0.56679389312977102</v>
      </c>
      <c r="DO150" s="23">
        <f t="shared" si="47"/>
        <v>0.16821744962304327</v>
      </c>
    </row>
    <row r="151" spans="3:119" x14ac:dyDescent="0.2">
      <c r="C151" s="31">
        <v>44048</v>
      </c>
      <c r="D151" s="11">
        <v>150</v>
      </c>
      <c r="E151" s="23">
        <v>160.25149540000001</v>
      </c>
      <c r="F151" s="23">
        <f t="shared" si="36"/>
        <v>140.88326207998099</v>
      </c>
      <c r="G151" s="23">
        <f t="shared" si="37"/>
        <v>12.086148258195296</v>
      </c>
      <c r="P151" s="23">
        <f t="shared" si="38"/>
        <v>19.368233320019016</v>
      </c>
      <c r="AT151" s="23">
        <v>1.1079792823376238</v>
      </c>
      <c r="AU151" s="23">
        <f t="shared" si="39"/>
        <v>9.7354187124297317E-2</v>
      </c>
      <c r="AV151" s="23">
        <v>150</v>
      </c>
      <c r="AW151" s="23">
        <f t="shared" si="40"/>
        <v>0.57061068702290074</v>
      </c>
      <c r="AX151" s="23">
        <f t="shared" si="41"/>
        <v>0.17792913951318964</v>
      </c>
      <c r="BT151" s="31">
        <v>44048</v>
      </c>
      <c r="BU151" s="11">
        <v>150</v>
      </c>
      <c r="BV151" s="23">
        <v>502.10998540000003</v>
      </c>
      <c r="BW151" s="23">
        <f t="shared" si="42"/>
        <v>463.07365765879342</v>
      </c>
      <c r="BX151" s="23">
        <f t="shared" si="43"/>
        <v>7.7744575643339919</v>
      </c>
      <c r="CG151" s="3">
        <f t="shared" si="44"/>
        <v>39.036327741206605</v>
      </c>
      <c r="DK151" s="23">
        <v>2.2084209296477297</v>
      </c>
      <c r="DL151" s="23">
        <f t="shared" si="45"/>
        <v>7.3115471471544347E-2</v>
      </c>
      <c r="DM151" s="23">
        <v>150</v>
      </c>
      <c r="DN151" s="23">
        <f t="shared" si="46"/>
        <v>0.57061068702290074</v>
      </c>
      <c r="DO151" s="23">
        <f t="shared" si="47"/>
        <v>0.17792913951318964</v>
      </c>
    </row>
    <row r="152" spans="3:119" x14ac:dyDescent="0.2">
      <c r="C152" s="31">
        <v>44049</v>
      </c>
      <c r="D152" s="11">
        <v>151</v>
      </c>
      <c r="E152" s="23">
        <v>161.25</v>
      </c>
      <c r="F152" s="23">
        <f t="shared" si="36"/>
        <v>141.20877564851102</v>
      </c>
      <c r="G152" s="23">
        <f t="shared" si="37"/>
        <v>12.428666264489289</v>
      </c>
      <c r="P152" s="23">
        <f t="shared" si="38"/>
        <v>20.041224351488978</v>
      </c>
      <c r="AT152" s="23">
        <v>1.2659602521103182</v>
      </c>
      <c r="AU152" s="23">
        <f t="shared" si="39"/>
        <v>0.11123541138408692</v>
      </c>
      <c r="AV152" s="23">
        <v>151</v>
      </c>
      <c r="AW152" s="23">
        <f t="shared" si="40"/>
        <v>0.57442748091603058</v>
      </c>
      <c r="AX152" s="23">
        <f t="shared" si="41"/>
        <v>0.18765764058270851</v>
      </c>
      <c r="BT152" s="31">
        <v>44049</v>
      </c>
      <c r="BU152" s="11">
        <v>151</v>
      </c>
      <c r="BV152" s="23">
        <v>509.07998659999998</v>
      </c>
      <c r="BW152" s="23">
        <f t="shared" si="42"/>
        <v>463.83960945788641</v>
      </c>
      <c r="BX152" s="23">
        <f t="shared" si="43"/>
        <v>8.886693315968115</v>
      </c>
      <c r="CG152" s="3">
        <f t="shared" si="44"/>
        <v>45.240377142113573</v>
      </c>
      <c r="DK152" s="23">
        <v>2.673193344159472</v>
      </c>
      <c r="DL152" s="23">
        <f t="shared" si="45"/>
        <v>8.8502961128877747E-2</v>
      </c>
      <c r="DM152" s="23">
        <v>151</v>
      </c>
      <c r="DN152" s="23">
        <f t="shared" si="46"/>
        <v>0.57442748091603058</v>
      </c>
      <c r="DO152" s="23">
        <f t="shared" si="47"/>
        <v>0.18765764058270851</v>
      </c>
    </row>
    <row r="153" spans="3:119" x14ac:dyDescent="0.2">
      <c r="C153" s="31">
        <v>44050</v>
      </c>
      <c r="D153" s="11">
        <v>152</v>
      </c>
      <c r="E153" s="23">
        <v>158.37300110000001</v>
      </c>
      <c r="F153" s="23">
        <f t="shared" si="36"/>
        <v>141.53428921704105</v>
      </c>
      <c r="G153" s="23">
        <f t="shared" si="37"/>
        <v>10.632312178214422</v>
      </c>
      <c r="P153" s="23">
        <f t="shared" si="38"/>
        <v>16.838711882958961</v>
      </c>
      <c r="AT153" s="23">
        <v>1.2732168185698924</v>
      </c>
      <c r="AU153" s="23">
        <f t="shared" si="39"/>
        <v>0.11187301999306273</v>
      </c>
      <c r="AV153" s="23">
        <v>152</v>
      </c>
      <c r="AW153" s="23">
        <f t="shared" si="40"/>
        <v>0.5782442748091603</v>
      </c>
      <c r="AX153" s="23">
        <f t="shared" si="41"/>
        <v>0.19740393518295835</v>
      </c>
      <c r="BT153" s="31">
        <v>44050</v>
      </c>
      <c r="BU153" s="11">
        <v>152</v>
      </c>
      <c r="BV153" s="23">
        <v>494.73001099999999</v>
      </c>
      <c r="BW153" s="23">
        <f t="shared" si="42"/>
        <v>464.60556125697946</v>
      </c>
      <c r="BX153" s="23">
        <f t="shared" si="43"/>
        <v>6.0890685976639762</v>
      </c>
      <c r="CG153" s="3">
        <f t="shared" si="44"/>
        <v>30.124449743020534</v>
      </c>
      <c r="DK153" s="23">
        <v>2.7491500813457606</v>
      </c>
      <c r="DL153" s="23">
        <f t="shared" si="45"/>
        <v>9.1017704842931119E-2</v>
      </c>
      <c r="DM153" s="23">
        <v>152</v>
      </c>
      <c r="DN153" s="23">
        <f t="shared" si="46"/>
        <v>0.5782442748091603</v>
      </c>
      <c r="DO153" s="23">
        <f t="shared" si="47"/>
        <v>0.19740393518295835</v>
      </c>
    </row>
    <row r="154" spans="3:119" x14ac:dyDescent="0.2">
      <c r="C154" s="31">
        <v>44053</v>
      </c>
      <c r="D154" s="11">
        <v>153</v>
      </c>
      <c r="E154" s="23">
        <v>157.40800479999999</v>
      </c>
      <c r="F154" s="23">
        <f t="shared" si="36"/>
        <v>141.85980278557108</v>
      </c>
      <c r="G154" s="23">
        <f t="shared" si="37"/>
        <v>9.877643792121118</v>
      </c>
      <c r="P154" s="23">
        <f t="shared" si="38"/>
        <v>15.548202014428909</v>
      </c>
      <c r="AT154" s="23">
        <v>1.3492984009718469</v>
      </c>
      <c r="AU154" s="23">
        <f t="shared" si="39"/>
        <v>0.1185580372383723</v>
      </c>
      <c r="AV154" s="23">
        <v>153</v>
      </c>
      <c r="AW154" s="23">
        <f t="shared" si="40"/>
        <v>0.58206106870229013</v>
      </c>
      <c r="AX154" s="23">
        <f t="shared" si="41"/>
        <v>0.207169017834262</v>
      </c>
      <c r="BT154" s="31">
        <v>44053</v>
      </c>
      <c r="BU154" s="11">
        <v>153</v>
      </c>
      <c r="BV154" s="23">
        <v>483.38000490000002</v>
      </c>
      <c r="BW154" s="23">
        <f t="shared" si="42"/>
        <v>465.37151305607244</v>
      </c>
      <c r="BX154" s="23">
        <f t="shared" si="43"/>
        <v>3.7255351196525197</v>
      </c>
      <c r="CG154" s="3">
        <f t="shared" si="44"/>
        <v>18.008491843927573</v>
      </c>
      <c r="DK154" s="23">
        <v>2.8199463711370072</v>
      </c>
      <c r="DL154" s="23">
        <f t="shared" si="45"/>
        <v>9.3361598634658857E-2</v>
      </c>
      <c r="DM154" s="23">
        <v>153</v>
      </c>
      <c r="DN154" s="23">
        <f t="shared" si="46"/>
        <v>0.58206106870229013</v>
      </c>
      <c r="DO154" s="23">
        <f t="shared" si="47"/>
        <v>0.207169017834262</v>
      </c>
    </row>
    <row r="155" spans="3:119" x14ac:dyDescent="0.2">
      <c r="C155" s="31">
        <v>44054</v>
      </c>
      <c r="D155" s="11">
        <v>154</v>
      </c>
      <c r="E155" s="23">
        <v>154.03349299999999</v>
      </c>
      <c r="F155" s="23">
        <f t="shared" si="36"/>
        <v>142.1853163541011</v>
      </c>
      <c r="G155" s="23">
        <f t="shared" si="37"/>
        <v>7.6919482997758735</v>
      </c>
      <c r="P155" s="23">
        <f t="shared" si="38"/>
        <v>11.848176645898889</v>
      </c>
      <c r="AT155" s="23">
        <v>1.5439852603921906</v>
      </c>
      <c r="AU155" s="23">
        <f t="shared" si="39"/>
        <v>0.13566447708322396</v>
      </c>
      <c r="AV155" s="23">
        <v>154</v>
      </c>
      <c r="AW155" s="23">
        <f t="shared" si="40"/>
        <v>0.58587786259541985</v>
      </c>
      <c r="AX155" s="23">
        <f t="shared" si="41"/>
        <v>0.21695389599467269</v>
      </c>
      <c r="BT155" s="31">
        <v>44054</v>
      </c>
      <c r="BU155" s="11">
        <v>154</v>
      </c>
      <c r="BV155" s="23">
        <v>466.92999270000001</v>
      </c>
      <c r="BW155" s="23">
        <f t="shared" si="42"/>
        <v>466.13746485516549</v>
      </c>
      <c r="BX155" s="23">
        <f t="shared" si="43"/>
        <v>0.16973162084786417</v>
      </c>
      <c r="CG155" s="3">
        <f t="shared" si="44"/>
        <v>0.79252784483452388</v>
      </c>
      <c r="DK155" s="23">
        <v>3.106282426926839</v>
      </c>
      <c r="DL155" s="23">
        <f t="shared" si="45"/>
        <v>0.10284149236203574</v>
      </c>
      <c r="DM155" s="23">
        <v>154</v>
      </c>
      <c r="DN155" s="23">
        <f t="shared" si="46"/>
        <v>0.58587786259541985</v>
      </c>
      <c r="DO155" s="23">
        <f t="shared" si="47"/>
        <v>0.21695389599467269</v>
      </c>
    </row>
    <row r="156" spans="3:119" x14ac:dyDescent="0.2">
      <c r="C156" s="31">
        <v>44055</v>
      </c>
      <c r="D156" s="11">
        <v>155</v>
      </c>
      <c r="E156" s="23">
        <v>158.1119995</v>
      </c>
      <c r="F156" s="23">
        <f t="shared" si="36"/>
        <v>142.51082992263113</v>
      </c>
      <c r="G156" s="23">
        <f t="shared" si="37"/>
        <v>9.8671635465395937</v>
      </c>
      <c r="P156" s="23">
        <f t="shared" si="38"/>
        <v>15.601169577368864</v>
      </c>
      <c r="AT156" s="23">
        <v>1.5990879017996349</v>
      </c>
      <c r="AU156" s="23">
        <f t="shared" si="39"/>
        <v>0.1405061496200114</v>
      </c>
      <c r="AV156" s="23">
        <v>155</v>
      </c>
      <c r="AW156" s="23">
        <f t="shared" si="40"/>
        <v>0.58969465648854957</v>
      </c>
      <c r="AX156" s="23">
        <f t="shared" si="41"/>
        <v>0.22675959085256941</v>
      </c>
      <c r="BT156" s="31">
        <v>44055</v>
      </c>
      <c r="BU156" s="11">
        <v>155</v>
      </c>
      <c r="BV156" s="23">
        <v>475.47000120000001</v>
      </c>
      <c r="BW156" s="23">
        <f t="shared" si="42"/>
        <v>466.90341665425848</v>
      </c>
      <c r="BX156" s="23">
        <f t="shared" si="43"/>
        <v>1.8017087353820491</v>
      </c>
      <c r="CG156" s="3">
        <f t="shared" si="44"/>
        <v>8.5665845457415344</v>
      </c>
      <c r="DK156" s="23">
        <v>3.2122306260197888</v>
      </c>
      <c r="DL156" s="23">
        <f t="shared" si="45"/>
        <v>0.10634918078512885</v>
      </c>
      <c r="DM156" s="23">
        <v>155</v>
      </c>
      <c r="DN156" s="23">
        <f t="shared" si="46"/>
        <v>0.58969465648854957</v>
      </c>
      <c r="DO156" s="23">
        <f t="shared" si="47"/>
        <v>0.22675959085256941</v>
      </c>
    </row>
    <row r="157" spans="3:119" x14ac:dyDescent="0.2">
      <c r="C157" s="31">
        <v>44056</v>
      </c>
      <c r="D157" s="11">
        <v>156</v>
      </c>
      <c r="E157" s="23">
        <v>158.05099490000001</v>
      </c>
      <c r="F157" s="23">
        <f t="shared" si="36"/>
        <v>142.83634349116113</v>
      </c>
      <c r="G157" s="23">
        <f t="shared" si="37"/>
        <v>9.6264192569400109</v>
      </c>
      <c r="P157" s="23">
        <f t="shared" si="38"/>
        <v>15.214651408838876</v>
      </c>
      <c r="AT157" s="23">
        <v>1.9847212454026106</v>
      </c>
      <c r="AU157" s="23">
        <f t="shared" si="39"/>
        <v>0.1743903758803482</v>
      </c>
      <c r="AV157" s="23">
        <v>156</v>
      </c>
      <c r="AW157" s="23">
        <f t="shared" si="40"/>
        <v>0.59351145038167941</v>
      </c>
      <c r="AX157" s="23">
        <f t="shared" si="41"/>
        <v>0.23658713814479079</v>
      </c>
      <c r="BT157" s="31">
        <v>44056</v>
      </c>
      <c r="BU157" s="11">
        <v>156</v>
      </c>
      <c r="BV157" s="23">
        <v>481.32998659999998</v>
      </c>
      <c r="BW157" s="23">
        <f t="shared" si="42"/>
        <v>467.66936845335152</v>
      </c>
      <c r="BX157" s="23">
        <f t="shared" si="43"/>
        <v>2.8380982957541878</v>
      </c>
      <c r="CG157" s="3">
        <f t="shared" si="44"/>
        <v>13.66061814664846</v>
      </c>
      <c r="DK157" s="23">
        <v>4.0624642305547809</v>
      </c>
      <c r="DL157" s="23">
        <f t="shared" si="45"/>
        <v>0.1344983574307427</v>
      </c>
      <c r="DM157" s="23">
        <v>156</v>
      </c>
      <c r="DN157" s="23">
        <f t="shared" si="46"/>
        <v>0.59351145038167941</v>
      </c>
      <c r="DO157" s="23">
        <f t="shared" si="47"/>
        <v>0.23658713814479079</v>
      </c>
    </row>
    <row r="158" spans="3:119" x14ac:dyDescent="0.2">
      <c r="C158" s="31">
        <v>44057</v>
      </c>
      <c r="D158" s="11">
        <v>157</v>
      </c>
      <c r="E158" s="23">
        <v>157.40100100000001</v>
      </c>
      <c r="F158" s="23">
        <f t="shared" si="36"/>
        <v>143.16185705969116</v>
      </c>
      <c r="G158" s="23">
        <f t="shared" si="37"/>
        <v>9.0464125703424525</v>
      </c>
      <c r="P158" s="23">
        <f t="shared" si="38"/>
        <v>14.23914394030885</v>
      </c>
      <c r="AT158" s="23">
        <v>2.0206816102879941</v>
      </c>
      <c r="AU158" s="23">
        <f t="shared" si="39"/>
        <v>0.17755008486400675</v>
      </c>
      <c r="AV158" s="23">
        <v>157</v>
      </c>
      <c r="AW158" s="23">
        <f t="shared" si="40"/>
        <v>0.59732824427480913</v>
      </c>
      <c r="AX158" s="23">
        <f t="shared" si="41"/>
        <v>0.24643758900211943</v>
      </c>
      <c r="BT158" s="31">
        <v>44057</v>
      </c>
      <c r="BU158" s="11">
        <v>157</v>
      </c>
      <c r="BV158" s="23">
        <v>482.67999270000001</v>
      </c>
      <c r="BW158" s="23">
        <f t="shared" si="42"/>
        <v>468.43532025244451</v>
      </c>
      <c r="BX158" s="23">
        <f t="shared" si="43"/>
        <v>2.9511628124203169</v>
      </c>
      <c r="CG158" s="3">
        <f t="shared" si="44"/>
        <v>14.244672447555502</v>
      </c>
      <c r="DK158" s="23">
        <v>4.0810793176250968</v>
      </c>
      <c r="DL158" s="23">
        <f t="shared" si="45"/>
        <v>0.13511465790560148</v>
      </c>
      <c r="DM158" s="23">
        <v>157</v>
      </c>
      <c r="DN158" s="23">
        <f t="shared" si="46"/>
        <v>0.59732824427480913</v>
      </c>
      <c r="DO158" s="23">
        <f t="shared" si="47"/>
        <v>0.24643758900211943</v>
      </c>
    </row>
    <row r="159" spans="3:119" x14ac:dyDescent="0.2">
      <c r="C159" s="31">
        <v>44060</v>
      </c>
      <c r="D159" s="11">
        <v>158</v>
      </c>
      <c r="E159" s="23">
        <v>159.12049870000001</v>
      </c>
      <c r="F159" s="23">
        <f t="shared" si="36"/>
        <v>143.48737062822119</v>
      </c>
      <c r="G159" s="23">
        <f t="shared" si="37"/>
        <v>9.8247103292787923</v>
      </c>
      <c r="P159" s="23">
        <f t="shared" si="38"/>
        <v>15.633128071778827</v>
      </c>
      <c r="AT159" s="23">
        <v>2.1112296839326348</v>
      </c>
      <c r="AU159" s="23">
        <f t="shared" si="39"/>
        <v>0.18550622108953871</v>
      </c>
      <c r="AV159" s="23">
        <v>158</v>
      </c>
      <c r="AW159" s="23">
        <f t="shared" si="40"/>
        <v>0.60114503816793896</v>
      </c>
      <c r="AX159" s="23">
        <f t="shared" si="41"/>
        <v>0.25631201082403193</v>
      </c>
      <c r="BT159" s="31">
        <v>44060</v>
      </c>
      <c r="BU159" s="11">
        <v>158</v>
      </c>
      <c r="BV159" s="23">
        <v>482.35000609999997</v>
      </c>
      <c r="BW159" s="23">
        <f t="shared" si="42"/>
        <v>469.20127205153756</v>
      </c>
      <c r="BX159" s="23">
        <f t="shared" si="43"/>
        <v>2.7259736461445061</v>
      </c>
      <c r="CG159" s="3">
        <f t="shared" si="44"/>
        <v>13.148734048462416</v>
      </c>
      <c r="DK159" s="23">
        <v>5.0808065369035944</v>
      </c>
      <c r="DL159" s="23">
        <f t="shared" si="45"/>
        <v>0.16821320628430245</v>
      </c>
      <c r="DM159" s="23">
        <v>158</v>
      </c>
      <c r="DN159" s="23">
        <f t="shared" si="46"/>
        <v>0.60114503816793896</v>
      </c>
      <c r="DO159" s="23">
        <f t="shared" si="47"/>
        <v>0.25631201082403193</v>
      </c>
    </row>
    <row r="160" spans="3:119" x14ac:dyDescent="0.2">
      <c r="C160" s="31">
        <v>44061</v>
      </c>
      <c r="D160" s="11">
        <v>159</v>
      </c>
      <c r="E160" s="23">
        <v>165.62449649999999</v>
      </c>
      <c r="F160" s="23">
        <f t="shared" si="36"/>
        <v>143.81288419675121</v>
      </c>
      <c r="G160" s="23">
        <f t="shared" si="37"/>
        <v>13.169315387623703</v>
      </c>
      <c r="P160" s="23">
        <f t="shared" si="38"/>
        <v>21.811612303248779</v>
      </c>
      <c r="AT160" s="23">
        <v>2.1249473548021172</v>
      </c>
      <c r="AU160" s="23">
        <f t="shared" si="39"/>
        <v>0.18671154389478065</v>
      </c>
      <c r="AV160" s="23">
        <v>159</v>
      </c>
      <c r="AW160" s="23">
        <f t="shared" si="40"/>
        <v>0.60496183206106868</v>
      </c>
      <c r="AX160" s="23">
        <f t="shared" si="41"/>
        <v>0.26621148818472556</v>
      </c>
      <c r="BT160" s="31">
        <v>44061</v>
      </c>
      <c r="BU160" s="11">
        <v>159</v>
      </c>
      <c r="BV160" s="23">
        <v>491.86999509999998</v>
      </c>
      <c r="BW160" s="23">
        <f t="shared" si="42"/>
        <v>469.96722385063055</v>
      </c>
      <c r="BX160" s="23">
        <f t="shared" si="43"/>
        <v>4.4529594135776627</v>
      </c>
      <c r="CG160" s="3">
        <f t="shared" si="44"/>
        <v>21.902771249369437</v>
      </c>
      <c r="DK160" s="23">
        <v>5.3098913949504549</v>
      </c>
      <c r="DL160" s="23">
        <f t="shared" si="45"/>
        <v>0.1757976514316138</v>
      </c>
      <c r="DM160" s="23">
        <v>159</v>
      </c>
      <c r="DN160" s="23">
        <f t="shared" si="46"/>
        <v>0.60496183206106868</v>
      </c>
      <c r="DO160" s="23">
        <f t="shared" si="47"/>
        <v>0.26621148818472556</v>
      </c>
    </row>
    <row r="161" spans="3:119" x14ac:dyDescent="0.2">
      <c r="C161" s="31">
        <v>44062</v>
      </c>
      <c r="D161" s="11">
        <v>160</v>
      </c>
      <c r="E161" s="23">
        <v>163.02400209999999</v>
      </c>
      <c r="F161" s="23">
        <f t="shared" si="36"/>
        <v>144.13839776528124</v>
      </c>
      <c r="G161" s="23">
        <f t="shared" si="37"/>
        <v>11.584554477526687</v>
      </c>
      <c r="P161" s="23">
        <f t="shared" si="38"/>
        <v>18.885604334718749</v>
      </c>
      <c r="AT161" s="23">
        <v>2.1547496529381078</v>
      </c>
      <c r="AU161" s="23">
        <f t="shared" si="39"/>
        <v>0.18933016552039811</v>
      </c>
      <c r="AV161" s="23">
        <v>160</v>
      </c>
      <c r="AW161" s="23">
        <f t="shared" si="40"/>
        <v>0.60877862595419852</v>
      </c>
      <c r="AX161" s="23">
        <f t="shared" si="41"/>
        <v>0.27613712377257016</v>
      </c>
      <c r="BT161" s="31">
        <v>44062</v>
      </c>
      <c r="BU161" s="11">
        <v>160</v>
      </c>
      <c r="BV161" s="23">
        <v>484.52999879999999</v>
      </c>
      <c r="BW161" s="23">
        <f t="shared" si="42"/>
        <v>470.73317564972359</v>
      </c>
      <c r="BX161" s="23">
        <f t="shared" si="43"/>
        <v>2.8474652105021319</v>
      </c>
      <c r="CG161" s="3">
        <f t="shared" si="44"/>
        <v>13.796823150276396</v>
      </c>
      <c r="DK161" s="23">
        <v>7.0842209765789335</v>
      </c>
      <c r="DL161" s="23">
        <f t="shared" si="45"/>
        <v>0.23454140909350302</v>
      </c>
      <c r="DM161" s="23">
        <v>160</v>
      </c>
      <c r="DN161" s="23">
        <f t="shared" si="46"/>
        <v>0.60877862595419852</v>
      </c>
      <c r="DO161" s="23">
        <f t="shared" si="47"/>
        <v>0.27613712377257016</v>
      </c>
    </row>
    <row r="162" spans="3:119" x14ac:dyDescent="0.2">
      <c r="C162" s="31">
        <v>44063</v>
      </c>
      <c r="D162" s="11">
        <v>161</v>
      </c>
      <c r="E162" s="23">
        <v>164.8684998</v>
      </c>
      <c r="F162" s="23">
        <f t="shared" si="36"/>
        <v>144.46391133381127</v>
      </c>
      <c r="G162" s="23">
        <f t="shared" si="37"/>
        <v>12.376280787986358</v>
      </c>
      <c r="P162" s="23">
        <f t="shared" si="38"/>
        <v>20.404588466188727</v>
      </c>
      <c r="AT162" s="23">
        <v>2.1802799612199806</v>
      </c>
      <c r="AU162" s="23">
        <f t="shared" si="39"/>
        <v>0.19157342263669602</v>
      </c>
      <c r="AV162" s="23">
        <v>161</v>
      </c>
      <c r="AW162" s="23">
        <f t="shared" si="40"/>
        <v>0.61259541984732824</v>
      </c>
      <c r="AX162" s="23">
        <f t="shared" si="41"/>
        <v>0.28609003936524313</v>
      </c>
      <c r="BT162" s="31">
        <v>44063</v>
      </c>
      <c r="BU162" s="11">
        <v>161</v>
      </c>
      <c r="BV162" s="23">
        <v>497.89999390000003</v>
      </c>
      <c r="BW162" s="23">
        <f t="shared" si="42"/>
        <v>471.49912744881658</v>
      </c>
      <c r="BX162" s="23">
        <f t="shared" si="43"/>
        <v>5.3024436181226164</v>
      </c>
      <c r="CG162" s="3">
        <f t="shared" si="44"/>
        <v>26.400866451183447</v>
      </c>
      <c r="DK162" s="23">
        <v>8.0951189804387695</v>
      </c>
      <c r="DL162" s="23">
        <f t="shared" si="45"/>
        <v>0.2680097951106753</v>
      </c>
      <c r="DM162" s="23">
        <v>161</v>
      </c>
      <c r="DN162" s="23">
        <f t="shared" si="46"/>
        <v>0.61259541984732824</v>
      </c>
      <c r="DO162" s="23">
        <f t="shared" si="47"/>
        <v>0.28609003936524313</v>
      </c>
    </row>
    <row r="163" spans="3:119" x14ac:dyDescent="0.2">
      <c r="C163" s="31">
        <v>44064</v>
      </c>
      <c r="D163" s="11">
        <v>162</v>
      </c>
      <c r="E163" s="23">
        <v>164.23599239999999</v>
      </c>
      <c r="F163" s="23">
        <f t="shared" si="36"/>
        <v>144.7894249023413</v>
      </c>
      <c r="G163" s="23">
        <f t="shared" si="37"/>
        <v>11.840624709287958</v>
      </c>
      <c r="P163" s="23">
        <f t="shared" si="38"/>
        <v>19.446567497658691</v>
      </c>
      <c r="AT163" s="23">
        <v>2.2331952500398415</v>
      </c>
      <c r="AU163" s="23">
        <f t="shared" si="39"/>
        <v>0.1962229003043979</v>
      </c>
      <c r="AV163" s="23">
        <v>162</v>
      </c>
      <c r="AW163" s="23">
        <f t="shared" si="40"/>
        <v>0.61641221374045807</v>
      </c>
      <c r="AX163" s="23">
        <f t="shared" si="41"/>
        <v>0.29607137684296164</v>
      </c>
      <c r="BT163" s="31">
        <v>44064</v>
      </c>
      <c r="BU163" s="11">
        <v>162</v>
      </c>
      <c r="BV163" s="23">
        <v>492.30999759999997</v>
      </c>
      <c r="BW163" s="23">
        <f t="shared" si="42"/>
        <v>472.26507924790963</v>
      </c>
      <c r="BX163" s="23">
        <f t="shared" si="43"/>
        <v>4.0716049744691087</v>
      </c>
      <c r="CG163" s="3">
        <f t="shared" si="44"/>
        <v>20.044918352090349</v>
      </c>
      <c r="DK163" s="23">
        <v>8.4746003332757027</v>
      </c>
      <c r="DL163" s="23">
        <f t="shared" si="45"/>
        <v>0.28057350416398374</v>
      </c>
      <c r="DM163" s="23">
        <v>162</v>
      </c>
      <c r="DN163" s="23">
        <f t="shared" si="46"/>
        <v>0.61641221374045807</v>
      </c>
      <c r="DO163" s="23">
        <f t="shared" si="47"/>
        <v>0.29607137684296164</v>
      </c>
    </row>
    <row r="164" spans="3:119" x14ac:dyDescent="0.2">
      <c r="C164" s="31">
        <v>44067</v>
      </c>
      <c r="D164" s="11">
        <v>163</v>
      </c>
      <c r="E164" s="23">
        <v>165.37300110000001</v>
      </c>
      <c r="F164" s="23">
        <f t="shared" si="36"/>
        <v>145.11493847087132</v>
      </c>
      <c r="G164" s="23">
        <f t="shared" si="37"/>
        <v>12.249921386429193</v>
      </c>
      <c r="P164" s="23">
        <f t="shared" si="38"/>
        <v>20.258062629128688</v>
      </c>
      <c r="AT164" s="23">
        <v>2.3174314862720991</v>
      </c>
      <c r="AU164" s="23">
        <f t="shared" si="39"/>
        <v>0.20362443789226681</v>
      </c>
      <c r="AV164" s="23">
        <v>163</v>
      </c>
      <c r="AW164" s="23">
        <f t="shared" si="40"/>
        <v>0.62022900763358779</v>
      </c>
      <c r="AX164" s="23">
        <f t="shared" si="41"/>
        <v>0.30608229924236263</v>
      </c>
      <c r="BT164" s="31">
        <v>44067</v>
      </c>
      <c r="BU164" s="11">
        <v>163</v>
      </c>
      <c r="BV164" s="23">
        <v>488.80999759999997</v>
      </c>
      <c r="BW164" s="23">
        <f t="shared" si="42"/>
        <v>473.03103104700267</v>
      </c>
      <c r="BX164" s="23">
        <f t="shared" si="43"/>
        <v>3.2280367894417439</v>
      </c>
      <c r="CG164" s="3">
        <f t="shared" si="44"/>
        <v>15.778966552997304</v>
      </c>
      <c r="DK164" s="23">
        <v>8.5665845457415344</v>
      </c>
      <c r="DL164" s="23">
        <f t="shared" si="45"/>
        <v>0.28361887878984848</v>
      </c>
      <c r="DM164" s="23">
        <v>163</v>
      </c>
      <c r="DN164" s="23">
        <f t="shared" si="46"/>
        <v>0.62022900763358779</v>
      </c>
      <c r="DO164" s="23">
        <f t="shared" si="47"/>
        <v>0.30608229924236263</v>
      </c>
    </row>
    <row r="165" spans="3:119" x14ac:dyDescent="0.2">
      <c r="C165" s="31">
        <v>44068</v>
      </c>
      <c r="D165" s="11">
        <v>164</v>
      </c>
      <c r="E165" s="23">
        <v>167.32449339999999</v>
      </c>
      <c r="F165" s="23">
        <f t="shared" si="36"/>
        <v>145.44045203940135</v>
      </c>
      <c r="G165" s="23">
        <f t="shared" si="37"/>
        <v>13.078803297663919</v>
      </c>
      <c r="P165" s="23">
        <f t="shared" si="38"/>
        <v>21.884041360598644</v>
      </c>
      <c r="AT165" s="23">
        <v>2.5187570709926774</v>
      </c>
      <c r="AU165" s="23">
        <f t="shared" si="39"/>
        <v>0.22131419884740336</v>
      </c>
      <c r="AV165" s="23">
        <v>164</v>
      </c>
      <c r="AW165" s="23">
        <f t="shared" si="40"/>
        <v>0.62404580152671751</v>
      </c>
      <c r="AX165" s="23">
        <f t="shared" si="41"/>
        <v>0.31612399185375711</v>
      </c>
      <c r="BT165" s="31">
        <v>44068</v>
      </c>
      <c r="BU165" s="11">
        <v>164</v>
      </c>
      <c r="BV165" s="23">
        <v>490.57998659999998</v>
      </c>
      <c r="BW165" s="23">
        <f t="shared" si="42"/>
        <v>473.79698284609566</v>
      </c>
      <c r="BX165" s="23">
        <f t="shared" si="43"/>
        <v>3.4210534902208591</v>
      </c>
      <c r="CG165" s="3">
        <f t="shared" si="44"/>
        <v>16.783003753904325</v>
      </c>
      <c r="DK165" s="23">
        <v>8.5823161783928299</v>
      </c>
      <c r="DL165" s="23">
        <f t="shared" si="45"/>
        <v>0.28413971506832914</v>
      </c>
      <c r="DM165" s="23">
        <v>164</v>
      </c>
      <c r="DN165" s="23">
        <f t="shared" si="46"/>
        <v>0.62404580152671751</v>
      </c>
      <c r="DO165" s="23">
        <f t="shared" si="47"/>
        <v>0.31612399185375711</v>
      </c>
    </row>
    <row r="166" spans="3:119" x14ac:dyDescent="0.2">
      <c r="C166" s="31">
        <v>44069</v>
      </c>
      <c r="D166" s="11">
        <v>165</v>
      </c>
      <c r="E166" s="23">
        <v>172.09249879999999</v>
      </c>
      <c r="F166" s="23">
        <f t="shared" si="36"/>
        <v>145.76596560793138</v>
      </c>
      <c r="G166" s="23">
        <f t="shared" si="37"/>
        <v>15.297896988911997</v>
      </c>
      <c r="P166" s="23">
        <f t="shared" si="38"/>
        <v>26.326533192068609</v>
      </c>
      <c r="AT166" s="23">
        <v>2.5262185541807867</v>
      </c>
      <c r="AU166" s="23">
        <f t="shared" si="39"/>
        <v>0.22196981275833086</v>
      </c>
      <c r="AV166" s="23">
        <v>165</v>
      </c>
      <c r="AW166" s="23">
        <f t="shared" si="40"/>
        <v>0.62786259541984735</v>
      </c>
      <c r="AX166" s="23">
        <f t="shared" si="41"/>
        <v>0.32619766336465211</v>
      </c>
      <c r="BT166" s="31">
        <v>44069</v>
      </c>
      <c r="BU166" s="11">
        <v>165</v>
      </c>
      <c r="BV166" s="23">
        <v>547.53002930000002</v>
      </c>
      <c r="BW166" s="23">
        <f t="shared" si="42"/>
        <v>474.56293464518865</v>
      </c>
      <c r="BX166" s="23">
        <f t="shared" si="43"/>
        <v>13.326592287202496</v>
      </c>
      <c r="CG166" s="3">
        <f t="shared" si="44"/>
        <v>72.967094654811376</v>
      </c>
      <c r="DK166" s="23">
        <v>9.6165198314616873</v>
      </c>
      <c r="DL166" s="23">
        <f t="shared" si="45"/>
        <v>0.3183796947192114</v>
      </c>
      <c r="DM166" s="23">
        <v>165</v>
      </c>
      <c r="DN166" s="23">
        <f t="shared" si="46"/>
        <v>0.62786259541984735</v>
      </c>
      <c r="DO166" s="23">
        <f t="shared" si="47"/>
        <v>0.32619766336465211</v>
      </c>
    </row>
    <row r="167" spans="3:119" x14ac:dyDescent="0.2">
      <c r="C167" s="31">
        <v>44070</v>
      </c>
      <c r="D167" s="11">
        <v>166</v>
      </c>
      <c r="E167" s="23">
        <v>170</v>
      </c>
      <c r="F167" s="23">
        <f t="shared" si="36"/>
        <v>146.09147917646141</v>
      </c>
      <c r="G167" s="23">
        <f t="shared" si="37"/>
        <v>14.063835778552114</v>
      </c>
      <c r="P167" s="23">
        <f t="shared" si="38"/>
        <v>23.908520823538595</v>
      </c>
      <c r="AT167" s="23">
        <v>2.5490979703296546</v>
      </c>
      <c r="AU167" s="23">
        <f t="shared" si="39"/>
        <v>0.22398014543923825</v>
      </c>
      <c r="AV167" s="23">
        <v>166</v>
      </c>
      <c r="AW167" s="23">
        <f t="shared" si="40"/>
        <v>0.63167938931297707</v>
      </c>
      <c r="AX167" s="23">
        <f t="shared" si="41"/>
        <v>0.33630454705263402</v>
      </c>
      <c r="BT167" s="31">
        <v>44070</v>
      </c>
      <c r="BU167" s="11">
        <v>166</v>
      </c>
      <c r="BV167" s="23">
        <v>526.27001949999999</v>
      </c>
      <c r="BW167" s="23">
        <f t="shared" si="42"/>
        <v>475.32888644428169</v>
      </c>
      <c r="BX167" s="23">
        <f t="shared" si="43"/>
        <v>9.6796570521187171</v>
      </c>
      <c r="CG167" s="3">
        <f t="shared" si="44"/>
        <v>50.941133055718296</v>
      </c>
      <c r="DK167" s="23">
        <v>9.8604100802068047</v>
      </c>
      <c r="DL167" s="23">
        <f t="shared" si="45"/>
        <v>0.32645431051591794</v>
      </c>
      <c r="DM167" s="23">
        <v>166</v>
      </c>
      <c r="DN167" s="23">
        <f t="shared" si="46"/>
        <v>0.63167938931297707</v>
      </c>
      <c r="DO167" s="23">
        <f t="shared" si="47"/>
        <v>0.33630454705263402</v>
      </c>
    </row>
    <row r="168" spans="3:119" x14ac:dyDescent="0.2">
      <c r="C168" s="31">
        <v>44071</v>
      </c>
      <c r="D168" s="11">
        <v>167</v>
      </c>
      <c r="E168" s="23">
        <v>170.0899963</v>
      </c>
      <c r="F168" s="23">
        <f t="shared" si="36"/>
        <v>146.41699274499143</v>
      </c>
      <c r="G168" s="23">
        <f t="shared" si="37"/>
        <v>13.917928196820453</v>
      </c>
      <c r="P168" s="23">
        <f t="shared" si="38"/>
        <v>23.673003555008563</v>
      </c>
      <c r="AT168" s="23">
        <v>2.5505365564577289</v>
      </c>
      <c r="AU168" s="23">
        <f t="shared" si="39"/>
        <v>0.22410654887054743</v>
      </c>
      <c r="AV168" s="23">
        <v>167</v>
      </c>
      <c r="AW168" s="23">
        <f t="shared" si="40"/>
        <v>0.6354961832061069</v>
      </c>
      <c r="AX168" s="23">
        <f t="shared" si="41"/>
        <v>0.34644590203091391</v>
      </c>
      <c r="BT168" s="31">
        <v>44071</v>
      </c>
      <c r="BU168" s="11">
        <v>167</v>
      </c>
      <c r="BV168" s="23">
        <v>523.89001459999997</v>
      </c>
      <c r="BW168" s="23">
        <f t="shared" si="42"/>
        <v>476.09483824337474</v>
      </c>
      <c r="BX168" s="23">
        <f t="shared" si="43"/>
        <v>9.1231317690064699</v>
      </c>
      <c r="CG168" s="3">
        <f t="shared" si="44"/>
        <v>47.795176356625234</v>
      </c>
      <c r="DK168" s="23">
        <v>10.240552132368748</v>
      </c>
      <c r="DL168" s="23">
        <f t="shared" si="45"/>
        <v>0.33903989372464693</v>
      </c>
      <c r="DM168" s="23">
        <v>167</v>
      </c>
      <c r="DN168" s="23">
        <f t="shared" si="46"/>
        <v>0.6354961832061069</v>
      </c>
      <c r="DO168" s="23">
        <f t="shared" si="47"/>
        <v>0.34644590203091391</v>
      </c>
    </row>
    <row r="169" spans="3:119" x14ac:dyDescent="0.2">
      <c r="C169" s="31">
        <v>44074</v>
      </c>
      <c r="D169" s="11">
        <v>168</v>
      </c>
      <c r="E169" s="23">
        <v>172.54800420000001</v>
      </c>
      <c r="F169" s="23">
        <f t="shared" si="36"/>
        <v>146.74250631352146</v>
      </c>
      <c r="G169" s="23">
        <f t="shared" si="37"/>
        <v>14.955547012046255</v>
      </c>
      <c r="P169" s="23">
        <f t="shared" si="38"/>
        <v>25.805497886478548</v>
      </c>
      <c r="AT169" s="23">
        <v>2.5576907815098195</v>
      </c>
      <c r="AU169" s="23">
        <f t="shared" si="39"/>
        <v>0.22473516510512279</v>
      </c>
      <c r="AV169" s="23">
        <v>168</v>
      </c>
      <c r="AW169" s="23">
        <f t="shared" si="40"/>
        <v>0.63931297709923662</v>
      </c>
      <c r="AX169" s="23">
        <f t="shared" si="41"/>
        <v>0.35662301455005585</v>
      </c>
      <c r="BT169" s="31">
        <v>44074</v>
      </c>
      <c r="BU169" s="11">
        <v>168</v>
      </c>
      <c r="BV169" s="23">
        <v>529.55999759999997</v>
      </c>
      <c r="BW169" s="23">
        <f t="shared" si="42"/>
        <v>476.86079004246773</v>
      </c>
      <c r="BX169" s="23">
        <f t="shared" si="43"/>
        <v>9.9515083836332892</v>
      </c>
      <c r="CG169" s="3">
        <f t="shared" si="44"/>
        <v>52.699207557532247</v>
      </c>
      <c r="DK169" s="23">
        <v>10.627250183159731</v>
      </c>
      <c r="DL169" s="23">
        <f t="shared" si="45"/>
        <v>0.35184253017911082</v>
      </c>
      <c r="DM169" s="23">
        <v>168</v>
      </c>
      <c r="DN169" s="23">
        <f t="shared" si="46"/>
        <v>0.63931297709923662</v>
      </c>
      <c r="DO169" s="23">
        <f t="shared" si="47"/>
        <v>0.35662301455005585</v>
      </c>
    </row>
    <row r="170" spans="3:119" x14ac:dyDescent="0.2">
      <c r="C170" s="31">
        <v>44075</v>
      </c>
      <c r="D170" s="11">
        <v>169</v>
      </c>
      <c r="E170" s="23">
        <v>174.95599369999999</v>
      </c>
      <c r="F170" s="23">
        <f t="shared" si="36"/>
        <v>147.06801988205146</v>
      </c>
      <c r="G170" s="23">
        <f t="shared" si="37"/>
        <v>15.939993382432222</v>
      </c>
      <c r="P170" s="23">
        <f t="shared" si="38"/>
        <v>27.887973817948534</v>
      </c>
      <c r="AT170" s="23">
        <v>2.6057691283008779</v>
      </c>
      <c r="AU170" s="23">
        <f t="shared" si="39"/>
        <v>0.22895963793122875</v>
      </c>
      <c r="AV170" s="23">
        <v>169</v>
      </c>
      <c r="AW170" s="23">
        <f t="shared" si="40"/>
        <v>0.64312977099236646</v>
      </c>
      <c r="AX170" s="23">
        <f t="shared" si="41"/>
        <v>0.36683719935966919</v>
      </c>
      <c r="BT170" s="31">
        <v>44075</v>
      </c>
      <c r="BU170" s="11">
        <v>169</v>
      </c>
      <c r="BV170" s="23">
        <v>556.54998780000005</v>
      </c>
      <c r="BW170" s="23">
        <f t="shared" si="42"/>
        <v>477.62674184156072</v>
      </c>
      <c r="BX170" s="23">
        <f t="shared" si="43"/>
        <v>14.180800950228559</v>
      </c>
      <c r="CG170" s="3">
        <f t="shared" si="44"/>
        <v>78.923245958439338</v>
      </c>
      <c r="DK170" s="23">
        <v>10.738692510369219</v>
      </c>
      <c r="DL170" s="23">
        <f t="shared" si="45"/>
        <v>0.35553211588554012</v>
      </c>
      <c r="DM170" s="23">
        <v>169</v>
      </c>
      <c r="DN170" s="23">
        <f t="shared" si="46"/>
        <v>0.64312977099236646</v>
      </c>
      <c r="DO170" s="23">
        <f t="shared" si="47"/>
        <v>0.36683719935966919</v>
      </c>
    </row>
    <row r="171" spans="3:119" x14ac:dyDescent="0.2">
      <c r="C171" s="31">
        <v>44076</v>
      </c>
      <c r="D171" s="11">
        <v>170</v>
      </c>
      <c r="E171" s="23">
        <v>176.5724945</v>
      </c>
      <c r="F171" s="23">
        <f t="shared" si="36"/>
        <v>147.39353345058149</v>
      </c>
      <c r="G171" s="23">
        <f t="shared" si="37"/>
        <v>16.52520180566318</v>
      </c>
      <c r="P171" s="23">
        <f t="shared" si="38"/>
        <v>29.178961049418518</v>
      </c>
      <c r="AT171" s="23">
        <v>2.7150131879276955</v>
      </c>
      <c r="AU171" s="23">
        <f t="shared" si="39"/>
        <v>0.23855852375217013</v>
      </c>
      <c r="AV171" s="23">
        <v>170</v>
      </c>
      <c r="AW171" s="23">
        <f t="shared" si="40"/>
        <v>0.64694656488549618</v>
      </c>
      <c r="AX171" s="23">
        <f t="shared" si="41"/>
        <v>0.37708980113409546</v>
      </c>
      <c r="BT171" s="31">
        <v>44076</v>
      </c>
      <c r="BU171" s="11">
        <v>170</v>
      </c>
      <c r="BV171" s="23">
        <v>552.8400269</v>
      </c>
      <c r="BW171" s="23">
        <f t="shared" si="42"/>
        <v>478.39269364065376</v>
      </c>
      <c r="BX171" s="23">
        <f t="shared" si="43"/>
        <v>13.46634281833804</v>
      </c>
      <c r="CG171" s="3">
        <f t="shared" si="44"/>
        <v>74.447333259346237</v>
      </c>
      <c r="DK171" s="23">
        <v>10.986522269554996</v>
      </c>
      <c r="DL171" s="23">
        <f t="shared" si="45"/>
        <v>0.3637371593373051</v>
      </c>
      <c r="DM171" s="23">
        <v>170</v>
      </c>
      <c r="DN171" s="23">
        <f t="shared" si="46"/>
        <v>0.64694656488549618</v>
      </c>
      <c r="DO171" s="23">
        <f t="shared" si="47"/>
        <v>0.37708980113409546</v>
      </c>
    </row>
    <row r="172" spans="3:119" x14ac:dyDescent="0.2">
      <c r="C172" s="31">
        <v>44077</v>
      </c>
      <c r="D172" s="11">
        <v>171</v>
      </c>
      <c r="E172" s="23">
        <v>168.3999939</v>
      </c>
      <c r="F172" s="23">
        <f t="shared" si="36"/>
        <v>147.71904701911151</v>
      </c>
      <c r="G172" s="23">
        <f t="shared" si="37"/>
        <v>12.280847761294654</v>
      </c>
      <c r="P172" s="23">
        <f t="shared" si="38"/>
        <v>20.680946880888484</v>
      </c>
      <c r="AT172" s="23">
        <v>2.7392028856507551</v>
      </c>
      <c r="AU172" s="23">
        <f t="shared" si="39"/>
        <v>0.24068398620092862</v>
      </c>
      <c r="AV172" s="23">
        <v>171</v>
      </c>
      <c r="AW172" s="23">
        <f t="shared" si="40"/>
        <v>0.6507633587786259</v>
      </c>
      <c r="AX172" s="23">
        <f t="shared" si="41"/>
        <v>0.38738219596643125</v>
      </c>
      <c r="BT172" s="31">
        <v>44077</v>
      </c>
      <c r="BU172" s="11">
        <v>171</v>
      </c>
      <c r="BV172" s="23">
        <v>525.75</v>
      </c>
      <c r="BW172" s="23">
        <f t="shared" si="42"/>
        <v>479.15864543974681</v>
      </c>
      <c r="BX172" s="23">
        <f t="shared" si="43"/>
        <v>8.8618838916316118</v>
      </c>
      <c r="CG172" s="3">
        <f t="shared" si="44"/>
        <v>46.591354560253194</v>
      </c>
      <c r="DK172" s="23">
        <v>11.115145818532028</v>
      </c>
      <c r="DL172" s="23">
        <f t="shared" si="45"/>
        <v>0.3679955737091064</v>
      </c>
      <c r="DM172" s="23">
        <v>171</v>
      </c>
      <c r="DN172" s="23">
        <f t="shared" si="46"/>
        <v>0.6507633587786259</v>
      </c>
      <c r="DO172" s="23">
        <f t="shared" si="47"/>
        <v>0.38738219596643125</v>
      </c>
    </row>
    <row r="173" spans="3:119" x14ac:dyDescent="0.2">
      <c r="C173" s="31">
        <v>44078</v>
      </c>
      <c r="D173" s="11">
        <v>172</v>
      </c>
      <c r="E173" s="23">
        <v>164.7310028</v>
      </c>
      <c r="F173" s="23">
        <f t="shared" si="36"/>
        <v>148.04456058764154</v>
      </c>
      <c r="G173" s="23">
        <f t="shared" si="37"/>
        <v>10.129509277993941</v>
      </c>
      <c r="P173" s="23">
        <f t="shared" si="38"/>
        <v>16.686442212358457</v>
      </c>
      <c r="AT173" s="23">
        <v>2.9404587233321422</v>
      </c>
      <c r="AU173" s="23">
        <f t="shared" si="39"/>
        <v>0.25836761873253505</v>
      </c>
      <c r="AV173" s="23">
        <v>172</v>
      </c>
      <c r="AW173" s="23">
        <f t="shared" si="40"/>
        <v>0.65458015267175573</v>
      </c>
      <c r="AX173" s="23">
        <f t="shared" si="41"/>
        <v>0.39771579293552733</v>
      </c>
      <c r="BT173" s="31">
        <v>44078</v>
      </c>
      <c r="BU173" s="11">
        <v>172</v>
      </c>
      <c r="BV173" s="23">
        <v>516.04998780000005</v>
      </c>
      <c r="BW173" s="23">
        <f t="shared" si="42"/>
        <v>479.92459723883979</v>
      </c>
      <c r="BX173" s="23">
        <f t="shared" si="43"/>
        <v>7.0003665178190042</v>
      </c>
      <c r="CG173" s="3">
        <f t="shared" si="44"/>
        <v>36.125390561160259</v>
      </c>
      <c r="DK173" s="23">
        <v>11.469682166602126</v>
      </c>
      <c r="DL173" s="23">
        <f t="shared" si="45"/>
        <v>0.3797334140342653</v>
      </c>
      <c r="DM173" s="23">
        <v>172</v>
      </c>
      <c r="DN173" s="23">
        <f t="shared" si="46"/>
        <v>0.65458015267175573</v>
      </c>
      <c r="DO173" s="23">
        <f t="shared" si="47"/>
        <v>0.39771579293552733</v>
      </c>
    </row>
    <row r="174" spans="3:119" x14ac:dyDescent="0.2">
      <c r="C174" s="31">
        <v>44082</v>
      </c>
      <c r="D174" s="11">
        <v>173</v>
      </c>
      <c r="E174" s="23">
        <v>157.49200440000001</v>
      </c>
      <c r="F174" s="23">
        <f t="shared" si="36"/>
        <v>148.37007415617157</v>
      </c>
      <c r="G174" s="23">
        <f t="shared" si="37"/>
        <v>5.7919957769160524</v>
      </c>
      <c r="P174" s="23">
        <f t="shared" si="38"/>
        <v>9.1219302438284444</v>
      </c>
      <c r="AT174" s="23">
        <v>3.2013390970373621</v>
      </c>
      <c r="AU174" s="23">
        <f t="shared" si="39"/>
        <v>0.28129024655024193</v>
      </c>
      <c r="AV174" s="23">
        <v>173</v>
      </c>
      <c r="AW174" s="23">
        <f t="shared" si="40"/>
        <v>0.65839694656488545</v>
      </c>
      <c r="AX174" s="23">
        <f t="shared" si="41"/>
        <v>0.40809203575095937</v>
      </c>
      <c r="BT174" s="31">
        <v>44082</v>
      </c>
      <c r="BU174" s="11">
        <v>173</v>
      </c>
      <c r="BV174" s="23">
        <v>507.01998900000001</v>
      </c>
      <c r="BW174" s="23">
        <f t="shared" si="42"/>
        <v>480.69054903793278</v>
      </c>
      <c r="BX174" s="23">
        <f t="shared" si="43"/>
        <v>5.1929786859088169</v>
      </c>
      <c r="CG174" s="3">
        <f t="shared" si="44"/>
        <v>26.329439962067227</v>
      </c>
      <c r="DK174" s="23">
        <v>11.776751035996654</v>
      </c>
      <c r="DL174" s="23">
        <f t="shared" si="45"/>
        <v>0.38989972103607207</v>
      </c>
      <c r="DM174" s="23">
        <v>173</v>
      </c>
      <c r="DN174" s="23">
        <f t="shared" si="46"/>
        <v>0.65839694656488545</v>
      </c>
      <c r="DO174" s="23">
        <f t="shared" si="47"/>
        <v>0.40809203575095937</v>
      </c>
    </row>
    <row r="175" spans="3:119" x14ac:dyDescent="0.2">
      <c r="C175" s="31">
        <v>44083</v>
      </c>
      <c r="D175" s="11">
        <v>174</v>
      </c>
      <c r="E175" s="23">
        <v>163.43049619999999</v>
      </c>
      <c r="F175" s="23">
        <f t="shared" si="36"/>
        <v>148.6955877247016</v>
      </c>
      <c r="G175" s="23">
        <f t="shared" si="37"/>
        <v>9.0160091402196922</v>
      </c>
      <c r="P175" s="23">
        <f t="shared" si="38"/>
        <v>14.734908475298397</v>
      </c>
      <c r="AT175" s="23">
        <v>3.2107517597708437</v>
      </c>
      <c r="AU175" s="23">
        <f t="shared" si="39"/>
        <v>0.28211730364751902</v>
      </c>
      <c r="AV175" s="23">
        <v>174</v>
      </c>
      <c r="AW175" s="23">
        <f t="shared" si="40"/>
        <v>0.66221374045801529</v>
      </c>
      <c r="AX175" s="23">
        <f t="shared" si="41"/>
        <v>0.41851240448134458</v>
      </c>
      <c r="BT175" s="31">
        <v>44083</v>
      </c>
      <c r="BU175" s="11">
        <v>174</v>
      </c>
      <c r="BV175" s="23">
        <v>500.19000240000003</v>
      </c>
      <c r="BW175" s="23">
        <f t="shared" si="42"/>
        <v>481.45650083702583</v>
      </c>
      <c r="BX175" s="23">
        <f t="shared" si="43"/>
        <v>3.7452770893235661</v>
      </c>
      <c r="CG175" s="3">
        <f t="shared" si="44"/>
        <v>18.733501562974197</v>
      </c>
      <c r="DK175" s="23">
        <v>11.922973177717836</v>
      </c>
      <c r="DL175" s="23">
        <f t="shared" si="45"/>
        <v>0.39474078221602937</v>
      </c>
      <c r="DM175" s="23">
        <v>174</v>
      </c>
      <c r="DN175" s="23">
        <f t="shared" si="46"/>
        <v>0.66221374045801529</v>
      </c>
      <c r="DO175" s="23">
        <f t="shared" si="47"/>
        <v>0.41851240448134458</v>
      </c>
    </row>
    <row r="176" spans="3:119" x14ac:dyDescent="0.2">
      <c r="C176" s="31">
        <v>44084</v>
      </c>
      <c r="D176" s="11">
        <v>175</v>
      </c>
      <c r="E176" s="23">
        <v>158.75549319999999</v>
      </c>
      <c r="F176" s="23">
        <f t="shared" si="36"/>
        <v>149.02110129323162</v>
      </c>
      <c r="G176" s="23">
        <f t="shared" si="37"/>
        <v>6.1316882399180921</v>
      </c>
      <c r="P176" s="23">
        <f t="shared" si="38"/>
        <v>9.7343919067683657</v>
      </c>
      <c r="AT176" s="23">
        <v>3.2836756129798061</v>
      </c>
      <c r="AU176" s="23">
        <f t="shared" si="39"/>
        <v>0.28852486249298032</v>
      </c>
      <c r="AV176" s="23">
        <v>175</v>
      </c>
      <c r="AW176" s="23">
        <f t="shared" si="40"/>
        <v>0.66603053435114501</v>
      </c>
      <c r="AX176" s="23">
        <f t="shared" si="41"/>
        <v>0.4289784173717725</v>
      </c>
      <c r="BT176" s="31">
        <v>44084</v>
      </c>
      <c r="BU176" s="11">
        <v>175</v>
      </c>
      <c r="BV176" s="23">
        <v>480.67001340000002</v>
      </c>
      <c r="BW176" s="23">
        <f t="shared" si="42"/>
        <v>482.22245263611887</v>
      </c>
      <c r="BX176" s="23">
        <f t="shared" si="43"/>
        <v>0.32297401394726932</v>
      </c>
      <c r="CG176" s="3">
        <f t="shared" si="44"/>
        <v>-1.5524392361188575</v>
      </c>
      <c r="DK176" s="23">
        <v>12.072746811276147</v>
      </c>
      <c r="DL176" s="23">
        <f t="shared" si="45"/>
        <v>0.39969942469428588</v>
      </c>
      <c r="DM176" s="23">
        <v>175</v>
      </c>
      <c r="DN176" s="23">
        <f t="shared" si="46"/>
        <v>0.66603053435114501</v>
      </c>
      <c r="DO176" s="23">
        <f t="shared" si="47"/>
        <v>0.4289784173717725</v>
      </c>
    </row>
    <row r="177" spans="3:119" x14ac:dyDescent="0.2">
      <c r="C177" s="31">
        <v>44085</v>
      </c>
      <c r="D177" s="11">
        <v>176</v>
      </c>
      <c r="E177" s="23">
        <v>155.81100459999999</v>
      </c>
      <c r="F177" s="23">
        <f t="shared" si="36"/>
        <v>149.34661486176165</v>
      </c>
      <c r="G177" s="23">
        <f t="shared" si="37"/>
        <v>4.1488659641427788</v>
      </c>
      <c r="P177" s="23">
        <f t="shared" si="38"/>
        <v>6.4643897382383386</v>
      </c>
      <c r="AT177" s="23">
        <v>3.4444173177420652</v>
      </c>
      <c r="AU177" s="23">
        <f t="shared" si="39"/>
        <v>0.30264866268813184</v>
      </c>
      <c r="AV177" s="23">
        <v>176</v>
      </c>
      <c r="AW177" s="23">
        <f t="shared" si="40"/>
        <v>0.66984732824427484</v>
      </c>
      <c r="AX177" s="23">
        <f t="shared" si="41"/>
        <v>0.43949163275658892</v>
      </c>
      <c r="BT177" s="31">
        <v>44085</v>
      </c>
      <c r="BU177" s="11">
        <v>176</v>
      </c>
      <c r="BV177" s="23">
        <v>482.02999879999999</v>
      </c>
      <c r="BW177" s="23">
        <f t="shared" si="42"/>
        <v>482.98840443521186</v>
      </c>
      <c r="BX177" s="23">
        <f t="shared" si="43"/>
        <v>0.1988269687774202</v>
      </c>
      <c r="CG177" s="3">
        <f t="shared" si="44"/>
        <v>-0.95840563521187505</v>
      </c>
      <c r="DK177" s="23">
        <v>12.732705235089668</v>
      </c>
      <c r="DL177" s="23">
        <f t="shared" si="45"/>
        <v>0.42154905066954701</v>
      </c>
      <c r="DM177" s="23">
        <v>176</v>
      </c>
      <c r="DN177" s="23">
        <f t="shared" si="46"/>
        <v>0.66984732824427484</v>
      </c>
      <c r="DO177" s="23">
        <f t="shared" si="47"/>
        <v>0.43949163275658892</v>
      </c>
    </row>
    <row r="178" spans="3:119" x14ac:dyDescent="0.2">
      <c r="C178" s="31">
        <v>44088</v>
      </c>
      <c r="D178" s="11">
        <v>177</v>
      </c>
      <c r="E178" s="23">
        <v>155.14849849999999</v>
      </c>
      <c r="F178" s="23">
        <f t="shared" si="36"/>
        <v>149.67212843029165</v>
      </c>
      <c r="G178" s="23">
        <f t="shared" si="37"/>
        <v>3.5297602765445637</v>
      </c>
      <c r="P178" s="23">
        <f t="shared" si="38"/>
        <v>5.476370069708338</v>
      </c>
      <c r="AT178" s="23">
        <v>3.5818432326482821</v>
      </c>
      <c r="AU178" s="23">
        <f t="shared" si="39"/>
        <v>0.3147237876013711</v>
      </c>
      <c r="AV178" s="23">
        <v>177</v>
      </c>
      <c r="AW178" s="23">
        <f t="shared" si="40"/>
        <v>0.67366412213740456</v>
      </c>
      <c r="AX178" s="23">
        <f t="shared" si="41"/>
        <v>0.45005365107423506</v>
      </c>
      <c r="BT178" s="31">
        <v>44088</v>
      </c>
      <c r="BU178" s="11">
        <v>177</v>
      </c>
      <c r="BV178" s="23">
        <v>476.26000979999998</v>
      </c>
      <c r="BW178" s="23">
        <f t="shared" si="42"/>
        <v>483.75435623430485</v>
      </c>
      <c r="BX178" s="23">
        <f t="shared" si="43"/>
        <v>1.5735829757052326</v>
      </c>
      <c r="CG178" s="3">
        <f t="shared" si="44"/>
        <v>-7.4943464343048731</v>
      </c>
      <c r="DK178" s="23">
        <v>13.005835894043514</v>
      </c>
      <c r="DL178" s="23">
        <f t="shared" si="45"/>
        <v>0.43059174567150432</v>
      </c>
      <c r="DM178" s="23">
        <v>177</v>
      </c>
      <c r="DN178" s="23">
        <f t="shared" si="46"/>
        <v>0.67366412213740456</v>
      </c>
      <c r="DO178" s="23">
        <f t="shared" si="47"/>
        <v>0.45005365107423506</v>
      </c>
    </row>
    <row r="179" spans="3:119" x14ac:dyDescent="0.2">
      <c r="C179" s="31">
        <v>44089</v>
      </c>
      <c r="D179" s="11">
        <v>178</v>
      </c>
      <c r="E179" s="23">
        <v>157.8065033</v>
      </c>
      <c r="F179" s="23">
        <f t="shared" si="36"/>
        <v>149.99764199882168</v>
      </c>
      <c r="G179" s="23">
        <f t="shared" si="37"/>
        <v>4.9483773722133577</v>
      </c>
      <c r="P179" s="23">
        <f t="shared" si="38"/>
        <v>7.8088613011783252</v>
      </c>
      <c r="AT179" s="23">
        <v>3.858201647348011</v>
      </c>
      <c r="AU179" s="23">
        <f t="shared" si="39"/>
        <v>0.33900641566756445</v>
      </c>
      <c r="AV179" s="23">
        <v>178</v>
      </c>
      <c r="AW179" s="23">
        <f t="shared" si="40"/>
        <v>0.6774809160305344</v>
      </c>
      <c r="AX179" s="23">
        <f t="shared" si="41"/>
        <v>0.46066611699140436</v>
      </c>
      <c r="BT179" s="31">
        <v>44089</v>
      </c>
      <c r="BU179" s="11">
        <v>178</v>
      </c>
      <c r="BV179" s="23">
        <v>495.98999020000002</v>
      </c>
      <c r="BW179" s="23">
        <f t="shared" si="42"/>
        <v>484.5203080333979</v>
      </c>
      <c r="BX179" s="23">
        <f t="shared" si="43"/>
        <v>2.3124825890089356</v>
      </c>
      <c r="CG179" s="3">
        <f t="shared" si="44"/>
        <v>11.469682166602126</v>
      </c>
      <c r="DK179" s="23">
        <v>13.148734048462416</v>
      </c>
      <c r="DL179" s="23">
        <f t="shared" si="45"/>
        <v>0.4353227576776339</v>
      </c>
      <c r="DM179" s="23">
        <v>178</v>
      </c>
      <c r="DN179" s="23">
        <f t="shared" si="46"/>
        <v>0.6774809160305344</v>
      </c>
      <c r="DO179" s="23">
        <f t="shared" si="47"/>
        <v>0.46066611699140436</v>
      </c>
    </row>
    <row r="180" spans="3:119" x14ac:dyDescent="0.2">
      <c r="C180" s="31">
        <v>44090</v>
      </c>
      <c r="D180" s="11">
        <v>179</v>
      </c>
      <c r="E180" s="23">
        <v>153.90499879999999</v>
      </c>
      <c r="F180" s="23">
        <f t="shared" si="36"/>
        <v>150.32315556735171</v>
      </c>
      <c r="G180" s="23">
        <f t="shared" si="37"/>
        <v>2.3273079240934194</v>
      </c>
      <c r="P180" s="23">
        <f t="shared" si="38"/>
        <v>3.5818432326482821</v>
      </c>
      <c r="AT180" s="23">
        <v>3.9912256158780508</v>
      </c>
      <c r="AU180" s="23">
        <f t="shared" si="39"/>
        <v>0.35069475725547533</v>
      </c>
      <c r="AV180" s="23">
        <v>179</v>
      </c>
      <c r="AW180" s="23">
        <f t="shared" si="40"/>
        <v>0.68129770992366412</v>
      </c>
      <c r="AX180" s="23">
        <f t="shared" si="41"/>
        <v>0.47133072164434098</v>
      </c>
      <c r="BT180" s="31">
        <v>44090</v>
      </c>
      <c r="BU180" s="11">
        <v>179</v>
      </c>
      <c r="BV180" s="23">
        <v>483.85998540000003</v>
      </c>
      <c r="BW180" s="23">
        <f t="shared" si="42"/>
        <v>485.28625983249094</v>
      </c>
      <c r="BX180" s="23">
        <f t="shared" si="43"/>
        <v>0.2947700730639739</v>
      </c>
      <c r="CG180" s="3">
        <f t="shared" si="44"/>
        <v>-1.4262744324909136</v>
      </c>
      <c r="DK180" s="23">
        <v>13.66061814664846</v>
      </c>
      <c r="DL180" s="23">
        <f t="shared" si="45"/>
        <v>0.45227000114703347</v>
      </c>
      <c r="DM180" s="23">
        <v>179</v>
      </c>
      <c r="DN180" s="23">
        <f t="shared" si="46"/>
        <v>0.68129770992366412</v>
      </c>
      <c r="DO180" s="23">
        <f t="shared" si="47"/>
        <v>0.47133072164434098</v>
      </c>
    </row>
    <row r="181" spans="3:119" x14ac:dyDescent="0.2">
      <c r="C181" s="31">
        <v>44091</v>
      </c>
      <c r="D181" s="11">
        <v>180</v>
      </c>
      <c r="E181" s="23">
        <v>150.43649289999999</v>
      </c>
      <c r="F181" s="23">
        <f t="shared" si="36"/>
        <v>150.64866913588173</v>
      </c>
      <c r="G181" s="23">
        <f t="shared" si="37"/>
        <v>0.14104040302427315</v>
      </c>
      <c r="P181" s="23">
        <f t="shared" si="38"/>
        <v>-0.21217623588174206</v>
      </c>
      <c r="AT181" s="23">
        <v>3.99612363616788</v>
      </c>
      <c r="AU181" s="23">
        <f t="shared" si="39"/>
        <v>0.35112512882598756</v>
      </c>
      <c r="AV181" s="23">
        <v>180</v>
      </c>
      <c r="AW181" s="23">
        <f t="shared" si="40"/>
        <v>0.68511450381679384</v>
      </c>
      <c r="AX181" s="23">
        <f t="shared" si="41"/>
        <v>0.48204920500576165</v>
      </c>
      <c r="BT181" s="31">
        <v>44091</v>
      </c>
      <c r="BU181" s="11">
        <v>180</v>
      </c>
      <c r="BV181" s="23">
        <v>470.2000122</v>
      </c>
      <c r="BW181" s="23">
        <f t="shared" si="42"/>
        <v>486.05221163158393</v>
      </c>
      <c r="BX181" s="23">
        <f t="shared" si="43"/>
        <v>3.371373675090672</v>
      </c>
      <c r="CG181" s="3">
        <f t="shared" si="44"/>
        <v>-15.852199431583927</v>
      </c>
      <c r="DK181" s="23">
        <v>13.796823150276396</v>
      </c>
      <c r="DL181" s="23">
        <f t="shared" si="45"/>
        <v>0.45677941913132514</v>
      </c>
      <c r="DM181" s="23">
        <v>180</v>
      </c>
      <c r="DN181" s="23">
        <f t="shared" si="46"/>
        <v>0.68511450381679384</v>
      </c>
      <c r="DO181" s="23">
        <f t="shared" si="47"/>
        <v>0.48204920500576165</v>
      </c>
    </row>
    <row r="182" spans="3:119" x14ac:dyDescent="0.2">
      <c r="C182" s="31">
        <v>44092</v>
      </c>
      <c r="D182" s="11">
        <v>181</v>
      </c>
      <c r="E182" s="23">
        <v>147.74549870000001</v>
      </c>
      <c r="F182" s="23">
        <f t="shared" si="36"/>
        <v>150.97418270441176</v>
      </c>
      <c r="G182" s="23">
        <f t="shared" si="37"/>
        <v>2.1853010973739715</v>
      </c>
      <c r="P182" s="23">
        <f t="shared" si="38"/>
        <v>-3.2286840044117469</v>
      </c>
      <c r="AT182" s="23">
        <v>4.058362065567394</v>
      </c>
      <c r="AU182" s="23">
        <f t="shared" si="39"/>
        <v>0.3565937975986555</v>
      </c>
      <c r="AV182" s="23">
        <v>181</v>
      </c>
      <c r="AW182" s="23">
        <f t="shared" si="40"/>
        <v>0.68893129770992367</v>
      </c>
      <c r="AX182" s="23">
        <f t="shared" si="41"/>
        <v>0.49282335838657698</v>
      </c>
      <c r="BT182" s="31">
        <v>44092</v>
      </c>
      <c r="BU182" s="11">
        <v>181</v>
      </c>
      <c r="BV182" s="23">
        <v>469.9599915</v>
      </c>
      <c r="BW182" s="23">
        <f t="shared" si="42"/>
        <v>486.81816343067692</v>
      </c>
      <c r="BX182" s="23">
        <f t="shared" si="43"/>
        <v>3.5871504459070356</v>
      </c>
      <c r="CG182" s="3">
        <f t="shared" si="44"/>
        <v>-16.858171930676917</v>
      </c>
      <c r="DK182" s="23">
        <v>13.937505787694647</v>
      </c>
      <c r="DL182" s="23">
        <f t="shared" si="45"/>
        <v>0.46143708073224837</v>
      </c>
      <c r="DM182" s="23">
        <v>181</v>
      </c>
      <c r="DN182" s="23">
        <f t="shared" si="46"/>
        <v>0.68893129770992367</v>
      </c>
      <c r="DO182" s="23">
        <f t="shared" si="47"/>
        <v>0.49282335838657698</v>
      </c>
    </row>
    <row r="183" spans="3:119" x14ac:dyDescent="0.2">
      <c r="C183" s="31">
        <v>44095</v>
      </c>
      <c r="D183" s="11">
        <v>182</v>
      </c>
      <c r="E183" s="23">
        <v>148.02349849999999</v>
      </c>
      <c r="F183" s="23">
        <f t="shared" si="36"/>
        <v>151.29969627294179</v>
      </c>
      <c r="G183" s="23">
        <f t="shared" si="37"/>
        <v>2.2132957308408705</v>
      </c>
      <c r="P183" s="23">
        <f t="shared" si="38"/>
        <v>-3.2761977729417993</v>
      </c>
      <c r="AT183" s="23">
        <v>4.1842646926899647</v>
      </c>
      <c r="AU183" s="23">
        <f t="shared" si="39"/>
        <v>0.36765641232054047</v>
      </c>
      <c r="AV183" s="23">
        <v>182</v>
      </c>
      <c r="AW183" s="23">
        <f t="shared" si="40"/>
        <v>0.6927480916030534</v>
      </c>
      <c r="AX183" s="23">
        <f t="shared" si="41"/>
        <v>0.50365502708235799</v>
      </c>
      <c r="BT183" s="31">
        <v>44095</v>
      </c>
      <c r="BU183" s="11">
        <v>182</v>
      </c>
      <c r="BV183" s="23">
        <v>487.35000609999997</v>
      </c>
      <c r="BW183" s="23">
        <f t="shared" si="42"/>
        <v>487.58411522976996</v>
      </c>
      <c r="BX183" s="23">
        <f t="shared" si="43"/>
        <v>4.8037165659120418E-2</v>
      </c>
      <c r="CG183" s="3">
        <f t="shared" si="44"/>
        <v>-0.23410912976999043</v>
      </c>
      <c r="DK183" s="23">
        <v>14.244672447555502</v>
      </c>
      <c r="DL183" s="23">
        <f t="shared" si="45"/>
        <v>0.47160662533969222</v>
      </c>
      <c r="DM183" s="23">
        <v>182</v>
      </c>
      <c r="DN183" s="23">
        <f t="shared" si="46"/>
        <v>0.6927480916030534</v>
      </c>
      <c r="DO183" s="23">
        <f t="shared" si="47"/>
        <v>0.50365502708235799</v>
      </c>
    </row>
    <row r="184" spans="3:119" x14ac:dyDescent="0.2">
      <c r="C184" s="31">
        <v>44096</v>
      </c>
      <c r="D184" s="11">
        <v>183</v>
      </c>
      <c r="E184" s="23">
        <v>156.44949339999999</v>
      </c>
      <c r="F184" s="23">
        <f t="shared" si="36"/>
        <v>151.62520984147181</v>
      </c>
      <c r="G184" s="23">
        <f t="shared" si="37"/>
        <v>3.0836044615330023</v>
      </c>
      <c r="P184" s="23">
        <f t="shared" si="38"/>
        <v>4.8242835585281796</v>
      </c>
      <c r="AT184" s="23">
        <v>4.5313106695018774</v>
      </c>
      <c r="AU184" s="23">
        <f t="shared" si="39"/>
        <v>0.39815010431088144</v>
      </c>
      <c r="AV184" s="23">
        <v>183</v>
      </c>
      <c r="AW184" s="23">
        <f t="shared" si="40"/>
        <v>0.69656488549618323</v>
      </c>
      <c r="AX184" s="23">
        <f t="shared" si="41"/>
        <v>0.51454611317535259</v>
      </c>
      <c r="BT184" s="31">
        <v>44096</v>
      </c>
      <c r="BU184" s="11">
        <v>183</v>
      </c>
      <c r="BV184" s="23">
        <v>491.17001340000002</v>
      </c>
      <c r="BW184" s="23">
        <f t="shared" si="42"/>
        <v>488.35006702886301</v>
      </c>
      <c r="BX184" s="23">
        <f t="shared" si="43"/>
        <v>0.57412836578044379</v>
      </c>
      <c r="CG184" s="3">
        <f t="shared" si="44"/>
        <v>2.8199463711370072</v>
      </c>
      <c r="DK184" s="23">
        <v>14.260837074996914</v>
      </c>
      <c r="DL184" s="23">
        <f t="shared" si="45"/>
        <v>0.47214179702760467</v>
      </c>
      <c r="DM184" s="23">
        <v>183</v>
      </c>
      <c r="DN184" s="23">
        <f t="shared" si="46"/>
        <v>0.69656488549618323</v>
      </c>
      <c r="DO184" s="23">
        <f t="shared" si="47"/>
        <v>0.51454611317535259</v>
      </c>
    </row>
    <row r="185" spans="3:119" x14ac:dyDescent="0.2">
      <c r="C185" s="31">
        <v>44097</v>
      </c>
      <c r="D185" s="11">
        <v>184</v>
      </c>
      <c r="E185" s="23">
        <v>149.99299619999999</v>
      </c>
      <c r="F185" s="23">
        <f t="shared" si="36"/>
        <v>151.95072341000184</v>
      </c>
      <c r="G185" s="23">
        <f t="shared" si="37"/>
        <v>1.3052124163127086</v>
      </c>
      <c r="P185" s="23">
        <f t="shared" si="38"/>
        <v>-1.957727210001849</v>
      </c>
      <c r="AT185" s="23">
        <v>4.5534487452775636</v>
      </c>
      <c r="AU185" s="23">
        <f t="shared" si="39"/>
        <v>0.40009529805772742</v>
      </c>
      <c r="AV185" s="23">
        <v>184</v>
      </c>
      <c r="AW185" s="23">
        <f t="shared" si="40"/>
        <v>0.70038167938931295</v>
      </c>
      <c r="AX185" s="23">
        <f t="shared" si="41"/>
        <v>0.5254985785037698</v>
      </c>
      <c r="BT185" s="31">
        <v>44097</v>
      </c>
      <c r="BU185" s="11">
        <v>184</v>
      </c>
      <c r="BV185" s="23">
        <v>470.60998540000003</v>
      </c>
      <c r="BW185" s="23">
        <f t="shared" si="42"/>
        <v>489.116018827956</v>
      </c>
      <c r="BX185" s="23">
        <f t="shared" si="43"/>
        <v>3.9323503542379297</v>
      </c>
      <c r="CG185" s="3">
        <f t="shared" si="44"/>
        <v>-18.50603342795597</v>
      </c>
      <c r="DK185" s="23">
        <v>14.863203182252732</v>
      </c>
      <c r="DL185" s="23">
        <f t="shared" si="45"/>
        <v>0.49208468080452666</v>
      </c>
      <c r="DM185" s="23">
        <v>184</v>
      </c>
      <c r="DN185" s="23">
        <f t="shared" si="46"/>
        <v>0.70038167938931295</v>
      </c>
      <c r="DO185" s="23">
        <f t="shared" si="47"/>
        <v>0.5254985785037698</v>
      </c>
    </row>
    <row r="186" spans="3:119" x14ac:dyDescent="0.2">
      <c r="C186" s="31">
        <v>44098</v>
      </c>
      <c r="D186" s="11">
        <v>185</v>
      </c>
      <c r="E186" s="23">
        <v>150.98950199999999</v>
      </c>
      <c r="F186" s="23">
        <f t="shared" si="36"/>
        <v>152.27623697853187</v>
      </c>
      <c r="G186" s="23">
        <f t="shared" si="37"/>
        <v>0.8522016176541084</v>
      </c>
      <c r="P186" s="23">
        <f t="shared" si="38"/>
        <v>-1.2867349785318822</v>
      </c>
      <c r="AT186" s="23">
        <v>4.5786410046979142</v>
      </c>
      <c r="AU186" s="23">
        <f t="shared" si="39"/>
        <v>0.40230885202646072</v>
      </c>
      <c r="AV186" s="23">
        <v>185</v>
      </c>
      <c r="AW186" s="23">
        <f t="shared" si="40"/>
        <v>0.70419847328244278</v>
      </c>
      <c r="AX186" s="23">
        <f t="shared" si="41"/>
        <v>0.53651444781109792</v>
      </c>
      <c r="BT186" s="31">
        <v>44098</v>
      </c>
      <c r="BU186" s="11">
        <v>185</v>
      </c>
      <c r="BV186" s="23">
        <v>473.07998659999998</v>
      </c>
      <c r="BW186" s="23">
        <f t="shared" si="42"/>
        <v>489.88197062704899</v>
      </c>
      <c r="BX186" s="23">
        <f t="shared" si="43"/>
        <v>3.5516159006860435</v>
      </c>
      <c r="CG186" s="3">
        <f t="shared" si="44"/>
        <v>-16.801984027049002</v>
      </c>
      <c r="DK186" s="23">
        <v>15.088653434182675</v>
      </c>
      <c r="DL186" s="23">
        <f t="shared" si="45"/>
        <v>0.49954879294091409</v>
      </c>
      <c r="DM186" s="23">
        <v>185</v>
      </c>
      <c r="DN186" s="23">
        <f t="shared" si="46"/>
        <v>0.70419847328244278</v>
      </c>
      <c r="DO186" s="23">
        <f t="shared" si="47"/>
        <v>0.53651444781109792</v>
      </c>
    </row>
    <row r="187" spans="3:119" x14ac:dyDescent="0.2">
      <c r="C187" s="31">
        <v>44099</v>
      </c>
      <c r="D187" s="11">
        <v>186</v>
      </c>
      <c r="E187" s="23">
        <v>154.7565002</v>
      </c>
      <c r="F187" s="23">
        <f t="shared" si="36"/>
        <v>152.6017505470619</v>
      </c>
      <c r="G187" s="23">
        <f t="shared" si="37"/>
        <v>1.3923483990355241</v>
      </c>
      <c r="P187" s="23">
        <f t="shared" si="38"/>
        <v>2.1547496529381078</v>
      </c>
      <c r="AT187" s="23">
        <v>4.5907827968309078</v>
      </c>
      <c r="AU187" s="23">
        <f t="shared" si="39"/>
        <v>0.40337570798864614</v>
      </c>
      <c r="AV187" s="23">
        <v>186</v>
      </c>
      <c r="AW187" s="23">
        <f t="shared" si="40"/>
        <v>0.7080152671755725</v>
      </c>
      <c r="AX187" s="23">
        <f t="shared" si="41"/>
        <v>0.54759581208933283</v>
      </c>
      <c r="BT187" s="31">
        <v>44099</v>
      </c>
      <c r="BU187" s="11">
        <v>186</v>
      </c>
      <c r="BV187" s="23">
        <v>482.88000490000002</v>
      </c>
      <c r="BW187" s="23">
        <f t="shared" si="42"/>
        <v>490.64792242614203</v>
      </c>
      <c r="BX187" s="23">
        <f t="shared" si="43"/>
        <v>1.6086641499580581</v>
      </c>
      <c r="CG187" s="3">
        <f t="shared" si="44"/>
        <v>-7.7679175261420141</v>
      </c>
      <c r="DK187" s="23">
        <v>15.156801112183132</v>
      </c>
      <c r="DL187" s="23">
        <f t="shared" si="45"/>
        <v>0.50180499760724517</v>
      </c>
      <c r="DM187" s="23">
        <v>186</v>
      </c>
      <c r="DN187" s="23">
        <f t="shared" si="46"/>
        <v>0.7080152671755725</v>
      </c>
      <c r="DO187" s="23">
        <f t="shared" si="47"/>
        <v>0.54759581208933283</v>
      </c>
    </row>
    <row r="188" spans="3:119" x14ac:dyDescent="0.2">
      <c r="C188" s="31">
        <v>44102</v>
      </c>
      <c r="D188" s="11">
        <v>187</v>
      </c>
      <c r="E188" s="23">
        <v>158.70249939999999</v>
      </c>
      <c r="F188" s="23">
        <f t="shared" si="36"/>
        <v>152.92726411559192</v>
      </c>
      <c r="G188" s="23">
        <f t="shared" si="37"/>
        <v>3.6390323443186232</v>
      </c>
      <c r="P188" s="23">
        <f t="shared" si="38"/>
        <v>5.775235284408069</v>
      </c>
      <c r="AT188" s="23">
        <v>4.5963523750919393</v>
      </c>
      <c r="AU188" s="23">
        <f t="shared" si="39"/>
        <v>0.40386508696248752</v>
      </c>
      <c r="AV188" s="23">
        <v>187</v>
      </c>
      <c r="AW188" s="23">
        <f t="shared" si="40"/>
        <v>0.71183206106870234</v>
      </c>
      <c r="AX188" s="23">
        <f t="shared" si="41"/>
        <v>0.55874483213126447</v>
      </c>
      <c r="BT188" s="31">
        <v>44102</v>
      </c>
      <c r="BU188" s="11">
        <v>187</v>
      </c>
      <c r="BV188" s="23">
        <v>490.64999390000003</v>
      </c>
      <c r="BW188" s="23">
        <f t="shared" si="42"/>
        <v>491.41387422523508</v>
      </c>
      <c r="BX188" s="23">
        <f t="shared" si="43"/>
        <v>0.15568742173279987</v>
      </c>
      <c r="CG188" s="3">
        <f t="shared" si="44"/>
        <v>-0.7638803252350499</v>
      </c>
      <c r="DK188" s="23">
        <v>15.778966552997304</v>
      </c>
      <c r="DL188" s="23">
        <f t="shared" si="45"/>
        <v>0.52240338939376207</v>
      </c>
      <c r="DM188" s="23">
        <v>187</v>
      </c>
      <c r="DN188" s="23">
        <f t="shared" si="46"/>
        <v>0.71183206106870234</v>
      </c>
      <c r="DO188" s="23">
        <f t="shared" si="47"/>
        <v>0.55874483213126447</v>
      </c>
    </row>
    <row r="189" spans="3:119" x14ac:dyDescent="0.2">
      <c r="C189" s="31">
        <v>44103</v>
      </c>
      <c r="D189" s="11">
        <v>188</v>
      </c>
      <c r="E189" s="23">
        <v>157.2440033</v>
      </c>
      <c r="F189" s="23">
        <f t="shared" si="36"/>
        <v>153.25277768412195</v>
      </c>
      <c r="G189" s="23">
        <f t="shared" si="37"/>
        <v>2.5382370914732686</v>
      </c>
      <c r="P189" s="23">
        <f t="shared" si="38"/>
        <v>3.9912256158780508</v>
      </c>
      <c r="AT189" s="23">
        <v>4.6261439115306615</v>
      </c>
      <c r="AU189" s="23">
        <f t="shared" si="39"/>
        <v>0.40648276299615543</v>
      </c>
      <c r="AV189" s="23">
        <v>188</v>
      </c>
      <c r="AW189" s="23">
        <f t="shared" si="40"/>
        <v>0.71564885496183206</v>
      </c>
      <c r="AX189" s="23">
        <f t="shared" si="41"/>
        <v>0.56996374230832691</v>
      </c>
      <c r="BT189" s="31">
        <v>44103</v>
      </c>
      <c r="BU189" s="11">
        <v>188</v>
      </c>
      <c r="BV189" s="23">
        <v>493.48001099999999</v>
      </c>
      <c r="BW189" s="23">
        <f t="shared" si="42"/>
        <v>492.17982602432807</v>
      </c>
      <c r="BX189" s="23">
        <f t="shared" si="43"/>
        <v>0.26347267299382576</v>
      </c>
      <c r="CG189" s="3">
        <f t="shared" si="44"/>
        <v>1.3001849756719253</v>
      </c>
      <c r="DK189" s="23">
        <v>16.298910276810886</v>
      </c>
      <c r="DL189" s="23">
        <f t="shared" si="45"/>
        <v>0.53961746755926998</v>
      </c>
      <c r="DM189" s="23">
        <v>188</v>
      </c>
      <c r="DN189" s="23">
        <f t="shared" si="46"/>
        <v>0.71564885496183206</v>
      </c>
      <c r="DO189" s="23">
        <f t="shared" si="47"/>
        <v>0.56996374230832691</v>
      </c>
    </row>
    <row r="190" spans="3:119" x14ac:dyDescent="0.2">
      <c r="C190" s="31">
        <v>44104</v>
      </c>
      <c r="D190" s="11">
        <v>189</v>
      </c>
      <c r="E190" s="23">
        <v>157.43649289999999</v>
      </c>
      <c r="F190" s="23">
        <f t="shared" si="36"/>
        <v>153.57829125265198</v>
      </c>
      <c r="G190" s="23">
        <f t="shared" si="37"/>
        <v>2.4506399858631576</v>
      </c>
      <c r="P190" s="23">
        <f t="shared" si="38"/>
        <v>3.858201647348011</v>
      </c>
      <c r="AT190" s="23">
        <v>4.8242835585281796</v>
      </c>
      <c r="AU190" s="23">
        <f t="shared" si="39"/>
        <v>0.42389258696853294</v>
      </c>
      <c r="AV190" s="23">
        <v>189</v>
      </c>
      <c r="AW190" s="23">
        <f t="shared" si="40"/>
        <v>0.71946564885496178</v>
      </c>
      <c r="AX190" s="23">
        <f t="shared" si="41"/>
        <v>0.58125485459206683</v>
      </c>
      <c r="BT190" s="31">
        <v>44104</v>
      </c>
      <c r="BU190" s="11">
        <v>189</v>
      </c>
      <c r="BV190" s="23">
        <v>500.02999879999999</v>
      </c>
      <c r="BW190" s="23">
        <f t="shared" si="42"/>
        <v>492.94577782342105</v>
      </c>
      <c r="BX190" s="23">
        <f t="shared" si="43"/>
        <v>1.416759193164419</v>
      </c>
      <c r="CG190" s="3">
        <f t="shared" si="44"/>
        <v>7.0842209765789335</v>
      </c>
      <c r="DK190" s="23">
        <v>16.783003753904325</v>
      </c>
      <c r="DL190" s="23">
        <f t="shared" si="45"/>
        <v>0.55564463083182181</v>
      </c>
      <c r="DM190" s="23">
        <v>189</v>
      </c>
      <c r="DN190" s="23">
        <f t="shared" si="46"/>
        <v>0.71946564885496178</v>
      </c>
      <c r="DO190" s="23">
        <f t="shared" si="47"/>
        <v>0.58125485459206683</v>
      </c>
    </row>
    <row r="191" spans="3:119" x14ac:dyDescent="0.2">
      <c r="C191" s="31">
        <v>44105</v>
      </c>
      <c r="D191" s="11">
        <v>190</v>
      </c>
      <c r="E191" s="23">
        <v>161.06300350000001</v>
      </c>
      <c r="F191" s="23">
        <f t="shared" si="36"/>
        <v>153.90380482118198</v>
      </c>
      <c r="G191" s="23">
        <f t="shared" si="37"/>
        <v>4.4449678220597875</v>
      </c>
      <c r="P191" s="23">
        <f t="shared" si="38"/>
        <v>7.1591986788180293</v>
      </c>
      <c r="AT191" s="23">
        <v>4.8986528444497708</v>
      </c>
      <c r="AU191" s="23">
        <f t="shared" si="39"/>
        <v>0.43042715083026489</v>
      </c>
      <c r="AV191" s="23">
        <v>190</v>
      </c>
      <c r="AW191" s="23">
        <f t="shared" si="40"/>
        <v>0.72328244274809161</v>
      </c>
      <c r="AX191" s="23">
        <f t="shared" si="41"/>
        <v>0.59262056283896225</v>
      </c>
      <c r="BT191" s="31">
        <v>44105</v>
      </c>
      <c r="BU191" s="11">
        <v>190</v>
      </c>
      <c r="BV191" s="23">
        <v>527.51000980000003</v>
      </c>
      <c r="BW191" s="23">
        <f t="shared" si="42"/>
        <v>493.7117296225141</v>
      </c>
      <c r="BX191" s="23">
        <f t="shared" si="43"/>
        <v>6.4071353243704703</v>
      </c>
      <c r="CG191" s="3">
        <f t="shared" si="44"/>
        <v>33.798280177485935</v>
      </c>
      <c r="DK191" s="23">
        <v>16.98895061490407</v>
      </c>
      <c r="DL191" s="23">
        <f t="shared" si="45"/>
        <v>0.56246303290269994</v>
      </c>
      <c r="DM191" s="23">
        <v>190</v>
      </c>
      <c r="DN191" s="23">
        <f t="shared" si="46"/>
        <v>0.72328244274809161</v>
      </c>
      <c r="DO191" s="23">
        <f t="shared" si="47"/>
        <v>0.59262056283896225</v>
      </c>
    </row>
    <row r="192" spans="3:119" x14ac:dyDescent="0.2">
      <c r="C192" s="31">
        <v>44106</v>
      </c>
      <c r="D192" s="11">
        <v>191</v>
      </c>
      <c r="E192" s="23">
        <v>156.25</v>
      </c>
      <c r="F192" s="23">
        <f t="shared" si="36"/>
        <v>154.22931838971201</v>
      </c>
      <c r="G192" s="23">
        <f t="shared" si="37"/>
        <v>1.2932362305843164</v>
      </c>
      <c r="P192" s="23">
        <f t="shared" si="38"/>
        <v>2.0206816102879941</v>
      </c>
      <c r="AT192" s="23">
        <v>5.1955714332696061</v>
      </c>
      <c r="AU192" s="23">
        <f t="shared" si="39"/>
        <v>0.4565163280535634</v>
      </c>
      <c r="AV192" s="23">
        <v>191</v>
      </c>
      <c r="AW192" s="23">
        <f t="shared" si="40"/>
        <v>0.72709923664122134</v>
      </c>
      <c r="AX192" s="23">
        <f t="shared" si="41"/>
        <v>0.60406334736020972</v>
      </c>
      <c r="BT192" s="31">
        <v>44106</v>
      </c>
      <c r="BU192" s="11">
        <v>191</v>
      </c>
      <c r="BV192" s="23">
        <v>503.05999759999997</v>
      </c>
      <c r="BW192" s="23">
        <f t="shared" si="42"/>
        <v>494.47768142160714</v>
      </c>
      <c r="BX192" s="23">
        <f t="shared" si="43"/>
        <v>1.7060223868598912</v>
      </c>
      <c r="CG192" s="3">
        <f t="shared" si="44"/>
        <v>8.5823161783928299</v>
      </c>
      <c r="DK192" s="23">
        <v>18.008491843927573</v>
      </c>
      <c r="DL192" s="23">
        <f t="shared" si="45"/>
        <v>0.59621757518401208</v>
      </c>
      <c r="DM192" s="23">
        <v>191</v>
      </c>
      <c r="DN192" s="23">
        <f t="shared" si="46"/>
        <v>0.72709923664122134</v>
      </c>
      <c r="DO192" s="23">
        <f t="shared" si="47"/>
        <v>0.60406334736020972</v>
      </c>
    </row>
    <row r="193" spans="3:119" x14ac:dyDescent="0.2">
      <c r="C193" s="31">
        <v>44109</v>
      </c>
      <c r="D193" s="11">
        <v>192</v>
      </c>
      <c r="E193" s="23">
        <v>159.96000670000001</v>
      </c>
      <c r="F193" s="23">
        <f t="shared" si="36"/>
        <v>154.55483195824203</v>
      </c>
      <c r="G193" s="23">
        <f t="shared" si="37"/>
        <v>3.3790788418102604</v>
      </c>
      <c r="P193" s="23">
        <f t="shared" si="38"/>
        <v>5.4051747417579747</v>
      </c>
      <c r="AT193" s="23">
        <v>5.2766326073897289</v>
      </c>
      <c r="AU193" s="23">
        <f t="shared" si="39"/>
        <v>0.46363888425980948</v>
      </c>
      <c r="AV193" s="23">
        <v>192</v>
      </c>
      <c r="AW193" s="23">
        <f t="shared" si="40"/>
        <v>0.73091603053435117</v>
      </c>
      <c r="AX193" s="23">
        <f t="shared" si="41"/>
        <v>0.61558577980018625</v>
      </c>
      <c r="BT193" s="31">
        <v>44109</v>
      </c>
      <c r="BU193" s="11">
        <v>192</v>
      </c>
      <c r="BV193" s="23">
        <v>520.65002440000001</v>
      </c>
      <c r="BW193" s="23">
        <f t="shared" si="42"/>
        <v>495.24363322070013</v>
      </c>
      <c r="BX193" s="23">
        <f t="shared" si="43"/>
        <v>4.879744547900164</v>
      </c>
      <c r="CG193" s="3">
        <f t="shared" si="44"/>
        <v>25.406391179299874</v>
      </c>
      <c r="DK193" s="23">
        <v>18.098670572275921</v>
      </c>
      <c r="DL193" s="23">
        <f t="shared" si="45"/>
        <v>0.59920317460094263</v>
      </c>
      <c r="DM193" s="23">
        <v>192</v>
      </c>
      <c r="DN193" s="23">
        <f t="shared" si="46"/>
        <v>0.73091603053435117</v>
      </c>
      <c r="DO193" s="23">
        <f t="shared" si="47"/>
        <v>0.61558577980018625</v>
      </c>
    </row>
    <row r="194" spans="3:119" x14ac:dyDescent="0.2">
      <c r="C194" s="31">
        <v>44110</v>
      </c>
      <c r="D194" s="11">
        <v>193</v>
      </c>
      <c r="E194" s="23">
        <v>154.99800110000001</v>
      </c>
      <c r="F194" s="23">
        <f t="shared" si="36"/>
        <v>154.88034552677206</v>
      </c>
      <c r="G194" s="23">
        <f t="shared" si="37"/>
        <v>7.590780035417477E-2</v>
      </c>
      <c r="P194" s="23">
        <f t="shared" si="38"/>
        <v>0.11765557322794962</v>
      </c>
      <c r="AT194" s="23">
        <v>5.3108397065619215</v>
      </c>
      <c r="AU194" s="23">
        <f t="shared" si="39"/>
        <v>0.46664454003954847</v>
      </c>
      <c r="AV194" s="23">
        <v>193</v>
      </c>
      <c r="AW194" s="23">
        <f t="shared" si="40"/>
        <v>0.73473282442748089</v>
      </c>
      <c r="AX194" s="23">
        <f t="shared" si="41"/>
        <v>0.62719052834960598</v>
      </c>
      <c r="BT194" s="31">
        <v>44110</v>
      </c>
      <c r="BU194" s="11">
        <v>193</v>
      </c>
      <c r="BV194" s="23">
        <v>505.86999509999998</v>
      </c>
      <c r="BW194" s="23">
        <f t="shared" si="42"/>
        <v>496.00958501979318</v>
      </c>
      <c r="BX194" s="23">
        <f t="shared" si="43"/>
        <v>1.9491984453945737</v>
      </c>
      <c r="CG194" s="3">
        <f t="shared" si="44"/>
        <v>9.8604100802068047</v>
      </c>
      <c r="DK194" s="23">
        <v>18.733501562974197</v>
      </c>
      <c r="DL194" s="23">
        <f t="shared" si="45"/>
        <v>0.62022089208700837</v>
      </c>
      <c r="DM194" s="23">
        <v>193</v>
      </c>
      <c r="DN194" s="23">
        <f t="shared" si="46"/>
        <v>0.73473282442748089</v>
      </c>
      <c r="DO194" s="23">
        <f t="shared" si="47"/>
        <v>0.62719052834960598</v>
      </c>
    </row>
    <row r="195" spans="3:119" x14ac:dyDescent="0.2">
      <c r="C195" s="31">
        <v>44111</v>
      </c>
      <c r="D195" s="11">
        <v>194</v>
      </c>
      <c r="E195" s="23">
        <v>159.7845001</v>
      </c>
      <c r="F195" s="23">
        <f t="shared" ref="F195:F258" si="48">$J$4*D195 + $J$5</f>
        <v>155.20585909530209</v>
      </c>
      <c r="G195" s="23">
        <f t="shared" ref="G195:G258" si="49">ABS(E195-F195)/E195*100</f>
        <v>2.8655101100747595</v>
      </c>
      <c r="P195" s="23">
        <f t="shared" ref="P195:P258" si="50">E195-F195</f>
        <v>4.5786410046979142</v>
      </c>
      <c r="AT195" s="23">
        <v>5.4051747417579747</v>
      </c>
      <c r="AU195" s="23">
        <f t="shared" ref="AU195:AU258" si="51">STANDARDIZE(AT195,AVERAGE($AT$2:$AT$263),_xlfn.STDEV.S($AT$2:$AT$263))</f>
        <v>0.4749334230676478</v>
      </c>
      <c r="AV195" s="23">
        <v>194</v>
      </c>
      <c r="AW195" s="23">
        <f t="shared" ref="AW195:AW258" si="52">(AV195-0.5)/262</f>
        <v>0.73854961832061072</v>
      </c>
      <c r="AX195" s="23">
        <f t="shared" ref="AX195:AX258" si="53">_xlfn.NORM.S.INV(AW195)</f>
        <v>0.63888036332198828</v>
      </c>
      <c r="BT195" s="31">
        <v>44111</v>
      </c>
      <c r="BU195" s="11">
        <v>194</v>
      </c>
      <c r="BV195" s="23">
        <v>534.6599731</v>
      </c>
      <c r="BW195" s="23">
        <f t="shared" ref="BW195:BW258" si="54">$CA$4*BU195 + $CA$5</f>
        <v>496.77553681888617</v>
      </c>
      <c r="BX195" s="23">
        <f t="shared" ref="BX195:BX258" si="55">ABS(BV195-BW195)/BV195*100</f>
        <v>7.0857064652618247</v>
      </c>
      <c r="CG195" s="3">
        <f t="shared" ref="CG195:CG258" si="56">BV195-BW195</f>
        <v>37.884436281113835</v>
      </c>
      <c r="DK195" s="23">
        <v>18.774884075903856</v>
      </c>
      <c r="DL195" s="23">
        <f t="shared" ref="DL195:DL258" si="57">STANDARDIZE(DK195,AVERAGE($DK$2:$DK$263),_xlfn.STDEV.S($DK$2:$DK$263))</f>
        <v>0.62159096692324523</v>
      </c>
      <c r="DM195" s="23">
        <v>194</v>
      </c>
      <c r="DN195" s="23">
        <f t="shared" ref="DN195:DN258" si="58">(DM195-0.5)/262</f>
        <v>0.73854961832061072</v>
      </c>
      <c r="DO195" s="23">
        <f t="shared" ref="DO195:DO258" si="59">_xlfn.NORM.S.INV(DN195)</f>
        <v>0.63888036332198828</v>
      </c>
    </row>
    <row r="196" spans="3:119" x14ac:dyDescent="0.2">
      <c r="C196" s="31">
        <v>44112</v>
      </c>
      <c r="D196" s="11">
        <v>195</v>
      </c>
      <c r="E196" s="23">
        <v>159.5274963</v>
      </c>
      <c r="F196" s="23">
        <f t="shared" si="48"/>
        <v>155.53137266383212</v>
      </c>
      <c r="G196" s="23">
        <f t="shared" si="49"/>
        <v>2.5049748343401288</v>
      </c>
      <c r="P196" s="23">
        <f t="shared" si="50"/>
        <v>3.99612363616788</v>
      </c>
      <c r="AT196" s="23">
        <v>5.476370069708338</v>
      </c>
      <c r="AU196" s="23">
        <f t="shared" si="51"/>
        <v>0.48118910256467967</v>
      </c>
      <c r="AV196" s="23">
        <v>195</v>
      </c>
      <c r="AW196" s="23">
        <f t="shared" si="52"/>
        <v>0.74236641221374045</v>
      </c>
      <c r="AX196" s="23">
        <f t="shared" si="53"/>
        <v>0.65065816312493385</v>
      </c>
      <c r="BT196" s="31">
        <v>44112</v>
      </c>
      <c r="BU196" s="11">
        <v>195</v>
      </c>
      <c r="BV196" s="23">
        <v>531.78997800000002</v>
      </c>
      <c r="BW196" s="23">
        <f t="shared" si="54"/>
        <v>497.54148861797921</v>
      </c>
      <c r="BX196" s="23">
        <f t="shared" si="55"/>
        <v>6.4402284358244906</v>
      </c>
      <c r="CG196" s="3">
        <f t="shared" si="56"/>
        <v>34.248489382020807</v>
      </c>
      <c r="DK196" s="23">
        <v>19.199389885880635</v>
      </c>
      <c r="DL196" s="23">
        <f t="shared" si="57"/>
        <v>0.63564532677022068</v>
      </c>
      <c r="DM196" s="23">
        <v>195</v>
      </c>
      <c r="DN196" s="23">
        <f t="shared" si="58"/>
        <v>0.74236641221374045</v>
      </c>
      <c r="DO196" s="23">
        <f t="shared" si="59"/>
        <v>0.65065816312493385</v>
      </c>
    </row>
    <row r="197" spans="3:119" x14ac:dyDescent="0.2">
      <c r="C197" s="31">
        <v>44113</v>
      </c>
      <c r="D197" s="11">
        <v>196</v>
      </c>
      <c r="E197" s="23">
        <v>164.33250430000001</v>
      </c>
      <c r="F197" s="23">
        <f t="shared" si="48"/>
        <v>155.85688623236214</v>
      </c>
      <c r="G197" s="23">
        <f t="shared" si="49"/>
        <v>5.1576029366442677</v>
      </c>
      <c r="P197" s="23">
        <f t="shared" si="50"/>
        <v>8.4756180676378676</v>
      </c>
      <c r="AT197" s="23">
        <v>5.6718659436219667</v>
      </c>
      <c r="AU197" s="23">
        <f t="shared" si="51"/>
        <v>0.49836662762711714</v>
      </c>
      <c r="AV197" s="23">
        <v>196</v>
      </c>
      <c r="AW197" s="23">
        <f t="shared" si="52"/>
        <v>0.74618320610687028</v>
      </c>
      <c r="AX197" s="23">
        <f t="shared" si="53"/>
        <v>0.66252692066094021</v>
      </c>
      <c r="BT197" s="31">
        <v>44113</v>
      </c>
      <c r="BU197" s="11">
        <v>196</v>
      </c>
      <c r="BV197" s="23">
        <v>539.44000240000003</v>
      </c>
      <c r="BW197" s="23">
        <f t="shared" si="54"/>
        <v>498.30744041707226</v>
      </c>
      <c r="BX197" s="23">
        <f t="shared" si="55"/>
        <v>7.6250485317971597</v>
      </c>
      <c r="CG197" s="3">
        <f t="shared" si="56"/>
        <v>41.132561982927768</v>
      </c>
      <c r="DK197" s="23">
        <v>19.441315484066706</v>
      </c>
      <c r="DL197" s="23">
        <f t="shared" si="57"/>
        <v>0.64365489774237716</v>
      </c>
      <c r="DM197" s="23">
        <v>196</v>
      </c>
      <c r="DN197" s="23">
        <f t="shared" si="58"/>
        <v>0.74618320610687028</v>
      </c>
      <c r="DO197" s="23">
        <f t="shared" si="59"/>
        <v>0.66252692066094021</v>
      </c>
    </row>
    <row r="198" spans="3:119" x14ac:dyDescent="0.2">
      <c r="C198" s="31">
        <v>44116</v>
      </c>
      <c r="D198" s="11">
        <v>197</v>
      </c>
      <c r="E198" s="23">
        <v>172.1464996</v>
      </c>
      <c r="F198" s="23">
        <f t="shared" si="48"/>
        <v>156.18239980089214</v>
      </c>
      <c r="G198" s="23">
        <f t="shared" si="49"/>
        <v>9.2735546968437212</v>
      </c>
      <c r="P198" s="23">
        <f t="shared" si="50"/>
        <v>15.964099799107856</v>
      </c>
      <c r="AT198" s="23">
        <v>5.7128270380318895</v>
      </c>
      <c r="AU198" s="23">
        <f t="shared" si="51"/>
        <v>0.50196573287535462</v>
      </c>
      <c r="AV198" s="23">
        <v>197</v>
      </c>
      <c r="AW198" s="23">
        <f t="shared" si="52"/>
        <v>0.75</v>
      </c>
      <c r="AX198" s="23">
        <f t="shared" si="53"/>
        <v>0.67448975019608193</v>
      </c>
      <c r="BT198" s="31">
        <v>44116</v>
      </c>
      <c r="BU198" s="11">
        <v>197</v>
      </c>
      <c r="BV198" s="23">
        <v>539.80999759999997</v>
      </c>
      <c r="BW198" s="23">
        <f t="shared" si="54"/>
        <v>499.07339221616525</v>
      </c>
      <c r="BX198" s="23">
        <f t="shared" si="55"/>
        <v>7.5464710851873882</v>
      </c>
      <c r="CG198" s="3">
        <f t="shared" si="56"/>
        <v>40.736605383834728</v>
      </c>
      <c r="DK198" s="23">
        <v>19.621535688601625</v>
      </c>
      <c r="DL198" s="23">
        <f t="shared" si="57"/>
        <v>0.64962155248938247</v>
      </c>
      <c r="DM198" s="23">
        <v>197</v>
      </c>
      <c r="DN198" s="23">
        <f t="shared" si="58"/>
        <v>0.75</v>
      </c>
      <c r="DO198" s="23">
        <f t="shared" si="59"/>
        <v>0.67448975019608193</v>
      </c>
    </row>
    <row r="199" spans="3:119" x14ac:dyDescent="0.2">
      <c r="C199" s="31">
        <v>44117</v>
      </c>
      <c r="D199" s="11">
        <v>198</v>
      </c>
      <c r="E199" s="23">
        <v>172.1815033</v>
      </c>
      <c r="F199" s="23">
        <f t="shared" si="48"/>
        <v>156.50791336942217</v>
      </c>
      <c r="G199" s="23">
        <f t="shared" si="49"/>
        <v>9.1029463851694885</v>
      </c>
      <c r="P199" s="23">
        <f t="shared" si="50"/>
        <v>15.673589930577833</v>
      </c>
      <c r="AT199" s="23">
        <v>5.775235284408069</v>
      </c>
      <c r="AU199" s="23">
        <f t="shared" si="51"/>
        <v>0.50744932285998634</v>
      </c>
      <c r="AV199" s="23">
        <v>198</v>
      </c>
      <c r="AW199" s="23">
        <f t="shared" si="52"/>
        <v>0.75381679389312972</v>
      </c>
      <c r="AX199" s="23">
        <f t="shared" si="53"/>
        <v>0.68654989473896011</v>
      </c>
      <c r="BT199" s="31">
        <v>44117</v>
      </c>
      <c r="BU199" s="11">
        <v>198</v>
      </c>
      <c r="BV199" s="23">
        <v>554.0900269</v>
      </c>
      <c r="BW199" s="23">
        <f t="shared" si="54"/>
        <v>499.83934401525823</v>
      </c>
      <c r="BX199" s="23">
        <f t="shared" si="55"/>
        <v>9.7909509738446747</v>
      </c>
      <c r="CG199" s="3">
        <f t="shared" si="56"/>
        <v>54.250682884741764</v>
      </c>
      <c r="DK199" s="23">
        <v>20.044918352090349</v>
      </c>
      <c r="DL199" s="23">
        <f t="shared" si="57"/>
        <v>0.66363872767472776</v>
      </c>
      <c r="DM199" s="23">
        <v>198</v>
      </c>
      <c r="DN199" s="23">
        <f t="shared" si="58"/>
        <v>0.75381679389312972</v>
      </c>
      <c r="DO199" s="23">
        <f t="shared" si="59"/>
        <v>0.68654989473896011</v>
      </c>
    </row>
    <row r="200" spans="3:119" x14ac:dyDescent="0.2">
      <c r="C200" s="31">
        <v>44118</v>
      </c>
      <c r="D200" s="11">
        <v>199</v>
      </c>
      <c r="E200" s="23">
        <v>168.18550110000001</v>
      </c>
      <c r="F200" s="23">
        <f t="shared" si="48"/>
        <v>156.8334269379522</v>
      </c>
      <c r="G200" s="23">
        <f t="shared" si="49"/>
        <v>6.7497341255939052</v>
      </c>
      <c r="P200" s="23">
        <f t="shared" si="50"/>
        <v>11.352074162047813</v>
      </c>
      <c r="AT200" s="23">
        <v>5.8504100492120443</v>
      </c>
      <c r="AU200" s="23">
        <f t="shared" si="51"/>
        <v>0.51405466127778665</v>
      </c>
      <c r="AV200" s="23">
        <v>199</v>
      </c>
      <c r="AW200" s="23">
        <f t="shared" si="52"/>
        <v>0.75763358778625955</v>
      </c>
      <c r="AX200" s="23">
        <f t="shared" si="53"/>
        <v>0.69871073397684169</v>
      </c>
      <c r="BT200" s="31">
        <v>44118</v>
      </c>
      <c r="BU200" s="11">
        <v>199</v>
      </c>
      <c r="BV200" s="23">
        <v>541.45001219999995</v>
      </c>
      <c r="BW200" s="23">
        <f t="shared" si="54"/>
        <v>500.60529581435128</v>
      </c>
      <c r="BX200" s="23">
        <f t="shared" si="55"/>
        <v>7.5435802872530928</v>
      </c>
      <c r="CG200" s="3">
        <f t="shared" si="56"/>
        <v>40.844716385648667</v>
      </c>
      <c r="DK200" s="23">
        <v>20.94535268497367</v>
      </c>
      <c r="DL200" s="23">
        <f t="shared" si="57"/>
        <v>0.69344992892449542</v>
      </c>
      <c r="DM200" s="23">
        <v>199</v>
      </c>
      <c r="DN200" s="23">
        <f t="shared" si="58"/>
        <v>0.75763358778625955</v>
      </c>
      <c r="DO200" s="23">
        <f t="shared" si="59"/>
        <v>0.69871073397684169</v>
      </c>
    </row>
    <row r="201" spans="3:119" x14ac:dyDescent="0.2">
      <c r="C201" s="31">
        <v>44119</v>
      </c>
      <c r="D201" s="11">
        <v>200</v>
      </c>
      <c r="E201" s="23">
        <v>166.93249510000001</v>
      </c>
      <c r="F201" s="23">
        <f t="shared" si="48"/>
        <v>157.15894050648222</v>
      </c>
      <c r="G201" s="23">
        <f t="shared" si="49"/>
        <v>5.8547945309647424</v>
      </c>
      <c r="P201" s="23">
        <f t="shared" si="50"/>
        <v>9.7735545935177868</v>
      </c>
      <c r="AT201" s="23">
        <v>5.9601217388596979</v>
      </c>
      <c r="AU201" s="23">
        <f t="shared" si="51"/>
        <v>0.52369463608051592</v>
      </c>
      <c r="AV201" s="23">
        <v>200</v>
      </c>
      <c r="AW201" s="23">
        <f t="shared" si="52"/>
        <v>0.76145038167938928</v>
      </c>
      <c r="AX201" s="23">
        <f t="shared" si="53"/>
        <v>0.7109757928210424</v>
      </c>
      <c r="BT201" s="31">
        <v>44119</v>
      </c>
      <c r="BU201" s="11">
        <v>200</v>
      </c>
      <c r="BV201" s="23">
        <v>541.94000240000003</v>
      </c>
      <c r="BW201" s="23">
        <f t="shared" si="54"/>
        <v>501.37124761344432</v>
      </c>
      <c r="BX201" s="23">
        <f t="shared" si="55"/>
        <v>7.4858387657112546</v>
      </c>
      <c r="CG201" s="3">
        <f t="shared" si="56"/>
        <v>40.568754786555701</v>
      </c>
      <c r="DK201" s="23">
        <v>21.399895133043742</v>
      </c>
      <c r="DL201" s="23">
        <f t="shared" si="57"/>
        <v>0.70849872915470047</v>
      </c>
      <c r="DM201" s="23">
        <v>200</v>
      </c>
      <c r="DN201" s="23">
        <f t="shared" si="58"/>
        <v>0.76145038167938928</v>
      </c>
      <c r="DO201" s="23">
        <f t="shared" si="59"/>
        <v>0.7109757928210424</v>
      </c>
    </row>
    <row r="202" spans="3:119" x14ac:dyDescent="0.2">
      <c r="C202" s="31">
        <v>44120</v>
      </c>
      <c r="D202" s="11">
        <v>201</v>
      </c>
      <c r="E202" s="23">
        <v>163.63549800000001</v>
      </c>
      <c r="F202" s="23">
        <f t="shared" si="48"/>
        <v>157.48445407501225</v>
      </c>
      <c r="G202" s="23">
        <f t="shared" si="49"/>
        <v>3.7589911725558229</v>
      </c>
      <c r="P202" s="23">
        <f t="shared" si="50"/>
        <v>6.1510439249877606</v>
      </c>
      <c r="AT202" s="23">
        <v>6.1510439249877606</v>
      </c>
      <c r="AU202" s="23">
        <f t="shared" si="51"/>
        <v>0.54047028751262272</v>
      </c>
      <c r="AV202" s="23">
        <v>201</v>
      </c>
      <c r="AW202" s="23">
        <f t="shared" si="52"/>
        <v>0.76526717557251911</v>
      </c>
      <c r="AX202" s="23">
        <f t="shared" si="53"/>
        <v>0.72334875061938442</v>
      </c>
      <c r="BT202" s="31">
        <v>44120</v>
      </c>
      <c r="BU202" s="11">
        <v>201</v>
      </c>
      <c r="BV202" s="23">
        <v>530.78997800000002</v>
      </c>
      <c r="BW202" s="23">
        <f t="shared" si="54"/>
        <v>502.13719941253731</v>
      </c>
      <c r="BX202" s="23">
        <f t="shared" si="55"/>
        <v>5.3981385811814828</v>
      </c>
      <c r="CG202" s="3">
        <f t="shared" si="56"/>
        <v>28.652778587462706</v>
      </c>
      <c r="DK202" s="23">
        <v>21.750879889276689</v>
      </c>
      <c r="DL202" s="23">
        <f t="shared" si="57"/>
        <v>0.7201189848708015</v>
      </c>
      <c r="DM202" s="23">
        <v>201</v>
      </c>
      <c r="DN202" s="23">
        <f t="shared" si="58"/>
        <v>0.76526717557251911</v>
      </c>
      <c r="DO202" s="23">
        <f t="shared" si="59"/>
        <v>0.72334875061938442</v>
      </c>
    </row>
    <row r="203" spans="3:119" x14ac:dyDescent="0.2">
      <c r="C203" s="31">
        <v>44123</v>
      </c>
      <c r="D203" s="11">
        <v>202</v>
      </c>
      <c r="E203" s="23">
        <v>160.36050420000001</v>
      </c>
      <c r="F203" s="23">
        <f t="shared" si="48"/>
        <v>157.80996764354228</v>
      </c>
      <c r="G203" s="23">
        <f t="shared" si="49"/>
        <v>1.590501706877103</v>
      </c>
      <c r="P203" s="23">
        <f t="shared" si="50"/>
        <v>2.5505365564577289</v>
      </c>
      <c r="AT203" s="23">
        <v>6.3693941806820078</v>
      </c>
      <c r="AU203" s="23">
        <f t="shared" si="51"/>
        <v>0.55965594557533282</v>
      </c>
      <c r="AV203" s="23">
        <v>202</v>
      </c>
      <c r="AW203" s="23">
        <f t="shared" si="52"/>
        <v>0.76908396946564883</v>
      </c>
      <c r="AX203" s="23">
        <f t="shared" si="53"/>
        <v>0.7358334511000415</v>
      </c>
      <c r="BT203" s="31">
        <v>44123</v>
      </c>
      <c r="BU203" s="11">
        <v>202</v>
      </c>
      <c r="BV203" s="23">
        <v>530.71997069999998</v>
      </c>
      <c r="BW203" s="23">
        <f t="shared" si="54"/>
        <v>502.9031512116303</v>
      </c>
      <c r="BX203" s="23">
        <f t="shared" si="55"/>
        <v>5.2413364908202569</v>
      </c>
      <c r="CG203" s="3">
        <f t="shared" si="56"/>
        <v>27.816819488369674</v>
      </c>
      <c r="DK203" s="23">
        <v>21.902771249369437</v>
      </c>
      <c r="DL203" s="23">
        <f t="shared" si="57"/>
        <v>0.72514774014863093</v>
      </c>
      <c r="DM203" s="23">
        <v>202</v>
      </c>
      <c r="DN203" s="23">
        <f t="shared" si="58"/>
        <v>0.76908396946564883</v>
      </c>
      <c r="DO203" s="23">
        <f t="shared" si="59"/>
        <v>0.7358334511000415</v>
      </c>
    </row>
    <row r="204" spans="3:119" x14ac:dyDescent="0.2">
      <c r="C204" s="31">
        <v>44124</v>
      </c>
      <c r="D204" s="11">
        <v>203</v>
      </c>
      <c r="E204" s="23">
        <v>160.8504944</v>
      </c>
      <c r="F204" s="23">
        <f t="shared" si="48"/>
        <v>158.13548121207231</v>
      </c>
      <c r="G204" s="23">
        <f t="shared" si="49"/>
        <v>1.6879109996243167</v>
      </c>
      <c r="P204" s="23">
        <f t="shared" si="50"/>
        <v>2.7150131879276955</v>
      </c>
      <c r="AT204" s="23">
        <v>6.4643897382383386</v>
      </c>
      <c r="AU204" s="23">
        <f t="shared" si="51"/>
        <v>0.56800286634699593</v>
      </c>
      <c r="AV204" s="23">
        <v>203</v>
      </c>
      <c r="AW204" s="23">
        <f t="shared" si="52"/>
        <v>0.77290076335877866</v>
      </c>
      <c r="AX204" s="23">
        <f t="shared" si="53"/>
        <v>0.74843391311848129</v>
      </c>
      <c r="BT204" s="31">
        <v>44124</v>
      </c>
      <c r="BU204" s="11">
        <v>203</v>
      </c>
      <c r="BV204" s="23">
        <v>525.41998290000004</v>
      </c>
      <c r="BW204" s="23">
        <f t="shared" si="54"/>
        <v>503.66910301072335</v>
      </c>
      <c r="BX204" s="23">
        <f t="shared" si="55"/>
        <v>4.1397131051668437</v>
      </c>
      <c r="CG204" s="3">
        <f t="shared" si="56"/>
        <v>21.750879889276689</v>
      </c>
      <c r="DK204" s="23">
        <v>22.535607089508574</v>
      </c>
      <c r="DL204" s="23">
        <f t="shared" si="57"/>
        <v>0.74609940302896915</v>
      </c>
      <c r="DM204" s="23">
        <v>203</v>
      </c>
      <c r="DN204" s="23">
        <f t="shared" si="58"/>
        <v>0.77290076335877866</v>
      </c>
      <c r="DO204" s="23">
        <f t="shared" si="59"/>
        <v>0.74843391311848129</v>
      </c>
    </row>
    <row r="205" spans="3:119" x14ac:dyDescent="0.2">
      <c r="C205" s="31">
        <v>44125</v>
      </c>
      <c r="D205" s="11">
        <v>204</v>
      </c>
      <c r="E205" s="23">
        <v>159.246994</v>
      </c>
      <c r="F205" s="23">
        <f t="shared" si="48"/>
        <v>158.46099478060233</v>
      </c>
      <c r="G205" s="23">
        <f t="shared" si="49"/>
        <v>0.49357240576714845</v>
      </c>
      <c r="P205" s="23">
        <f t="shared" si="50"/>
        <v>0.78599921939766659</v>
      </c>
      <c r="AT205" s="23">
        <v>6.5038797121519849</v>
      </c>
      <c r="AU205" s="23">
        <f t="shared" si="51"/>
        <v>0.5714727094850478</v>
      </c>
      <c r="AV205" s="23">
        <v>204</v>
      </c>
      <c r="AW205" s="23">
        <f t="shared" si="52"/>
        <v>0.77671755725190839</v>
      </c>
      <c r="AX205" s="23">
        <f t="shared" si="53"/>
        <v>0.76115434228754864</v>
      </c>
      <c r="BT205" s="31">
        <v>44125</v>
      </c>
      <c r="BU205" s="11">
        <v>204</v>
      </c>
      <c r="BV205" s="23">
        <v>489.0499878</v>
      </c>
      <c r="BW205" s="23">
        <f t="shared" si="54"/>
        <v>504.43505480981639</v>
      </c>
      <c r="BX205" s="23">
        <f t="shared" si="55"/>
        <v>3.1459088832670035</v>
      </c>
      <c r="CG205" s="3">
        <f t="shared" si="56"/>
        <v>-15.385067009816396</v>
      </c>
      <c r="DK205" s="23">
        <v>23.403439286787659</v>
      </c>
      <c r="DL205" s="23">
        <f t="shared" si="57"/>
        <v>0.77483122648273717</v>
      </c>
      <c r="DM205" s="23">
        <v>204</v>
      </c>
      <c r="DN205" s="23">
        <f t="shared" si="58"/>
        <v>0.77671755725190839</v>
      </c>
      <c r="DO205" s="23">
        <f t="shared" si="59"/>
        <v>0.76115434228754864</v>
      </c>
    </row>
    <row r="206" spans="3:119" x14ac:dyDescent="0.2">
      <c r="C206" s="31">
        <v>44126</v>
      </c>
      <c r="D206" s="11">
        <v>205</v>
      </c>
      <c r="E206" s="23">
        <v>158.82000729999999</v>
      </c>
      <c r="F206" s="23">
        <f t="shared" si="48"/>
        <v>158.78650834913236</v>
      </c>
      <c r="G206" s="23">
        <f t="shared" si="49"/>
        <v>2.1092399778289424E-2</v>
      </c>
      <c r="P206" s="23">
        <f t="shared" si="50"/>
        <v>3.3498950867624444E-2</v>
      </c>
      <c r="AT206" s="23">
        <v>7.1026497759197298</v>
      </c>
      <c r="AU206" s="23">
        <f t="shared" si="51"/>
        <v>0.62408449903898922</v>
      </c>
      <c r="AV206" s="23">
        <v>205</v>
      </c>
      <c r="AW206" s="23">
        <f t="shared" si="52"/>
        <v>0.78053435114503822</v>
      </c>
      <c r="AX206" s="23">
        <f t="shared" si="53"/>
        <v>0.77399914358022004</v>
      </c>
      <c r="BT206" s="31">
        <v>44126</v>
      </c>
      <c r="BU206" s="11">
        <v>205</v>
      </c>
      <c r="BV206" s="23">
        <v>485.23001099999999</v>
      </c>
      <c r="BW206" s="23">
        <f t="shared" si="54"/>
        <v>505.20100660890938</v>
      </c>
      <c r="BX206" s="23">
        <f t="shared" si="55"/>
        <v>4.1157791472443348</v>
      </c>
      <c r="CG206" s="3">
        <f t="shared" si="56"/>
        <v>-19.970995608909391</v>
      </c>
      <c r="DK206" s="23">
        <v>23.420582670461954</v>
      </c>
      <c r="DL206" s="23">
        <f t="shared" si="57"/>
        <v>0.77539880242042925</v>
      </c>
      <c r="DM206" s="23">
        <v>205</v>
      </c>
      <c r="DN206" s="23">
        <f t="shared" si="58"/>
        <v>0.78053435114503822</v>
      </c>
      <c r="DO206" s="23">
        <f t="shared" si="59"/>
        <v>0.77399914358022004</v>
      </c>
    </row>
    <row r="207" spans="3:119" x14ac:dyDescent="0.2">
      <c r="C207" s="31">
        <v>44127</v>
      </c>
      <c r="D207" s="11">
        <v>206</v>
      </c>
      <c r="E207" s="23">
        <v>160.22000120000001</v>
      </c>
      <c r="F207" s="23">
        <f t="shared" si="48"/>
        <v>159.11202191766239</v>
      </c>
      <c r="G207" s="23">
        <f t="shared" si="49"/>
        <v>0.69153618402146388</v>
      </c>
      <c r="P207" s="23">
        <f t="shared" si="50"/>
        <v>1.1079792823376238</v>
      </c>
      <c r="AT207" s="23">
        <v>7.1591986788180293</v>
      </c>
      <c r="AU207" s="23">
        <f t="shared" si="51"/>
        <v>0.62905324941383367</v>
      </c>
      <c r="AV207" s="23">
        <v>206</v>
      </c>
      <c r="AW207" s="23">
        <f t="shared" si="52"/>
        <v>0.78435114503816794</v>
      </c>
      <c r="AX207" s="23">
        <f t="shared" si="53"/>
        <v>0.78697293500536358</v>
      </c>
      <c r="BT207" s="31">
        <v>44127</v>
      </c>
      <c r="BU207" s="11">
        <v>206</v>
      </c>
      <c r="BV207" s="23">
        <v>488.27999879999999</v>
      </c>
      <c r="BW207" s="23">
        <f t="shared" si="54"/>
        <v>505.96695840800237</v>
      </c>
      <c r="BX207" s="23">
        <f t="shared" si="55"/>
        <v>3.6222986097054899</v>
      </c>
      <c r="CG207" s="3">
        <f t="shared" si="56"/>
        <v>-17.686959608002383</v>
      </c>
      <c r="DK207" s="23">
        <v>23.503968933950716</v>
      </c>
      <c r="DL207" s="23">
        <f t="shared" si="57"/>
        <v>0.77815951976710085</v>
      </c>
      <c r="DM207" s="23">
        <v>206</v>
      </c>
      <c r="DN207" s="23">
        <f t="shared" si="58"/>
        <v>0.78435114503816794</v>
      </c>
      <c r="DO207" s="23">
        <f t="shared" si="59"/>
        <v>0.78697293500536358</v>
      </c>
    </row>
    <row r="208" spans="3:119" x14ac:dyDescent="0.2">
      <c r="C208" s="31">
        <v>44130</v>
      </c>
      <c r="D208" s="11">
        <v>207</v>
      </c>
      <c r="E208" s="23">
        <v>160.35200499999999</v>
      </c>
      <c r="F208" s="23">
        <f t="shared" si="48"/>
        <v>159.43753548619242</v>
      </c>
      <c r="G208" s="23">
        <f t="shared" si="49"/>
        <v>0.57028879296368928</v>
      </c>
      <c r="P208" s="23">
        <f t="shared" si="50"/>
        <v>0.91446951380757469</v>
      </c>
      <c r="AT208" s="23">
        <v>7.8088613011783252</v>
      </c>
      <c r="AU208" s="23">
        <f t="shared" si="51"/>
        <v>0.68613678654594312</v>
      </c>
      <c r="AV208" s="23">
        <v>207</v>
      </c>
      <c r="AW208" s="23">
        <f t="shared" si="52"/>
        <v>0.78816793893129766</v>
      </c>
      <c r="AX208" s="23">
        <f t="shared" si="53"/>
        <v>0.80008056246913695</v>
      </c>
      <c r="BT208" s="31">
        <v>44130</v>
      </c>
      <c r="BU208" s="11">
        <v>207</v>
      </c>
      <c r="BV208" s="23">
        <v>488.23999020000002</v>
      </c>
      <c r="BW208" s="23">
        <f t="shared" si="54"/>
        <v>506.73291020709541</v>
      </c>
      <c r="BX208" s="23">
        <f t="shared" si="55"/>
        <v>3.7876700758411963</v>
      </c>
      <c r="CG208" s="3">
        <f t="shared" si="56"/>
        <v>-18.492920007095393</v>
      </c>
      <c r="DK208" s="23">
        <v>24.282996415811056</v>
      </c>
      <c r="DL208" s="23">
        <f t="shared" si="57"/>
        <v>0.80395123404622271</v>
      </c>
      <c r="DM208" s="23">
        <v>207</v>
      </c>
      <c r="DN208" s="23">
        <f t="shared" si="58"/>
        <v>0.78816793893129766</v>
      </c>
      <c r="DO208" s="23">
        <f t="shared" si="59"/>
        <v>0.80008056246913695</v>
      </c>
    </row>
    <row r="209" spans="3:119" x14ac:dyDescent="0.2">
      <c r="C209" s="31">
        <v>44131</v>
      </c>
      <c r="D209" s="11">
        <v>208</v>
      </c>
      <c r="E209" s="23">
        <v>164.31649780000001</v>
      </c>
      <c r="F209" s="23">
        <f t="shared" si="48"/>
        <v>159.76304905472244</v>
      </c>
      <c r="G209" s="23">
        <f t="shared" si="49"/>
        <v>2.7711452022424758</v>
      </c>
      <c r="P209" s="23">
        <f t="shared" si="50"/>
        <v>4.5534487452775636</v>
      </c>
      <c r="AT209" s="23">
        <v>8.4756180676378676</v>
      </c>
      <c r="AU209" s="23">
        <f t="shared" si="51"/>
        <v>0.74472232514134418</v>
      </c>
      <c r="AV209" s="23">
        <v>208</v>
      </c>
      <c r="AW209" s="23">
        <f t="shared" si="52"/>
        <v>0.7919847328244275</v>
      </c>
      <c r="AX209" s="23">
        <f t="shared" si="53"/>
        <v>0.81332711594875995</v>
      </c>
      <c r="BT209" s="31">
        <v>44131</v>
      </c>
      <c r="BU209" s="11">
        <v>208</v>
      </c>
      <c r="BV209" s="23">
        <v>488.92999270000001</v>
      </c>
      <c r="BW209" s="23">
        <f t="shared" si="54"/>
        <v>507.49886200618846</v>
      </c>
      <c r="BX209" s="23">
        <f t="shared" si="55"/>
        <v>3.7978585039641901</v>
      </c>
      <c r="CG209" s="3">
        <f t="shared" si="56"/>
        <v>-18.568869306188446</v>
      </c>
      <c r="DK209" s="23">
        <v>25.191801093136519</v>
      </c>
      <c r="DL209" s="23">
        <f t="shared" si="57"/>
        <v>0.83403955713995159</v>
      </c>
      <c r="DM209" s="23">
        <v>208</v>
      </c>
      <c r="DN209" s="23">
        <f t="shared" si="58"/>
        <v>0.7919847328244275</v>
      </c>
      <c r="DO209" s="23">
        <f t="shared" si="59"/>
        <v>0.81332711594875995</v>
      </c>
    </row>
    <row r="210" spans="3:119" x14ac:dyDescent="0.2">
      <c r="C210" s="31">
        <v>44132</v>
      </c>
      <c r="D210" s="11">
        <v>209</v>
      </c>
      <c r="E210" s="23">
        <v>158.13900760000001</v>
      </c>
      <c r="F210" s="23">
        <f t="shared" si="48"/>
        <v>160.08856262325247</v>
      </c>
      <c r="G210" s="23">
        <f t="shared" si="49"/>
        <v>1.2328109634933979</v>
      </c>
      <c r="P210" s="23">
        <f t="shared" si="50"/>
        <v>-1.9495550232524579</v>
      </c>
      <c r="AT210" s="23">
        <v>9.1219302438284444</v>
      </c>
      <c r="AU210" s="23">
        <f t="shared" si="51"/>
        <v>0.80151147052032579</v>
      </c>
      <c r="AV210" s="23">
        <v>209</v>
      </c>
      <c r="AW210" s="23">
        <f t="shared" si="52"/>
        <v>0.79580152671755722</v>
      </c>
      <c r="AX210" s="23">
        <f t="shared" si="53"/>
        <v>0.82671794712148672</v>
      </c>
      <c r="BT210" s="31">
        <v>44132</v>
      </c>
      <c r="BU210" s="11">
        <v>209</v>
      </c>
      <c r="BV210" s="23">
        <v>486.23999020000002</v>
      </c>
      <c r="BW210" s="23">
        <f t="shared" si="54"/>
        <v>508.26481380528145</v>
      </c>
      <c r="BX210" s="23">
        <f t="shared" si="55"/>
        <v>4.5296199508851966</v>
      </c>
      <c r="CG210" s="3">
        <f t="shared" si="56"/>
        <v>-22.024823605281426</v>
      </c>
      <c r="DK210" s="23">
        <v>25.236112336671681</v>
      </c>
      <c r="DL210" s="23">
        <f t="shared" si="57"/>
        <v>0.83550659515750947</v>
      </c>
      <c r="DM210" s="23">
        <v>209</v>
      </c>
      <c r="DN210" s="23">
        <f t="shared" si="58"/>
        <v>0.79580152671755722</v>
      </c>
      <c r="DO210" s="23">
        <f t="shared" si="59"/>
        <v>0.82671794712148672</v>
      </c>
    </row>
    <row r="211" spans="3:119" x14ac:dyDescent="0.2">
      <c r="C211" s="31">
        <v>44133</v>
      </c>
      <c r="D211" s="11">
        <v>210</v>
      </c>
      <c r="E211" s="23">
        <v>160.55050660000001</v>
      </c>
      <c r="F211" s="23">
        <f t="shared" si="48"/>
        <v>160.4140761917825</v>
      </c>
      <c r="G211" s="23">
        <f t="shared" si="49"/>
        <v>8.4976628916788935E-2</v>
      </c>
      <c r="P211" s="23">
        <f t="shared" si="50"/>
        <v>0.13643040821750674</v>
      </c>
      <c r="AT211" s="23">
        <v>9.7343919067683657</v>
      </c>
      <c r="AU211" s="23">
        <f t="shared" si="51"/>
        <v>0.85532629205247068</v>
      </c>
      <c r="AV211" s="23">
        <v>210</v>
      </c>
      <c r="AW211" s="23">
        <f t="shared" si="52"/>
        <v>0.79961832061068705</v>
      </c>
      <c r="AX211" s="23">
        <f t="shared" si="53"/>
        <v>0.84025868861020625</v>
      </c>
      <c r="BT211" s="31">
        <v>44133</v>
      </c>
      <c r="BU211" s="11">
        <v>210</v>
      </c>
      <c r="BV211" s="23">
        <v>504.2099915</v>
      </c>
      <c r="BW211" s="23">
        <f t="shared" si="54"/>
        <v>509.03076560437444</v>
      </c>
      <c r="BX211" s="23">
        <f t="shared" si="55"/>
        <v>0.95610443776270071</v>
      </c>
      <c r="CG211" s="3">
        <f t="shared" si="56"/>
        <v>-4.8207741043744363</v>
      </c>
      <c r="DK211" s="23">
        <v>25.406391179299874</v>
      </c>
      <c r="DL211" s="23">
        <f t="shared" si="57"/>
        <v>0.84114411547496759</v>
      </c>
      <c r="DM211" s="23">
        <v>210</v>
      </c>
      <c r="DN211" s="23">
        <f t="shared" si="58"/>
        <v>0.79961832061068705</v>
      </c>
      <c r="DO211" s="23">
        <f t="shared" si="59"/>
        <v>0.84025868861020625</v>
      </c>
    </row>
    <row r="212" spans="3:119" x14ac:dyDescent="0.2">
      <c r="C212" s="31">
        <v>44134</v>
      </c>
      <c r="D212" s="11">
        <v>211</v>
      </c>
      <c r="E212" s="23">
        <v>151.80749510000001</v>
      </c>
      <c r="F212" s="23">
        <f t="shared" si="48"/>
        <v>160.73958976031253</v>
      </c>
      <c r="G212" s="23">
        <f t="shared" si="49"/>
        <v>5.8838298164584595</v>
      </c>
      <c r="P212" s="23">
        <f t="shared" si="50"/>
        <v>-8.9320946603125151</v>
      </c>
      <c r="AT212" s="23">
        <v>9.7735545935177868</v>
      </c>
      <c r="AU212" s="23">
        <f t="shared" si="51"/>
        <v>0.85876737763491007</v>
      </c>
      <c r="AV212" s="23">
        <v>211</v>
      </c>
      <c r="AW212" s="23">
        <f t="shared" si="52"/>
        <v>0.80343511450381677</v>
      </c>
      <c r="AX212" s="23">
        <f t="shared" si="53"/>
        <v>0.85395527502834434</v>
      </c>
      <c r="BT212" s="31">
        <v>44134</v>
      </c>
      <c r="BU212" s="11">
        <v>211</v>
      </c>
      <c r="BV212" s="23">
        <v>475.73999020000002</v>
      </c>
      <c r="BW212" s="23">
        <f t="shared" si="54"/>
        <v>509.79671740346748</v>
      </c>
      <c r="BX212" s="23">
        <f t="shared" si="55"/>
        <v>7.1586849760412381</v>
      </c>
      <c r="CG212" s="3">
        <f t="shared" si="56"/>
        <v>-34.05672720346746</v>
      </c>
      <c r="DK212" s="23">
        <v>25.790137337578642</v>
      </c>
      <c r="DL212" s="23">
        <f t="shared" si="57"/>
        <v>0.85384902191344292</v>
      </c>
      <c r="DM212" s="23">
        <v>211</v>
      </c>
      <c r="DN212" s="23">
        <f t="shared" si="58"/>
        <v>0.80343511450381677</v>
      </c>
      <c r="DO212" s="23">
        <f t="shared" si="59"/>
        <v>0.85395527502834434</v>
      </c>
    </row>
    <row r="213" spans="3:119" x14ac:dyDescent="0.2">
      <c r="C213" s="31">
        <v>44137</v>
      </c>
      <c r="D213" s="11">
        <v>212</v>
      </c>
      <c r="E213" s="23">
        <v>150.22399899999999</v>
      </c>
      <c r="F213" s="23">
        <f t="shared" si="48"/>
        <v>161.06510332884253</v>
      </c>
      <c r="G213" s="23">
        <f t="shared" si="49"/>
        <v>7.2166261056880359</v>
      </c>
      <c r="P213" s="23">
        <f t="shared" si="50"/>
        <v>-10.841104328842533</v>
      </c>
      <c r="AT213" s="23">
        <v>10.864061164739581</v>
      </c>
      <c r="AU213" s="23">
        <f t="shared" si="51"/>
        <v>0.95458629996260635</v>
      </c>
      <c r="AV213" s="23">
        <v>212</v>
      </c>
      <c r="AW213" s="23">
        <f t="shared" si="52"/>
        <v>0.8072519083969466</v>
      </c>
      <c r="AX213" s="23">
        <f t="shared" si="53"/>
        <v>0.86781396603145955</v>
      </c>
      <c r="BT213" s="31">
        <v>44137</v>
      </c>
      <c r="BU213" s="11">
        <v>212</v>
      </c>
      <c r="BV213" s="23">
        <v>484.11999509999998</v>
      </c>
      <c r="BW213" s="23">
        <f t="shared" si="54"/>
        <v>510.56266920256053</v>
      </c>
      <c r="BX213" s="23">
        <f t="shared" si="55"/>
        <v>5.4620082562585619</v>
      </c>
      <c r="CG213" s="3">
        <f t="shared" si="56"/>
        <v>-26.442674102560545</v>
      </c>
      <c r="DK213" s="23">
        <v>26.16490611399712</v>
      </c>
      <c r="DL213" s="23">
        <f t="shared" si="57"/>
        <v>0.86625670896838347</v>
      </c>
      <c r="DM213" s="23">
        <v>212</v>
      </c>
      <c r="DN213" s="23">
        <f t="shared" si="58"/>
        <v>0.8072519083969466</v>
      </c>
      <c r="DO213" s="23">
        <f t="shared" si="59"/>
        <v>0.86781396603145955</v>
      </c>
    </row>
    <row r="214" spans="3:119" x14ac:dyDescent="0.2">
      <c r="C214" s="31">
        <v>44138</v>
      </c>
      <c r="D214" s="11">
        <v>213</v>
      </c>
      <c r="E214" s="23">
        <v>152.42050169999999</v>
      </c>
      <c r="F214" s="23">
        <f t="shared" si="48"/>
        <v>161.39061689737255</v>
      </c>
      <c r="G214" s="23">
        <f t="shared" si="49"/>
        <v>5.8851106624933553</v>
      </c>
      <c r="P214" s="23">
        <f t="shared" si="50"/>
        <v>-8.9701151973725644</v>
      </c>
      <c r="AT214" s="23">
        <v>11.086314131199146</v>
      </c>
      <c r="AU214" s="23">
        <f t="shared" si="51"/>
        <v>0.97411487529840579</v>
      </c>
      <c r="AV214" s="23">
        <v>213</v>
      </c>
      <c r="AW214" s="23">
        <f t="shared" si="52"/>
        <v>0.81106870229007633</v>
      </c>
      <c r="AX214" s="23">
        <f t="shared" si="53"/>
        <v>0.88184137161139053</v>
      </c>
      <c r="BT214" s="31">
        <v>44138</v>
      </c>
      <c r="BU214" s="11">
        <v>213</v>
      </c>
      <c r="BV214" s="23">
        <v>487.22000120000001</v>
      </c>
      <c r="BW214" s="23">
        <f t="shared" si="54"/>
        <v>511.32862100165352</v>
      </c>
      <c r="BX214" s="23">
        <f t="shared" si="55"/>
        <v>4.9481999388931293</v>
      </c>
      <c r="CG214" s="3">
        <f t="shared" si="56"/>
        <v>-24.108619801653504</v>
      </c>
      <c r="DK214" s="23">
        <v>26.329439962067227</v>
      </c>
      <c r="DL214" s="23">
        <f t="shared" si="57"/>
        <v>0.87170402642185096</v>
      </c>
      <c r="DM214" s="23">
        <v>213</v>
      </c>
      <c r="DN214" s="23">
        <f t="shared" si="58"/>
        <v>0.81106870229007633</v>
      </c>
      <c r="DO214" s="23">
        <f t="shared" si="59"/>
        <v>0.88184137161139053</v>
      </c>
    </row>
    <row r="215" spans="3:119" x14ac:dyDescent="0.2">
      <c r="C215" s="31">
        <v>44139</v>
      </c>
      <c r="D215" s="11">
        <v>214</v>
      </c>
      <c r="E215" s="23">
        <v>162.05799870000001</v>
      </c>
      <c r="F215" s="23">
        <f t="shared" si="48"/>
        <v>161.71613046590258</v>
      </c>
      <c r="G215" s="23">
        <f t="shared" si="49"/>
        <v>0.21095424899717263</v>
      </c>
      <c r="P215" s="23">
        <f t="shared" si="50"/>
        <v>0.34186823409743283</v>
      </c>
      <c r="AT215" s="23">
        <v>11.118549396209573</v>
      </c>
      <c r="AU215" s="23">
        <f t="shared" si="51"/>
        <v>0.97694727304433249</v>
      </c>
      <c r="AV215" s="23">
        <v>214</v>
      </c>
      <c r="AW215" s="23">
        <f t="shared" si="52"/>
        <v>0.81488549618320616</v>
      </c>
      <c r="AX215" s="23">
        <f t="shared" si="53"/>
        <v>0.8960444799019468</v>
      </c>
      <c r="BT215" s="31">
        <v>44139</v>
      </c>
      <c r="BU215" s="11">
        <v>214</v>
      </c>
      <c r="BV215" s="23">
        <v>496.9500122</v>
      </c>
      <c r="BW215" s="23">
        <f t="shared" si="54"/>
        <v>512.0945728007465</v>
      </c>
      <c r="BX215" s="23">
        <f t="shared" si="55"/>
        <v>3.0475018068118085</v>
      </c>
      <c r="CG215" s="3">
        <f t="shared" si="56"/>
        <v>-15.144560600746502</v>
      </c>
      <c r="DK215" s="23">
        <v>26.400866451183447</v>
      </c>
      <c r="DL215" s="23">
        <f t="shared" si="57"/>
        <v>0.87406878458782367</v>
      </c>
      <c r="DM215" s="23">
        <v>214</v>
      </c>
      <c r="DN215" s="23">
        <f t="shared" si="58"/>
        <v>0.81488549618320616</v>
      </c>
      <c r="DO215" s="23">
        <f t="shared" si="59"/>
        <v>0.8960444799019468</v>
      </c>
    </row>
    <row r="216" spans="3:119" x14ac:dyDescent="0.2">
      <c r="C216" s="31">
        <v>44140</v>
      </c>
      <c r="D216" s="11">
        <v>215</v>
      </c>
      <c r="E216" s="23">
        <v>166.1000061</v>
      </c>
      <c r="F216" s="23">
        <f t="shared" si="48"/>
        <v>162.04164403443261</v>
      </c>
      <c r="G216" s="23">
        <f t="shared" si="49"/>
        <v>2.443324453055149</v>
      </c>
      <c r="P216" s="23">
        <f t="shared" si="50"/>
        <v>4.058362065567394</v>
      </c>
      <c r="AT216" s="23">
        <v>11.352074162047813</v>
      </c>
      <c r="AU216" s="23">
        <f t="shared" si="51"/>
        <v>0.99746626118245785</v>
      </c>
      <c r="AV216" s="23">
        <v>215</v>
      </c>
      <c r="AW216" s="23">
        <f t="shared" si="52"/>
        <v>0.81870229007633588</v>
      </c>
      <c r="AX216" s="23">
        <f t="shared" si="53"/>
        <v>0.91043068780363967</v>
      </c>
      <c r="BT216" s="31">
        <v>44140</v>
      </c>
      <c r="BU216" s="11">
        <v>215</v>
      </c>
      <c r="BV216" s="23">
        <v>513.76000980000003</v>
      </c>
      <c r="BW216" s="23">
        <f t="shared" si="54"/>
        <v>512.86052459983955</v>
      </c>
      <c r="BX216" s="23">
        <f t="shared" si="55"/>
        <v>0.17507886620265398</v>
      </c>
      <c r="CG216" s="3">
        <f t="shared" si="56"/>
        <v>0.89948520016048406</v>
      </c>
      <c r="DK216" s="23">
        <v>27.43676207408987</v>
      </c>
      <c r="DL216" s="23">
        <f t="shared" si="57"/>
        <v>0.90836478126459463</v>
      </c>
      <c r="DM216" s="23">
        <v>215</v>
      </c>
      <c r="DN216" s="23">
        <f t="shared" si="58"/>
        <v>0.81870229007633588</v>
      </c>
      <c r="DO216" s="23">
        <f t="shared" si="59"/>
        <v>0.91043068780363967</v>
      </c>
    </row>
    <row r="217" spans="3:119" x14ac:dyDescent="0.2">
      <c r="C217" s="31">
        <v>44141</v>
      </c>
      <c r="D217" s="11">
        <v>216</v>
      </c>
      <c r="E217" s="23">
        <v>165.5684967</v>
      </c>
      <c r="F217" s="23">
        <f t="shared" si="48"/>
        <v>162.36715760296264</v>
      </c>
      <c r="G217" s="23">
        <f t="shared" si="49"/>
        <v>1.9335436153883747</v>
      </c>
      <c r="P217" s="23">
        <f t="shared" si="50"/>
        <v>3.2013390970373621</v>
      </c>
      <c r="AT217" s="23">
        <v>11.373859436789218</v>
      </c>
      <c r="AU217" s="23">
        <f t="shared" si="51"/>
        <v>0.99938045556094324</v>
      </c>
      <c r="AV217" s="23">
        <v>216</v>
      </c>
      <c r="AW217" s="23">
        <f t="shared" si="52"/>
        <v>0.8225190839694656</v>
      </c>
      <c r="AX217" s="23">
        <f t="shared" si="53"/>
        <v>0.92500783477998383</v>
      </c>
      <c r="BT217" s="31">
        <v>44141</v>
      </c>
      <c r="BU217" s="11">
        <v>216</v>
      </c>
      <c r="BV217" s="23">
        <v>514.72998050000001</v>
      </c>
      <c r="BW217" s="23">
        <f t="shared" si="54"/>
        <v>513.6264763989326</v>
      </c>
      <c r="BX217" s="23">
        <f t="shared" si="55"/>
        <v>0.21438504514454154</v>
      </c>
      <c r="CG217" s="3">
        <f t="shared" si="56"/>
        <v>1.1035041010674149</v>
      </c>
      <c r="DK217" s="23">
        <v>27.816819488369674</v>
      </c>
      <c r="DL217" s="23">
        <f t="shared" si="57"/>
        <v>0.92094756231791297</v>
      </c>
      <c r="DM217" s="23">
        <v>216</v>
      </c>
      <c r="DN217" s="23">
        <f t="shared" si="58"/>
        <v>0.8225190839694656</v>
      </c>
      <c r="DO217" s="23">
        <f t="shared" si="59"/>
        <v>0.92500783477998383</v>
      </c>
    </row>
    <row r="218" spans="3:119" x14ac:dyDescent="0.2">
      <c r="C218" s="31">
        <v>44144</v>
      </c>
      <c r="D218" s="11">
        <v>217</v>
      </c>
      <c r="E218" s="23">
        <v>157.18699649999999</v>
      </c>
      <c r="F218" s="23">
        <f t="shared" si="48"/>
        <v>162.69267117149263</v>
      </c>
      <c r="G218" s="23">
        <f t="shared" si="49"/>
        <v>3.5026273127450733</v>
      </c>
      <c r="P218" s="23">
        <f t="shared" si="50"/>
        <v>-5.5056746714926419</v>
      </c>
      <c r="AT218" s="23">
        <v>11.446909810909347</v>
      </c>
      <c r="AU218" s="23">
        <f t="shared" si="51"/>
        <v>1.0057991313475398</v>
      </c>
      <c r="AV218" s="23">
        <v>217</v>
      </c>
      <c r="AW218" s="23">
        <f t="shared" si="52"/>
        <v>0.82633587786259544</v>
      </c>
      <c r="AX218" s="23">
        <f t="shared" si="53"/>
        <v>0.93978424023057883</v>
      </c>
      <c r="BT218" s="31">
        <v>44144</v>
      </c>
      <c r="BU218" s="11">
        <v>217</v>
      </c>
      <c r="BV218" s="23">
        <v>470.5</v>
      </c>
      <c r="BW218" s="23">
        <f t="shared" si="54"/>
        <v>514.39242819802553</v>
      </c>
      <c r="BX218" s="23">
        <f t="shared" si="55"/>
        <v>9.3288901589852333</v>
      </c>
      <c r="CG218" s="3">
        <f t="shared" si="56"/>
        <v>-43.892428198025527</v>
      </c>
      <c r="DK218" s="23">
        <v>28.104202638485674</v>
      </c>
      <c r="DL218" s="23">
        <f t="shared" si="57"/>
        <v>0.93046212280392504</v>
      </c>
      <c r="DM218" s="23">
        <v>217</v>
      </c>
      <c r="DN218" s="23">
        <f t="shared" si="58"/>
        <v>0.82633587786259544</v>
      </c>
      <c r="DO218" s="23">
        <f t="shared" si="59"/>
        <v>0.93978424023057883</v>
      </c>
    </row>
    <row r="219" spans="3:119" x14ac:dyDescent="0.2">
      <c r="C219" s="31">
        <v>44145</v>
      </c>
      <c r="D219" s="11">
        <v>218</v>
      </c>
      <c r="E219" s="23">
        <v>151.75100710000001</v>
      </c>
      <c r="F219" s="23">
        <f t="shared" si="48"/>
        <v>163.01818474002266</v>
      </c>
      <c r="G219" s="23">
        <f t="shared" si="49"/>
        <v>7.4247794827469393</v>
      </c>
      <c r="P219" s="23">
        <f t="shared" si="50"/>
        <v>-11.267177640022652</v>
      </c>
      <c r="AT219" s="23">
        <v>11.848176645898889</v>
      </c>
      <c r="AU219" s="23">
        <f t="shared" si="51"/>
        <v>1.0410570167277862</v>
      </c>
      <c r="AV219" s="23">
        <v>218</v>
      </c>
      <c r="AW219" s="23">
        <f t="shared" si="52"/>
        <v>0.83015267175572516</v>
      </c>
      <c r="AX219" s="23">
        <f t="shared" si="53"/>
        <v>0.95476874490815455</v>
      </c>
      <c r="BT219" s="31">
        <v>44145</v>
      </c>
      <c r="BU219" s="11">
        <v>218</v>
      </c>
      <c r="BV219" s="23">
        <v>480.23999020000002</v>
      </c>
      <c r="BW219" s="23">
        <f t="shared" si="54"/>
        <v>515.15837999711857</v>
      </c>
      <c r="BX219" s="23">
        <f t="shared" si="55"/>
        <v>7.2710291749290796</v>
      </c>
      <c r="CG219" s="3">
        <f t="shared" si="56"/>
        <v>-34.91838979711855</v>
      </c>
      <c r="DK219" s="23">
        <v>28.652778587462706</v>
      </c>
      <c r="DL219" s="23">
        <f t="shared" si="57"/>
        <v>0.94862414463995348</v>
      </c>
      <c r="DM219" s="23">
        <v>218</v>
      </c>
      <c r="DN219" s="23">
        <f t="shared" si="58"/>
        <v>0.83015267175572516</v>
      </c>
      <c r="DO219" s="23">
        <f t="shared" si="59"/>
        <v>0.95476874490815455</v>
      </c>
    </row>
    <row r="220" spans="3:119" x14ac:dyDescent="0.2">
      <c r="C220" s="31">
        <v>44146</v>
      </c>
      <c r="D220" s="11">
        <v>219</v>
      </c>
      <c r="E220" s="23">
        <v>156.86950680000001</v>
      </c>
      <c r="F220" s="23">
        <f t="shared" si="48"/>
        <v>163.34369830855269</v>
      </c>
      <c r="G220" s="23">
        <f t="shared" si="49"/>
        <v>4.1271191837218666</v>
      </c>
      <c r="P220" s="23">
        <f t="shared" si="50"/>
        <v>-6.4741915085526784</v>
      </c>
      <c r="AT220" s="23">
        <v>12.166342068259183</v>
      </c>
      <c r="AU220" s="23">
        <f t="shared" si="51"/>
        <v>1.0690130774219857</v>
      </c>
      <c r="AV220" s="23">
        <v>219</v>
      </c>
      <c r="AW220" s="23">
        <f t="shared" si="52"/>
        <v>0.83396946564885499</v>
      </c>
      <c r="AX220" s="23">
        <f t="shared" si="53"/>
        <v>0.96997075691972645</v>
      </c>
      <c r="BT220" s="31">
        <v>44146</v>
      </c>
      <c r="BU220" s="11">
        <v>219</v>
      </c>
      <c r="BV220" s="23">
        <v>490.76000979999998</v>
      </c>
      <c r="BW220" s="23">
        <f t="shared" si="54"/>
        <v>515.92433179621162</v>
      </c>
      <c r="BX220" s="23">
        <f t="shared" si="55"/>
        <v>5.1276227674840271</v>
      </c>
      <c r="CG220" s="3">
        <f t="shared" si="56"/>
        <v>-25.16432199621164</v>
      </c>
      <c r="DK220" s="23">
        <v>28.710856613090129</v>
      </c>
      <c r="DL220" s="23">
        <f t="shared" si="57"/>
        <v>0.95054696748992651</v>
      </c>
      <c r="DM220" s="23">
        <v>219</v>
      </c>
      <c r="DN220" s="23">
        <f t="shared" si="58"/>
        <v>0.83396946564885499</v>
      </c>
      <c r="DO220" s="23">
        <f t="shared" si="59"/>
        <v>0.96997075691972645</v>
      </c>
    </row>
    <row r="221" spans="3:119" x14ac:dyDescent="0.2">
      <c r="C221" s="31">
        <v>44147</v>
      </c>
      <c r="D221" s="11">
        <v>220</v>
      </c>
      <c r="E221" s="23">
        <v>155.51400760000001</v>
      </c>
      <c r="F221" s="23">
        <f t="shared" si="48"/>
        <v>163.66921187708272</v>
      </c>
      <c r="G221" s="23">
        <f t="shared" si="49"/>
        <v>5.2440319704568541</v>
      </c>
      <c r="P221" s="23">
        <f t="shared" si="50"/>
        <v>-8.1552042770827029</v>
      </c>
      <c r="AT221" s="23">
        <v>12.420804162669128</v>
      </c>
      <c r="AU221" s="23">
        <f t="shared" si="51"/>
        <v>1.0913717539334822</v>
      </c>
      <c r="AV221" s="23">
        <v>220</v>
      </c>
      <c r="AW221" s="23">
        <f t="shared" si="52"/>
        <v>0.83778625954198471</v>
      </c>
      <c r="AX221" s="23">
        <f t="shared" si="53"/>
        <v>0.9854003029385211</v>
      </c>
      <c r="BT221" s="31">
        <v>44147</v>
      </c>
      <c r="BU221" s="11">
        <v>220</v>
      </c>
      <c r="BV221" s="23">
        <v>486.76998900000001</v>
      </c>
      <c r="BW221" s="23">
        <f t="shared" si="54"/>
        <v>516.69028359530466</v>
      </c>
      <c r="BX221" s="23">
        <f t="shared" si="55"/>
        <v>6.1467007563000466</v>
      </c>
      <c r="CG221" s="3">
        <f t="shared" si="56"/>
        <v>-29.920294595304654</v>
      </c>
      <c r="DK221" s="23">
        <v>29.327747992229547</v>
      </c>
      <c r="DL221" s="23">
        <f t="shared" si="57"/>
        <v>0.97097074786032134</v>
      </c>
      <c r="DM221" s="23">
        <v>220</v>
      </c>
      <c r="DN221" s="23">
        <f t="shared" si="58"/>
        <v>0.83778625954198471</v>
      </c>
      <c r="DO221" s="23">
        <f t="shared" si="59"/>
        <v>0.9854003029385211</v>
      </c>
    </row>
    <row r="222" spans="3:119" x14ac:dyDescent="0.2">
      <c r="C222" s="31">
        <v>44148</v>
      </c>
      <c r="D222" s="11">
        <v>221</v>
      </c>
      <c r="E222" s="23">
        <v>156.440506</v>
      </c>
      <c r="F222" s="23">
        <f t="shared" si="48"/>
        <v>163.99472544561274</v>
      </c>
      <c r="G222" s="23">
        <f t="shared" si="49"/>
        <v>4.828812970991506</v>
      </c>
      <c r="P222" s="23">
        <f t="shared" si="50"/>
        <v>-7.5542194456127447</v>
      </c>
      <c r="AT222" s="23">
        <v>13.01278629413909</v>
      </c>
      <c r="AU222" s="23">
        <f t="shared" si="51"/>
        <v>1.1433871120905197</v>
      </c>
      <c r="AV222" s="23">
        <v>221</v>
      </c>
      <c r="AW222" s="23">
        <f t="shared" si="52"/>
        <v>0.84160305343511455</v>
      </c>
      <c r="AX222" s="23">
        <f t="shared" si="53"/>
        <v>1.0010680853558858</v>
      </c>
      <c r="BT222" s="31">
        <v>44148</v>
      </c>
      <c r="BU222" s="11">
        <v>221</v>
      </c>
      <c r="BV222" s="23">
        <v>482.8399963</v>
      </c>
      <c r="BW222" s="23">
        <f t="shared" si="54"/>
        <v>517.45623539439771</v>
      </c>
      <c r="BX222" s="23">
        <f t="shared" si="55"/>
        <v>7.1692981856643492</v>
      </c>
      <c r="CG222" s="3">
        <f t="shared" si="56"/>
        <v>-34.616239094397713</v>
      </c>
      <c r="DK222" s="23">
        <v>30.032062935764657</v>
      </c>
      <c r="DL222" s="23">
        <f t="shared" si="57"/>
        <v>0.99428891083808135</v>
      </c>
      <c r="DM222" s="23">
        <v>221</v>
      </c>
      <c r="DN222" s="23">
        <f t="shared" si="58"/>
        <v>0.84160305343511455</v>
      </c>
      <c r="DO222" s="23">
        <f t="shared" si="59"/>
        <v>1.0010680853558858</v>
      </c>
    </row>
    <row r="223" spans="3:119" x14ac:dyDescent="0.2">
      <c r="C223" s="31">
        <v>44151</v>
      </c>
      <c r="D223" s="11">
        <v>222</v>
      </c>
      <c r="E223" s="23">
        <v>156.5529938</v>
      </c>
      <c r="F223" s="23">
        <f t="shared" si="48"/>
        <v>164.32023901414277</v>
      </c>
      <c r="G223" s="23">
        <f t="shared" si="49"/>
        <v>4.9614159560982962</v>
      </c>
      <c r="P223" s="23">
        <f t="shared" si="50"/>
        <v>-7.7672452141427755</v>
      </c>
      <c r="AT223" s="23">
        <v>13.668922979439373</v>
      </c>
      <c r="AU223" s="23">
        <f t="shared" si="51"/>
        <v>1.2010395020387072</v>
      </c>
      <c r="AV223" s="23">
        <v>222</v>
      </c>
      <c r="AW223" s="23">
        <f t="shared" si="52"/>
        <v>0.84541984732824427</v>
      </c>
      <c r="AX223" s="23">
        <f t="shared" si="53"/>
        <v>1.0169855462247854</v>
      </c>
      <c r="BT223" s="31">
        <v>44151</v>
      </c>
      <c r="BU223" s="11">
        <v>222</v>
      </c>
      <c r="BV223" s="23">
        <v>479.10000609999997</v>
      </c>
      <c r="BW223" s="23">
        <f t="shared" si="54"/>
        <v>518.22218719349064</v>
      </c>
      <c r="BX223" s="23">
        <f t="shared" si="55"/>
        <v>8.1657651002669578</v>
      </c>
      <c r="CG223" s="3">
        <f t="shared" si="56"/>
        <v>-39.122181093490667</v>
      </c>
      <c r="DK223" s="23">
        <v>30.124449743020534</v>
      </c>
      <c r="DL223" s="23">
        <f t="shared" si="57"/>
        <v>0.99734761440295905</v>
      </c>
      <c r="DM223" s="23">
        <v>222</v>
      </c>
      <c r="DN223" s="23">
        <f t="shared" si="58"/>
        <v>0.84541984732824427</v>
      </c>
      <c r="DO223" s="23">
        <f t="shared" si="59"/>
        <v>1.0169855462247854</v>
      </c>
    </row>
    <row r="224" spans="3:119" x14ac:dyDescent="0.2">
      <c r="C224" s="31">
        <v>44152</v>
      </c>
      <c r="D224" s="11">
        <v>223</v>
      </c>
      <c r="E224" s="23">
        <v>156.78300479999999</v>
      </c>
      <c r="F224" s="23">
        <f t="shared" si="48"/>
        <v>164.6457525826728</v>
      </c>
      <c r="G224" s="23">
        <f t="shared" si="49"/>
        <v>5.0150510845884826</v>
      </c>
      <c r="P224" s="23">
        <f t="shared" si="50"/>
        <v>-7.8627477826728125</v>
      </c>
      <c r="AT224" s="23">
        <v>14.155830899729182</v>
      </c>
      <c r="AU224" s="23">
        <f t="shared" si="51"/>
        <v>1.2438223640830115</v>
      </c>
      <c r="AV224" s="23">
        <v>223</v>
      </c>
      <c r="AW224" s="23">
        <f t="shared" si="52"/>
        <v>0.8492366412213741</v>
      </c>
      <c r="AX224" s="23">
        <f t="shared" si="53"/>
        <v>1.0331649389930126</v>
      </c>
      <c r="BT224" s="31">
        <v>44152</v>
      </c>
      <c r="BU224" s="11">
        <v>223</v>
      </c>
      <c r="BV224" s="23">
        <v>480.63000490000002</v>
      </c>
      <c r="BW224" s="23">
        <f t="shared" si="54"/>
        <v>518.98813899258369</v>
      </c>
      <c r="BX224" s="23">
        <f t="shared" si="55"/>
        <v>7.9808030504804766</v>
      </c>
      <c r="CG224" s="3">
        <f t="shared" si="56"/>
        <v>-38.358134092583668</v>
      </c>
      <c r="DK224" s="23">
        <v>31.433248320345967</v>
      </c>
      <c r="DL224" s="23">
        <f t="shared" si="57"/>
        <v>1.0406787673357005</v>
      </c>
      <c r="DM224" s="23">
        <v>223</v>
      </c>
      <c r="DN224" s="23">
        <f t="shared" si="58"/>
        <v>0.8492366412213741</v>
      </c>
      <c r="DO224" s="23">
        <f t="shared" si="59"/>
        <v>1.0331649389930126</v>
      </c>
    </row>
    <row r="225" spans="3:119" x14ac:dyDescent="0.2">
      <c r="C225" s="31">
        <v>44153</v>
      </c>
      <c r="D225" s="11">
        <v>224</v>
      </c>
      <c r="E225" s="23">
        <v>155.27299500000001</v>
      </c>
      <c r="F225" s="23">
        <f t="shared" si="48"/>
        <v>164.97126615120283</v>
      </c>
      <c r="G225" s="23">
        <f t="shared" si="49"/>
        <v>6.2459484028132621</v>
      </c>
      <c r="P225" s="23">
        <f t="shared" si="50"/>
        <v>-9.6982711512028175</v>
      </c>
      <c r="AT225" s="23">
        <v>14.23914394030885</v>
      </c>
      <c r="AU225" s="23">
        <f t="shared" si="51"/>
        <v>1.2511427837621367</v>
      </c>
      <c r="AV225" s="23">
        <v>224</v>
      </c>
      <c r="AW225" s="23">
        <f t="shared" si="52"/>
        <v>0.85305343511450382</v>
      </c>
      <c r="AX225" s="23">
        <f t="shared" si="53"/>
        <v>1.0496194092001805</v>
      </c>
      <c r="BT225" s="31">
        <v>44153</v>
      </c>
      <c r="BU225" s="11">
        <v>224</v>
      </c>
      <c r="BV225" s="23">
        <v>481.7900085</v>
      </c>
      <c r="BW225" s="23">
        <f t="shared" si="54"/>
        <v>519.75409079167673</v>
      </c>
      <c r="BX225" s="23">
        <f t="shared" si="55"/>
        <v>7.8797985889897779</v>
      </c>
      <c r="CG225" s="3">
        <f t="shared" si="56"/>
        <v>-37.964082291676732</v>
      </c>
      <c r="DK225" s="23">
        <v>31.633677891322577</v>
      </c>
      <c r="DL225" s="23">
        <f t="shared" si="57"/>
        <v>1.0473145052885786</v>
      </c>
      <c r="DM225" s="23">
        <v>224</v>
      </c>
      <c r="DN225" s="23">
        <f t="shared" si="58"/>
        <v>0.85305343511450382</v>
      </c>
      <c r="DO225" s="23">
        <f t="shared" si="59"/>
        <v>1.0496194092001805</v>
      </c>
    </row>
    <row r="226" spans="3:119" x14ac:dyDescent="0.2">
      <c r="C226" s="31">
        <v>44154</v>
      </c>
      <c r="D226" s="11">
        <v>225</v>
      </c>
      <c r="E226" s="23">
        <v>155.85099790000001</v>
      </c>
      <c r="F226" s="23">
        <f t="shared" si="48"/>
        <v>165.29677971973285</v>
      </c>
      <c r="G226" s="23">
        <f t="shared" si="49"/>
        <v>6.0607772468634558</v>
      </c>
      <c r="P226" s="23">
        <f t="shared" si="50"/>
        <v>-9.4457818197328436</v>
      </c>
      <c r="AT226" s="23">
        <v>14.442938147969386</v>
      </c>
      <c r="AU226" s="23">
        <f t="shared" si="51"/>
        <v>1.2690494538088666</v>
      </c>
      <c r="AV226" s="23">
        <v>225</v>
      </c>
      <c r="AW226" s="23">
        <f t="shared" si="52"/>
        <v>0.85687022900763354</v>
      </c>
      <c r="AX226" s="23">
        <f t="shared" si="53"/>
        <v>1.0663630855254498</v>
      </c>
      <c r="BT226" s="31">
        <v>44154</v>
      </c>
      <c r="BU226" s="11">
        <v>225</v>
      </c>
      <c r="BV226" s="23">
        <v>484.67001340000002</v>
      </c>
      <c r="BW226" s="23">
        <f t="shared" si="54"/>
        <v>520.52004259076966</v>
      </c>
      <c r="BX226" s="23">
        <f t="shared" si="55"/>
        <v>7.3967912599499908</v>
      </c>
      <c r="CG226" s="3">
        <f t="shared" si="56"/>
        <v>-35.850029190769646</v>
      </c>
      <c r="DK226" s="23">
        <v>31.862717473182954</v>
      </c>
      <c r="DL226" s="23">
        <f t="shared" si="57"/>
        <v>1.054897451450947</v>
      </c>
      <c r="DM226" s="23">
        <v>225</v>
      </c>
      <c r="DN226" s="23">
        <f t="shared" si="58"/>
        <v>0.85687022900763354</v>
      </c>
      <c r="DO226" s="23">
        <f t="shared" si="59"/>
        <v>1.0663630855254498</v>
      </c>
    </row>
    <row r="227" spans="3:119" x14ac:dyDescent="0.2">
      <c r="C227" s="31">
        <v>44155</v>
      </c>
      <c r="D227" s="11">
        <v>226</v>
      </c>
      <c r="E227" s="23">
        <v>154.97000120000001</v>
      </c>
      <c r="F227" s="23">
        <f t="shared" si="48"/>
        <v>165.62229328826288</v>
      </c>
      <c r="G227" s="23">
        <f t="shared" si="49"/>
        <v>6.8737768637655963</v>
      </c>
      <c r="P227" s="23">
        <f t="shared" si="50"/>
        <v>-10.652292088262868</v>
      </c>
      <c r="AT227" s="23">
        <v>14.734908475298397</v>
      </c>
      <c r="AU227" s="23">
        <f t="shared" si="51"/>
        <v>1.2947038449465433</v>
      </c>
      <c r="AV227" s="23">
        <v>226</v>
      </c>
      <c r="AW227" s="23">
        <f t="shared" si="52"/>
        <v>0.86068702290076338</v>
      </c>
      <c r="AX227" s="23">
        <f t="shared" si="53"/>
        <v>1.0834111828304476</v>
      </c>
      <c r="BT227" s="31">
        <v>44155</v>
      </c>
      <c r="BU227" s="11">
        <v>226</v>
      </c>
      <c r="BV227" s="23">
        <v>488.23999020000002</v>
      </c>
      <c r="BW227" s="23">
        <f t="shared" si="54"/>
        <v>521.28599438986271</v>
      </c>
      <c r="BX227" s="23">
        <f t="shared" si="55"/>
        <v>6.7683935878185428</v>
      </c>
      <c r="CG227" s="3">
        <f t="shared" si="56"/>
        <v>-33.046004189862686</v>
      </c>
      <c r="DK227" s="23">
        <v>33.798280177485935</v>
      </c>
      <c r="DL227" s="23">
        <f t="shared" si="57"/>
        <v>1.1189792475379001</v>
      </c>
      <c r="DM227" s="23">
        <v>226</v>
      </c>
      <c r="DN227" s="23">
        <f t="shared" si="58"/>
        <v>0.86068702290076338</v>
      </c>
      <c r="DO227" s="23">
        <f t="shared" si="59"/>
        <v>1.0834111828304476</v>
      </c>
    </row>
    <row r="228" spans="3:119" x14ac:dyDescent="0.2">
      <c r="C228" s="31">
        <v>44158</v>
      </c>
      <c r="D228" s="11">
        <v>227</v>
      </c>
      <c r="E228" s="23">
        <v>154.91949460000001</v>
      </c>
      <c r="F228" s="23">
        <f t="shared" si="48"/>
        <v>165.94780685679291</v>
      </c>
      <c r="G228" s="23">
        <f t="shared" si="49"/>
        <v>7.1187375644800879</v>
      </c>
      <c r="P228" s="23">
        <f t="shared" si="50"/>
        <v>-11.028312256792901</v>
      </c>
      <c r="AT228" s="23">
        <v>15.214651408838876</v>
      </c>
      <c r="AU228" s="23">
        <f t="shared" si="51"/>
        <v>1.3368571451643252</v>
      </c>
      <c r="AV228" s="23">
        <v>227</v>
      </c>
      <c r="AW228" s="23">
        <f t="shared" si="52"/>
        <v>0.8645038167938931</v>
      </c>
      <c r="AX228" s="23">
        <f t="shared" si="53"/>
        <v>1.1007801191566395</v>
      </c>
      <c r="BT228" s="31">
        <v>44158</v>
      </c>
      <c r="BU228" s="11">
        <v>227</v>
      </c>
      <c r="BV228" s="23">
        <v>476.61999509999998</v>
      </c>
      <c r="BW228" s="23">
        <f t="shared" si="54"/>
        <v>522.05194618895575</v>
      </c>
      <c r="BX228" s="23">
        <f t="shared" si="55"/>
        <v>9.5321118618667384</v>
      </c>
      <c r="CG228" s="3">
        <f t="shared" si="56"/>
        <v>-45.431951088955771</v>
      </c>
      <c r="DK228" s="23">
        <v>34.009645490415608</v>
      </c>
      <c r="DL228" s="23">
        <f t="shared" si="57"/>
        <v>1.1259770414367507</v>
      </c>
      <c r="DM228" s="23">
        <v>227</v>
      </c>
      <c r="DN228" s="23">
        <f t="shared" si="58"/>
        <v>0.8645038167938931</v>
      </c>
      <c r="DO228" s="23">
        <f t="shared" si="59"/>
        <v>1.1007801191566395</v>
      </c>
    </row>
    <row r="229" spans="3:119" x14ac:dyDescent="0.2">
      <c r="C229" s="31">
        <v>44159</v>
      </c>
      <c r="D229" s="11">
        <v>228</v>
      </c>
      <c r="E229" s="23">
        <v>155.9029999</v>
      </c>
      <c r="F229" s="23">
        <f t="shared" si="48"/>
        <v>166.27332042532294</v>
      </c>
      <c r="G229" s="23">
        <f t="shared" si="49"/>
        <v>6.6517774077309078</v>
      </c>
      <c r="P229" s="23">
        <f t="shared" si="50"/>
        <v>-10.370320525322938</v>
      </c>
      <c r="AT229" s="23">
        <v>15.362262757079066</v>
      </c>
      <c r="AU229" s="23">
        <f t="shared" si="51"/>
        <v>1.3498272277708578</v>
      </c>
      <c r="AV229" s="23">
        <v>228</v>
      </c>
      <c r="AW229" s="23">
        <f t="shared" si="52"/>
        <v>0.86832061068702293</v>
      </c>
      <c r="AX229" s="23">
        <f t="shared" si="53"/>
        <v>1.1184876490213236</v>
      </c>
      <c r="BT229" s="31">
        <v>44159</v>
      </c>
      <c r="BU229" s="11">
        <v>228</v>
      </c>
      <c r="BV229" s="23">
        <v>482.88000490000002</v>
      </c>
      <c r="BW229" s="23">
        <f t="shared" si="54"/>
        <v>522.8178979880488</v>
      </c>
      <c r="BX229" s="23">
        <f t="shared" si="55"/>
        <v>8.2707696907681143</v>
      </c>
      <c r="CG229" s="3">
        <f t="shared" si="56"/>
        <v>-39.937893088048781</v>
      </c>
      <c r="DK229" s="23">
        <v>34.248489382020807</v>
      </c>
      <c r="DL229" s="23">
        <f t="shared" si="57"/>
        <v>1.1338845845633221</v>
      </c>
      <c r="DM229" s="23">
        <v>228</v>
      </c>
      <c r="DN229" s="23">
        <f t="shared" si="58"/>
        <v>0.86832061068702293</v>
      </c>
      <c r="DO229" s="23">
        <f t="shared" si="59"/>
        <v>1.1184876490213236</v>
      </c>
    </row>
    <row r="230" spans="3:119" x14ac:dyDescent="0.2">
      <c r="C230" s="31">
        <v>44160</v>
      </c>
      <c r="D230" s="11">
        <v>229</v>
      </c>
      <c r="E230" s="23">
        <v>159.2534943</v>
      </c>
      <c r="F230" s="23">
        <f t="shared" si="48"/>
        <v>166.59883399385296</v>
      </c>
      <c r="G230" s="23">
        <f t="shared" si="49"/>
        <v>4.6123570011066084</v>
      </c>
      <c r="P230" s="23">
        <f t="shared" si="50"/>
        <v>-7.3453396938529636</v>
      </c>
      <c r="AT230" s="23">
        <v>15.548202014428909</v>
      </c>
      <c r="AU230" s="23">
        <f t="shared" si="51"/>
        <v>1.3661650470264657</v>
      </c>
      <c r="AV230" s="23">
        <v>229</v>
      </c>
      <c r="AW230" s="23">
        <f t="shared" si="52"/>
        <v>0.87213740458015265</v>
      </c>
      <c r="AX230" s="23">
        <f t="shared" si="53"/>
        <v>1.136553015831067</v>
      </c>
      <c r="BT230" s="31">
        <v>44160</v>
      </c>
      <c r="BU230" s="11">
        <v>229</v>
      </c>
      <c r="BV230" s="23">
        <v>485</v>
      </c>
      <c r="BW230" s="23">
        <f t="shared" si="54"/>
        <v>523.58384978714184</v>
      </c>
      <c r="BX230" s="23">
        <f t="shared" si="55"/>
        <v>7.9554329458024418</v>
      </c>
      <c r="CG230" s="3">
        <f t="shared" si="56"/>
        <v>-38.583849787141844</v>
      </c>
      <c r="DK230" s="23">
        <v>34.405867632136733</v>
      </c>
      <c r="DL230" s="23">
        <f t="shared" si="57"/>
        <v>1.1390949974887365</v>
      </c>
      <c r="DM230" s="23">
        <v>229</v>
      </c>
      <c r="DN230" s="23">
        <f t="shared" si="58"/>
        <v>0.87213740458015265</v>
      </c>
      <c r="DO230" s="23">
        <f t="shared" si="59"/>
        <v>1.136553015831067</v>
      </c>
    </row>
    <row r="231" spans="3:119" x14ac:dyDescent="0.2">
      <c r="C231" s="31">
        <v>44162</v>
      </c>
      <c r="D231" s="11">
        <v>230</v>
      </c>
      <c r="E231" s="23">
        <v>159.76699830000001</v>
      </c>
      <c r="F231" s="23">
        <f t="shared" si="48"/>
        <v>166.92434756238299</v>
      </c>
      <c r="G231" s="23">
        <f t="shared" si="49"/>
        <v>4.4798671431151114</v>
      </c>
      <c r="P231" s="23">
        <f t="shared" si="50"/>
        <v>-7.1573492623829793</v>
      </c>
      <c r="AT231" s="23">
        <v>15.601169577368864</v>
      </c>
      <c r="AU231" s="23">
        <f t="shared" si="51"/>
        <v>1.3708191178346265</v>
      </c>
      <c r="AV231" s="23">
        <v>230</v>
      </c>
      <c r="AW231" s="23">
        <f t="shared" si="52"/>
        <v>0.87595419847328249</v>
      </c>
      <c r="AX231" s="23">
        <f t="shared" si="53"/>
        <v>1.1549971268193051</v>
      </c>
      <c r="BT231" s="31">
        <v>44162</v>
      </c>
      <c r="BU231" s="11">
        <v>230</v>
      </c>
      <c r="BV231" s="23">
        <v>491.35998540000003</v>
      </c>
      <c r="BW231" s="23">
        <f t="shared" si="54"/>
        <v>524.34980158623478</v>
      </c>
      <c r="BX231" s="23">
        <f t="shared" si="55"/>
        <v>6.7139810254143546</v>
      </c>
      <c r="CG231" s="3">
        <f t="shared" si="56"/>
        <v>-32.989816186234748</v>
      </c>
      <c r="DK231" s="23">
        <v>35.074644271368982</v>
      </c>
      <c r="DL231" s="23">
        <f t="shared" si="57"/>
        <v>1.1612365732319165</v>
      </c>
      <c r="DM231" s="23">
        <v>230</v>
      </c>
      <c r="DN231" s="23">
        <f t="shared" si="58"/>
        <v>0.87595419847328249</v>
      </c>
      <c r="DO231" s="23">
        <f t="shared" si="59"/>
        <v>1.1549971268193051</v>
      </c>
    </row>
    <row r="232" spans="3:119" x14ac:dyDescent="0.2">
      <c r="C232" s="31">
        <v>44165</v>
      </c>
      <c r="D232" s="11">
        <v>231</v>
      </c>
      <c r="E232" s="23">
        <v>158.40199279999999</v>
      </c>
      <c r="F232" s="23">
        <f t="shared" si="48"/>
        <v>167.24986113091302</v>
      </c>
      <c r="G232" s="23">
        <f t="shared" si="49"/>
        <v>5.5857051887500191</v>
      </c>
      <c r="P232" s="23">
        <f t="shared" si="50"/>
        <v>-8.8478683309130304</v>
      </c>
      <c r="AT232" s="23">
        <v>15.633128071778827</v>
      </c>
      <c r="AU232" s="23">
        <f t="shared" si="51"/>
        <v>1.3736271967351941</v>
      </c>
      <c r="AV232" s="23">
        <v>231</v>
      </c>
      <c r="AW232" s="23">
        <f t="shared" si="52"/>
        <v>0.87977099236641221</v>
      </c>
      <c r="AX232" s="23">
        <f t="shared" si="53"/>
        <v>1.1738427546475656</v>
      </c>
      <c r="BT232" s="31">
        <v>44165</v>
      </c>
      <c r="BU232" s="11">
        <v>231</v>
      </c>
      <c r="BV232" s="23">
        <v>490.7000122</v>
      </c>
      <c r="BW232" s="23">
        <f t="shared" si="54"/>
        <v>525.11575338532782</v>
      </c>
      <c r="BX232" s="23">
        <f t="shared" si="55"/>
        <v>7.0136010453777233</v>
      </c>
      <c r="CG232" s="3">
        <f t="shared" si="56"/>
        <v>-34.415741185327818</v>
      </c>
      <c r="DK232" s="23">
        <v>35.451818231229765</v>
      </c>
      <c r="DL232" s="23">
        <f t="shared" si="57"/>
        <v>1.1737238900888567</v>
      </c>
      <c r="DM232" s="23">
        <v>231</v>
      </c>
      <c r="DN232" s="23">
        <f t="shared" si="58"/>
        <v>0.87977099236641221</v>
      </c>
      <c r="DO232" s="23">
        <f t="shared" si="59"/>
        <v>1.1738427546475656</v>
      </c>
    </row>
    <row r="233" spans="3:119" x14ac:dyDescent="0.2">
      <c r="C233" s="31">
        <v>44166</v>
      </c>
      <c r="D233" s="11">
        <v>232</v>
      </c>
      <c r="E233" s="23">
        <v>161.00399780000001</v>
      </c>
      <c r="F233" s="23">
        <f t="shared" si="48"/>
        <v>167.57537469944305</v>
      </c>
      <c r="G233" s="23">
        <f t="shared" si="49"/>
        <v>4.0814992107252115</v>
      </c>
      <c r="P233" s="23">
        <f t="shared" si="50"/>
        <v>-6.5713768994430382</v>
      </c>
      <c r="AT233" s="23">
        <v>15.673589930577833</v>
      </c>
      <c r="AU233" s="23">
        <f t="shared" si="51"/>
        <v>1.3771824359311877</v>
      </c>
      <c r="AV233" s="23">
        <v>232</v>
      </c>
      <c r="AW233" s="23">
        <f t="shared" si="52"/>
        <v>0.88358778625954193</v>
      </c>
      <c r="AX233" s="23">
        <f t="shared" si="53"/>
        <v>1.1931147707289882</v>
      </c>
      <c r="BT233" s="31">
        <v>44166</v>
      </c>
      <c r="BU233" s="11">
        <v>232</v>
      </c>
      <c r="BV233" s="23">
        <v>504.57998659999998</v>
      </c>
      <c r="BW233" s="23">
        <f t="shared" si="54"/>
        <v>525.88170518442087</v>
      </c>
      <c r="BX233" s="23">
        <f t="shared" si="55"/>
        <v>4.2216733025734481</v>
      </c>
      <c r="CG233" s="3">
        <f t="shared" si="56"/>
        <v>-21.301718584420883</v>
      </c>
      <c r="DK233" s="23">
        <v>36.125390561160259</v>
      </c>
      <c r="DL233" s="23">
        <f t="shared" si="57"/>
        <v>1.1960242395430294</v>
      </c>
      <c r="DM233" s="23">
        <v>232</v>
      </c>
      <c r="DN233" s="23">
        <f t="shared" si="58"/>
        <v>0.88358778625954193</v>
      </c>
      <c r="DO233" s="23">
        <f t="shared" si="59"/>
        <v>1.1931147707289882</v>
      </c>
    </row>
    <row r="234" spans="3:119" x14ac:dyDescent="0.2">
      <c r="C234" s="31">
        <v>44167</v>
      </c>
      <c r="D234" s="11">
        <v>233</v>
      </c>
      <c r="E234" s="23">
        <v>160.17649840000001</v>
      </c>
      <c r="F234" s="23">
        <f t="shared" si="48"/>
        <v>167.90088826797304</v>
      </c>
      <c r="G234" s="23">
        <f t="shared" si="49"/>
        <v>4.8224239792552677</v>
      </c>
      <c r="P234" s="23">
        <f t="shared" si="50"/>
        <v>-7.7243898679730307</v>
      </c>
      <c r="AT234" s="23">
        <v>15.958519559149522</v>
      </c>
      <c r="AU234" s="23">
        <f t="shared" si="51"/>
        <v>1.4022181859848362</v>
      </c>
      <c r="AV234" s="23">
        <v>233</v>
      </c>
      <c r="AW234" s="23">
        <f t="shared" si="52"/>
        <v>0.88740458015267176</v>
      </c>
      <c r="AX234" s="23">
        <f t="shared" si="53"/>
        <v>1.2128404164935702</v>
      </c>
      <c r="BT234" s="31">
        <v>44167</v>
      </c>
      <c r="BU234" s="11">
        <v>233</v>
      </c>
      <c r="BV234" s="23">
        <v>503.38000490000002</v>
      </c>
      <c r="BW234" s="23">
        <f t="shared" si="54"/>
        <v>526.6476569835138</v>
      </c>
      <c r="BX234" s="23">
        <f t="shared" si="55"/>
        <v>4.6222837333668156</v>
      </c>
      <c r="CG234" s="3">
        <f t="shared" si="56"/>
        <v>-23.267652083513781</v>
      </c>
      <c r="DK234" s="23">
        <v>37.078241039392594</v>
      </c>
      <c r="DL234" s="23">
        <f t="shared" si="57"/>
        <v>1.2275708124914004</v>
      </c>
      <c r="DM234" s="23">
        <v>233</v>
      </c>
      <c r="DN234" s="23">
        <f t="shared" si="58"/>
        <v>0.88740458015267176</v>
      </c>
      <c r="DO234" s="23">
        <f t="shared" si="59"/>
        <v>1.2128404164935702</v>
      </c>
    </row>
    <row r="235" spans="3:119" x14ac:dyDescent="0.2">
      <c r="C235" s="31">
        <v>44168</v>
      </c>
      <c r="D235" s="11">
        <v>234</v>
      </c>
      <c r="E235" s="23">
        <v>159.33650209999999</v>
      </c>
      <c r="F235" s="23">
        <f t="shared" si="48"/>
        <v>168.22640183650307</v>
      </c>
      <c r="G235" s="23">
        <f t="shared" si="49"/>
        <v>5.5793240213869879</v>
      </c>
      <c r="P235" s="23">
        <f t="shared" si="50"/>
        <v>-8.8898997365030823</v>
      </c>
      <c r="AT235" s="23">
        <v>15.964099799107856</v>
      </c>
      <c r="AU235" s="23">
        <f t="shared" si="51"/>
        <v>1.4027085017639866</v>
      </c>
      <c r="AV235" s="23">
        <v>234</v>
      </c>
      <c r="AW235" s="23">
        <f t="shared" si="52"/>
        <v>0.89122137404580148</v>
      </c>
      <c r="AX235" s="23">
        <f t="shared" si="53"/>
        <v>1.2330496202910921</v>
      </c>
      <c r="BT235" s="31">
        <v>44168</v>
      </c>
      <c r="BU235" s="11">
        <v>234</v>
      </c>
      <c r="BV235" s="23">
        <v>497.51998900000001</v>
      </c>
      <c r="BW235" s="23">
        <f t="shared" si="54"/>
        <v>527.41360878260684</v>
      </c>
      <c r="BX235" s="23">
        <f t="shared" si="55"/>
        <v>6.0085263795515225</v>
      </c>
      <c r="CG235" s="3">
        <f t="shared" si="56"/>
        <v>-29.893619782606834</v>
      </c>
      <c r="DK235" s="23">
        <v>37.884436281113835</v>
      </c>
      <c r="DL235" s="23">
        <f t="shared" si="57"/>
        <v>1.2542619855396313</v>
      </c>
      <c r="DM235" s="23">
        <v>234</v>
      </c>
      <c r="DN235" s="23">
        <f t="shared" si="58"/>
        <v>0.89122137404580148</v>
      </c>
      <c r="DO235" s="23">
        <f t="shared" si="59"/>
        <v>1.2330496202910921</v>
      </c>
    </row>
    <row r="236" spans="3:119" x14ac:dyDescent="0.2">
      <c r="C236" s="31">
        <v>44169</v>
      </c>
      <c r="D236" s="11">
        <v>235</v>
      </c>
      <c r="E236" s="23">
        <v>158.12899780000001</v>
      </c>
      <c r="F236" s="23">
        <f t="shared" si="48"/>
        <v>168.5519154050331</v>
      </c>
      <c r="G236" s="23">
        <f t="shared" si="49"/>
        <v>6.5914017985593603</v>
      </c>
      <c r="P236" s="23">
        <f t="shared" si="50"/>
        <v>-10.422917605033092</v>
      </c>
      <c r="AT236" s="23">
        <v>16.383749288549041</v>
      </c>
      <c r="AU236" s="23">
        <f t="shared" si="51"/>
        <v>1.4395816054157795</v>
      </c>
      <c r="AV236" s="23">
        <v>235</v>
      </c>
      <c r="AW236" s="23">
        <f t="shared" si="52"/>
        <v>0.89503816793893132</v>
      </c>
      <c r="AX236" s="23">
        <f t="shared" si="53"/>
        <v>1.2537753695199951</v>
      </c>
      <c r="BT236" s="31">
        <v>44169</v>
      </c>
      <c r="BU236" s="11">
        <v>235</v>
      </c>
      <c r="BV236" s="23">
        <v>498.30999759999997</v>
      </c>
      <c r="BW236" s="23">
        <f t="shared" si="54"/>
        <v>528.17956058169989</v>
      </c>
      <c r="BX236" s="23">
        <f t="shared" si="55"/>
        <v>5.9941729296141091</v>
      </c>
      <c r="CG236" s="3">
        <f t="shared" si="56"/>
        <v>-29.869562981699914</v>
      </c>
      <c r="DK236" s="23">
        <v>37.937998834857751</v>
      </c>
      <c r="DL236" s="23">
        <f t="shared" si="57"/>
        <v>1.2560353120452947</v>
      </c>
      <c r="DM236" s="23">
        <v>235</v>
      </c>
      <c r="DN236" s="23">
        <f t="shared" si="58"/>
        <v>0.89503816793893132</v>
      </c>
      <c r="DO236" s="23">
        <f t="shared" si="59"/>
        <v>1.2537753695199951</v>
      </c>
    </row>
    <row r="237" spans="3:119" x14ac:dyDescent="0.2">
      <c r="C237" s="31">
        <v>44172</v>
      </c>
      <c r="D237" s="11">
        <v>236</v>
      </c>
      <c r="E237" s="23">
        <v>157.8999939</v>
      </c>
      <c r="F237" s="23">
        <f t="shared" si="48"/>
        <v>168.87742897356313</v>
      </c>
      <c r="G237" s="23">
        <f t="shared" si="49"/>
        <v>6.9521440770385805</v>
      </c>
      <c r="P237" s="23">
        <f t="shared" si="50"/>
        <v>-10.977435073563129</v>
      </c>
      <c r="AT237" s="23">
        <v>16.686442212358457</v>
      </c>
      <c r="AU237" s="23">
        <f t="shared" si="51"/>
        <v>1.466178152856243</v>
      </c>
      <c r="AV237" s="23">
        <v>236</v>
      </c>
      <c r="AW237" s="23">
        <f t="shared" si="52"/>
        <v>0.89885496183206104</v>
      </c>
      <c r="AX237" s="23">
        <f t="shared" si="53"/>
        <v>1.2750541500157357</v>
      </c>
      <c r="BT237" s="31">
        <v>44172</v>
      </c>
      <c r="BU237" s="11">
        <v>236</v>
      </c>
      <c r="BV237" s="23">
        <v>515.78002930000002</v>
      </c>
      <c r="BW237" s="23">
        <f t="shared" si="54"/>
        <v>528.94551238079293</v>
      </c>
      <c r="BX237" s="23">
        <f t="shared" si="55"/>
        <v>2.5525383560625019</v>
      </c>
      <c r="CG237" s="3">
        <f t="shared" si="56"/>
        <v>-13.16548308079291</v>
      </c>
      <c r="DK237" s="23">
        <v>39.036327741206605</v>
      </c>
      <c r="DL237" s="23">
        <f t="shared" si="57"/>
        <v>1.2923983236163405</v>
      </c>
      <c r="DM237" s="23">
        <v>236</v>
      </c>
      <c r="DN237" s="23">
        <f t="shared" si="58"/>
        <v>0.89885496183206104</v>
      </c>
      <c r="DO237" s="23">
        <f t="shared" si="59"/>
        <v>1.2750541500157357</v>
      </c>
    </row>
    <row r="238" spans="3:119" x14ac:dyDescent="0.2">
      <c r="C238" s="31">
        <v>44173</v>
      </c>
      <c r="D238" s="11">
        <v>237</v>
      </c>
      <c r="E238" s="23">
        <v>158.86450199999999</v>
      </c>
      <c r="F238" s="23">
        <f t="shared" si="48"/>
        <v>169.20294254209315</v>
      </c>
      <c r="G238" s="23">
        <f t="shared" si="49"/>
        <v>6.5077096594512778</v>
      </c>
      <c r="P238" s="23">
        <f t="shared" si="50"/>
        <v>-10.338440542093167</v>
      </c>
      <c r="AT238" s="23">
        <v>16.838711882958961</v>
      </c>
      <c r="AU238" s="23">
        <f t="shared" si="51"/>
        <v>1.4795575456312786</v>
      </c>
      <c r="AV238" s="23">
        <v>237</v>
      </c>
      <c r="AW238" s="23">
        <f t="shared" si="52"/>
        <v>0.90267175572519087</v>
      </c>
      <c r="AX238" s="23">
        <f t="shared" si="53"/>
        <v>1.2969264679191927</v>
      </c>
      <c r="BT238" s="31">
        <v>44173</v>
      </c>
      <c r="BU238" s="11">
        <v>237</v>
      </c>
      <c r="BV238" s="23">
        <v>512.6599731</v>
      </c>
      <c r="BW238" s="23">
        <f t="shared" si="54"/>
        <v>529.71146417988598</v>
      </c>
      <c r="BX238" s="23">
        <f t="shared" si="55"/>
        <v>3.3260819987129939</v>
      </c>
      <c r="CG238" s="3">
        <f t="shared" si="56"/>
        <v>-17.051491079885977</v>
      </c>
      <c r="DK238" s="23">
        <v>39.873705929415848</v>
      </c>
      <c r="DL238" s="23">
        <f t="shared" si="57"/>
        <v>1.3201218885440966</v>
      </c>
      <c r="DM238" s="23">
        <v>237</v>
      </c>
      <c r="DN238" s="23">
        <f t="shared" si="58"/>
        <v>0.90267175572519087</v>
      </c>
      <c r="DO238" s="23">
        <f t="shared" si="59"/>
        <v>1.2969264679191927</v>
      </c>
    </row>
    <row r="239" spans="3:119" x14ac:dyDescent="0.2">
      <c r="C239" s="31">
        <v>44174</v>
      </c>
      <c r="D239" s="11">
        <v>238</v>
      </c>
      <c r="E239" s="23">
        <v>155.21000670000001</v>
      </c>
      <c r="F239" s="23">
        <f t="shared" si="48"/>
        <v>169.52845611062315</v>
      </c>
      <c r="G239" s="23">
        <f t="shared" si="49"/>
        <v>9.2252102264893114</v>
      </c>
      <c r="P239" s="23">
        <f t="shared" si="50"/>
        <v>-14.318449410623145</v>
      </c>
      <c r="AT239" s="23">
        <v>17.367372305319265</v>
      </c>
      <c r="AU239" s="23">
        <f t="shared" si="51"/>
        <v>1.5260090510918232</v>
      </c>
      <c r="AV239" s="23">
        <v>238</v>
      </c>
      <c r="AW239" s="23">
        <f t="shared" si="52"/>
        <v>0.90648854961832059</v>
      </c>
      <c r="AX239" s="23">
        <f t="shared" si="53"/>
        <v>1.3194374734384275</v>
      </c>
      <c r="BT239" s="31">
        <v>44174</v>
      </c>
      <c r="BU239" s="11">
        <v>238</v>
      </c>
      <c r="BV239" s="23">
        <v>493.60000609999997</v>
      </c>
      <c r="BW239" s="23">
        <f t="shared" si="54"/>
        <v>530.47741597897902</v>
      </c>
      <c r="BX239" s="23">
        <f t="shared" si="55"/>
        <v>7.471112119781445</v>
      </c>
      <c r="CG239" s="3">
        <f t="shared" si="56"/>
        <v>-36.877409878979051</v>
      </c>
      <c r="DK239" s="23">
        <v>40.568754786555701</v>
      </c>
      <c r="DL239" s="23">
        <f t="shared" si="57"/>
        <v>1.3431332738299819</v>
      </c>
      <c r="DM239" s="23">
        <v>238</v>
      </c>
      <c r="DN239" s="23">
        <f t="shared" si="58"/>
        <v>0.90648854961832059</v>
      </c>
      <c r="DO239" s="23">
        <f t="shared" si="59"/>
        <v>1.3194374734384275</v>
      </c>
    </row>
    <row r="240" spans="3:119" x14ac:dyDescent="0.2">
      <c r="C240" s="31">
        <v>44175</v>
      </c>
      <c r="D240" s="11">
        <v>239</v>
      </c>
      <c r="E240" s="23">
        <v>155.07449339999999</v>
      </c>
      <c r="F240" s="23">
        <f t="shared" si="48"/>
        <v>169.85396967915318</v>
      </c>
      <c r="G240" s="23">
        <f t="shared" si="49"/>
        <v>9.5305655721414642</v>
      </c>
      <c r="P240" s="23">
        <f t="shared" si="50"/>
        <v>-14.779476279153187</v>
      </c>
      <c r="AT240" s="23">
        <v>18.327272125609056</v>
      </c>
      <c r="AU240" s="23">
        <f t="shared" si="51"/>
        <v>1.610352024119182</v>
      </c>
      <c r="AV240" s="23">
        <v>239</v>
      </c>
      <c r="AW240" s="23">
        <f t="shared" si="52"/>
        <v>0.91030534351145043</v>
      </c>
      <c r="AX240" s="23">
        <f t="shared" si="53"/>
        <v>1.3426377114882446</v>
      </c>
      <c r="BT240" s="31">
        <v>44175</v>
      </c>
      <c r="BU240" s="11">
        <v>239</v>
      </c>
      <c r="BV240" s="23">
        <v>501.0899963</v>
      </c>
      <c r="BW240" s="23">
        <f t="shared" si="54"/>
        <v>531.24336777807196</v>
      </c>
      <c r="BX240" s="23">
        <f t="shared" si="55"/>
        <v>6.0175560679162494</v>
      </c>
      <c r="CG240" s="3">
        <f t="shared" si="56"/>
        <v>-30.153371478071961</v>
      </c>
      <c r="DK240" s="23">
        <v>40.736605383834728</v>
      </c>
      <c r="DL240" s="23">
        <f t="shared" si="57"/>
        <v>1.3486904008215259</v>
      </c>
      <c r="DM240" s="23">
        <v>239</v>
      </c>
      <c r="DN240" s="23">
        <f t="shared" si="58"/>
        <v>0.91030534351145043</v>
      </c>
      <c r="DO240" s="23">
        <f t="shared" si="59"/>
        <v>1.3426377114882446</v>
      </c>
    </row>
    <row r="241" spans="3:119" x14ac:dyDescent="0.2">
      <c r="C241" s="31">
        <v>44176</v>
      </c>
      <c r="D241" s="11">
        <v>240</v>
      </c>
      <c r="E241" s="23">
        <v>155.82099909999999</v>
      </c>
      <c r="F241" s="23">
        <f t="shared" si="48"/>
        <v>170.17948324768321</v>
      </c>
      <c r="G241" s="23">
        <f t="shared" si="49"/>
        <v>9.2147298699249678</v>
      </c>
      <c r="P241" s="23">
        <f t="shared" si="50"/>
        <v>-14.358484147683214</v>
      </c>
      <c r="AT241" s="23">
        <v>18.52495191649939</v>
      </c>
      <c r="AU241" s="23">
        <f t="shared" si="51"/>
        <v>1.6277214421758326</v>
      </c>
      <c r="AV241" s="23">
        <v>240</v>
      </c>
      <c r="AW241" s="23">
        <f t="shared" si="52"/>
        <v>0.91412213740458015</v>
      </c>
      <c r="AX241" s="23">
        <f t="shared" si="53"/>
        <v>1.3665840316741558</v>
      </c>
      <c r="BT241" s="31">
        <v>44176</v>
      </c>
      <c r="BU241" s="11">
        <v>240</v>
      </c>
      <c r="BV241" s="23">
        <v>503.22000120000001</v>
      </c>
      <c r="BW241" s="23">
        <f t="shared" si="54"/>
        <v>532.009319577165</v>
      </c>
      <c r="BX241" s="23">
        <f t="shared" si="55"/>
        <v>5.721020291028327</v>
      </c>
      <c r="CG241" s="3">
        <f t="shared" si="56"/>
        <v>-28.789318377164989</v>
      </c>
      <c r="DK241" s="23">
        <v>40.844716385648667</v>
      </c>
      <c r="DL241" s="23">
        <f t="shared" si="57"/>
        <v>1.3522696944076213</v>
      </c>
      <c r="DM241" s="23">
        <v>240</v>
      </c>
      <c r="DN241" s="23">
        <f t="shared" si="58"/>
        <v>0.91412213740458015</v>
      </c>
      <c r="DO241" s="23">
        <f t="shared" si="59"/>
        <v>1.3665840316741558</v>
      </c>
    </row>
    <row r="242" spans="3:119" x14ac:dyDescent="0.2">
      <c r="C242" s="31">
        <v>44179</v>
      </c>
      <c r="D242" s="11">
        <v>241</v>
      </c>
      <c r="E242" s="23">
        <v>157.84849550000001</v>
      </c>
      <c r="F242" s="23">
        <f t="shared" si="48"/>
        <v>170.50499681621324</v>
      </c>
      <c r="G242" s="23">
        <f t="shared" si="49"/>
        <v>8.0181323718813804</v>
      </c>
      <c r="P242" s="23">
        <f t="shared" si="50"/>
        <v>-12.656501316213223</v>
      </c>
      <c r="AT242" s="23">
        <v>18.885604334718749</v>
      </c>
      <c r="AU242" s="23">
        <f t="shared" si="51"/>
        <v>1.6594106836353673</v>
      </c>
      <c r="AV242" s="23">
        <v>241</v>
      </c>
      <c r="AW242" s="23">
        <f t="shared" si="52"/>
        <v>0.91793893129770987</v>
      </c>
      <c r="AX242" s="23">
        <f t="shared" si="53"/>
        <v>1.3913407002534657</v>
      </c>
      <c r="BT242" s="31">
        <v>44179</v>
      </c>
      <c r="BU242" s="11">
        <v>241</v>
      </c>
      <c r="BV242" s="23">
        <v>522.41998290000004</v>
      </c>
      <c r="BW242" s="23">
        <f t="shared" si="54"/>
        <v>532.77527137625805</v>
      </c>
      <c r="BX242" s="23">
        <f t="shared" si="55"/>
        <v>1.9821769486639618</v>
      </c>
      <c r="CG242" s="3">
        <f t="shared" si="56"/>
        <v>-10.355288476258011</v>
      </c>
      <c r="DK242" s="23">
        <v>40.949200119438956</v>
      </c>
      <c r="DL242" s="23">
        <f t="shared" si="57"/>
        <v>1.355728897929299</v>
      </c>
      <c r="DM242" s="23">
        <v>241</v>
      </c>
      <c r="DN242" s="23">
        <f t="shared" si="58"/>
        <v>0.91793893129770987</v>
      </c>
      <c r="DO242" s="23">
        <f t="shared" si="59"/>
        <v>1.3913407002534657</v>
      </c>
    </row>
    <row r="243" spans="3:119" x14ac:dyDescent="0.2">
      <c r="C243" s="31">
        <v>44180</v>
      </c>
      <c r="D243" s="11">
        <v>242</v>
      </c>
      <c r="E243" s="23">
        <v>158.2559967</v>
      </c>
      <c r="F243" s="23">
        <f t="shared" si="48"/>
        <v>170.83051038474326</v>
      </c>
      <c r="G243" s="23">
        <f t="shared" si="49"/>
        <v>7.9456791192439331</v>
      </c>
      <c r="P243" s="23">
        <f t="shared" si="50"/>
        <v>-12.574513684743266</v>
      </c>
      <c r="AT243" s="23">
        <v>19.130041427679544</v>
      </c>
      <c r="AU243" s="23">
        <f t="shared" si="51"/>
        <v>1.6808884990309929</v>
      </c>
      <c r="AV243" s="23">
        <v>242</v>
      </c>
      <c r="AW243" s="23">
        <f t="shared" si="52"/>
        <v>0.9217557251908397</v>
      </c>
      <c r="AX243" s="23">
        <f t="shared" si="53"/>
        <v>1.4169807706927577</v>
      </c>
      <c r="BT243" s="31">
        <v>44180</v>
      </c>
      <c r="BU243" s="11">
        <v>242</v>
      </c>
      <c r="BV243" s="23">
        <v>519.78002930000002</v>
      </c>
      <c r="BW243" s="23">
        <f t="shared" si="54"/>
        <v>533.54122317535098</v>
      </c>
      <c r="BX243" s="23">
        <f t="shared" si="55"/>
        <v>2.6475033859772332</v>
      </c>
      <c r="CG243" s="3">
        <f t="shared" si="56"/>
        <v>-13.761193875350955</v>
      </c>
      <c r="DK243" s="23">
        <v>41.132561982927768</v>
      </c>
      <c r="DL243" s="23">
        <f t="shared" si="57"/>
        <v>1.3617995653998447</v>
      </c>
      <c r="DM243" s="23">
        <v>242</v>
      </c>
      <c r="DN243" s="23">
        <f t="shared" si="58"/>
        <v>0.9217557251908397</v>
      </c>
      <c r="DO243" s="23">
        <f t="shared" si="59"/>
        <v>1.4169807706927577</v>
      </c>
    </row>
    <row r="244" spans="3:119" x14ac:dyDescent="0.2">
      <c r="C244" s="31">
        <v>44181</v>
      </c>
      <c r="D244" s="11">
        <v>243</v>
      </c>
      <c r="E244" s="23">
        <v>162.04800420000001</v>
      </c>
      <c r="F244" s="23">
        <f t="shared" si="48"/>
        <v>171.15602395327329</v>
      </c>
      <c r="G244" s="23">
        <f t="shared" si="49"/>
        <v>5.620568916129411</v>
      </c>
      <c r="P244" s="23">
        <f t="shared" si="50"/>
        <v>-9.1080197532732825</v>
      </c>
      <c r="AT244" s="23">
        <v>19.368233320019016</v>
      </c>
      <c r="AU244" s="23">
        <f t="shared" si="51"/>
        <v>1.7018175709260772</v>
      </c>
      <c r="AV244" s="23">
        <v>243</v>
      </c>
      <c r="AW244" s="23">
        <f t="shared" si="52"/>
        <v>0.92557251908396942</v>
      </c>
      <c r="AX244" s="23">
        <f t="shared" si="53"/>
        <v>1.4435877889473323</v>
      </c>
      <c r="BT244" s="31">
        <v>44181</v>
      </c>
      <c r="BU244" s="11">
        <v>243</v>
      </c>
      <c r="BV244" s="23">
        <v>524.83001709999996</v>
      </c>
      <c r="BW244" s="23">
        <f t="shared" si="54"/>
        <v>534.30717497444402</v>
      </c>
      <c r="BX244" s="23">
        <f t="shared" si="55"/>
        <v>1.8057575911551387</v>
      </c>
      <c r="CG244" s="3">
        <f t="shared" si="56"/>
        <v>-9.4771578744440603</v>
      </c>
      <c r="DK244" s="23">
        <v>45.240377142113573</v>
      </c>
      <c r="DL244" s="23">
        <f t="shared" si="57"/>
        <v>1.497799382305097</v>
      </c>
      <c r="DM244" s="23">
        <v>243</v>
      </c>
      <c r="DN244" s="23">
        <f t="shared" si="58"/>
        <v>0.92557251908396942</v>
      </c>
      <c r="DO244" s="23">
        <f t="shared" si="59"/>
        <v>1.4435877889473323</v>
      </c>
    </row>
    <row r="245" spans="3:119" x14ac:dyDescent="0.2">
      <c r="C245" s="31">
        <v>44182</v>
      </c>
      <c r="D245" s="11">
        <v>244</v>
      </c>
      <c r="E245" s="23">
        <v>161.80400090000001</v>
      </c>
      <c r="F245" s="23">
        <f t="shared" si="48"/>
        <v>171.48153752180332</v>
      </c>
      <c r="G245" s="23">
        <f t="shared" si="49"/>
        <v>5.9810243059343984</v>
      </c>
      <c r="P245" s="23">
        <f t="shared" si="50"/>
        <v>-9.6775366218033128</v>
      </c>
      <c r="AT245" s="23">
        <v>19.446567497658691</v>
      </c>
      <c r="AU245" s="23">
        <f t="shared" si="51"/>
        <v>1.7087005156794046</v>
      </c>
      <c r="AV245" s="23">
        <v>244</v>
      </c>
      <c r="AW245" s="23">
        <f t="shared" si="52"/>
        <v>0.92938931297709926</v>
      </c>
      <c r="AX245" s="23">
        <f t="shared" si="53"/>
        <v>1.4712579371990813</v>
      </c>
      <c r="BT245" s="31">
        <v>44182</v>
      </c>
      <c r="BU245" s="11">
        <v>244</v>
      </c>
      <c r="BV245" s="23">
        <v>532.90002440000001</v>
      </c>
      <c r="BW245" s="23">
        <f t="shared" si="54"/>
        <v>535.07312677353707</v>
      </c>
      <c r="BX245" s="23">
        <f t="shared" si="55"/>
        <v>0.4077880041352579</v>
      </c>
      <c r="CG245" s="3">
        <f t="shared" si="56"/>
        <v>-2.1731023735370627</v>
      </c>
      <c r="DK245" s="23">
        <v>46.171333822159966</v>
      </c>
      <c r="DL245" s="23">
        <f t="shared" si="57"/>
        <v>1.5286211045897302</v>
      </c>
      <c r="DM245" s="23">
        <v>244</v>
      </c>
      <c r="DN245" s="23">
        <f t="shared" si="58"/>
        <v>0.92938931297709926</v>
      </c>
      <c r="DO245" s="23">
        <f t="shared" si="59"/>
        <v>1.4712579371990813</v>
      </c>
    </row>
    <row r="246" spans="3:119" x14ac:dyDescent="0.2">
      <c r="C246" s="31">
        <v>44183</v>
      </c>
      <c r="D246" s="11">
        <v>245</v>
      </c>
      <c r="E246" s="23">
        <v>160.08250430000001</v>
      </c>
      <c r="F246" s="23">
        <f t="shared" si="48"/>
        <v>171.80705109033335</v>
      </c>
      <c r="G246" s="23">
        <f t="shared" si="49"/>
        <v>7.3240650760692363</v>
      </c>
      <c r="P246" s="23">
        <f t="shared" si="50"/>
        <v>-11.724546790333335</v>
      </c>
      <c r="AT246" s="23">
        <v>19.61189217384927</v>
      </c>
      <c r="AU246" s="23">
        <f t="shared" si="51"/>
        <v>1.7232270052254586</v>
      </c>
      <c r="AV246" s="23">
        <v>245</v>
      </c>
      <c r="AW246" s="23">
        <f t="shared" si="52"/>
        <v>0.93320610687022898</v>
      </c>
      <c r="AX246" s="23">
        <f t="shared" si="53"/>
        <v>1.5001027595109515</v>
      </c>
      <c r="BT246" s="31">
        <v>44183</v>
      </c>
      <c r="BU246" s="11">
        <v>245</v>
      </c>
      <c r="BV246" s="23">
        <v>534.45001219999995</v>
      </c>
      <c r="BW246" s="23">
        <f t="shared" si="54"/>
        <v>535.83907857263011</v>
      </c>
      <c r="BX246" s="23">
        <f t="shared" si="55"/>
        <v>0.25990576123522602</v>
      </c>
      <c r="CG246" s="3">
        <f t="shared" si="56"/>
        <v>-1.3890663726301682</v>
      </c>
      <c r="DK246" s="23">
        <v>46.591354560253194</v>
      </c>
      <c r="DL246" s="23">
        <f t="shared" si="57"/>
        <v>1.542526974562811</v>
      </c>
      <c r="DM246" s="23">
        <v>245</v>
      </c>
      <c r="DN246" s="23">
        <f t="shared" si="58"/>
        <v>0.93320610687022898</v>
      </c>
      <c r="DO246" s="23">
        <f t="shared" si="59"/>
        <v>1.5001027595109515</v>
      </c>
    </row>
    <row r="247" spans="3:119" x14ac:dyDescent="0.2">
      <c r="C247" s="31">
        <v>44186</v>
      </c>
      <c r="D247" s="11">
        <v>246</v>
      </c>
      <c r="E247" s="23">
        <v>160.3090057</v>
      </c>
      <c r="F247" s="23">
        <f t="shared" si="48"/>
        <v>172.13256465886337</v>
      </c>
      <c r="G247" s="23">
        <f t="shared" si="49"/>
        <v>7.3754801904203777</v>
      </c>
      <c r="P247" s="23">
        <f t="shared" si="50"/>
        <v>-11.823558958863373</v>
      </c>
      <c r="AT247" s="23">
        <v>19.682505490619491</v>
      </c>
      <c r="AU247" s="23">
        <f t="shared" si="51"/>
        <v>1.7294315454762579</v>
      </c>
      <c r="AV247" s="23">
        <v>246</v>
      </c>
      <c r="AW247" s="23">
        <f t="shared" si="52"/>
        <v>0.93702290076335881</v>
      </c>
      <c r="AX247" s="23">
        <f t="shared" si="53"/>
        <v>1.5302526710293167</v>
      </c>
      <c r="BT247" s="31">
        <v>44186</v>
      </c>
      <c r="BU247" s="11">
        <v>246</v>
      </c>
      <c r="BV247" s="23">
        <v>528.9099731</v>
      </c>
      <c r="BW247" s="23">
        <f t="shared" si="54"/>
        <v>536.60503037172316</v>
      </c>
      <c r="BX247" s="23">
        <f t="shared" si="55"/>
        <v>1.4548898041422009</v>
      </c>
      <c r="CG247" s="3">
        <f t="shared" si="56"/>
        <v>-7.695057271723158</v>
      </c>
      <c r="DK247" s="23">
        <v>47.332308740299595</v>
      </c>
      <c r="DL247" s="23">
        <f t="shared" si="57"/>
        <v>1.5670581739757525</v>
      </c>
      <c r="DM247" s="23">
        <v>246</v>
      </c>
      <c r="DN247" s="23">
        <f t="shared" si="58"/>
        <v>0.93702290076335881</v>
      </c>
      <c r="DO247" s="23">
        <f t="shared" si="59"/>
        <v>1.5302526710293167</v>
      </c>
    </row>
    <row r="248" spans="3:119" x14ac:dyDescent="0.2">
      <c r="C248" s="31">
        <v>44187</v>
      </c>
      <c r="D248" s="11">
        <v>247</v>
      </c>
      <c r="E248" s="23">
        <v>160.32600400000001</v>
      </c>
      <c r="F248" s="23">
        <f t="shared" si="48"/>
        <v>172.4580782273934</v>
      </c>
      <c r="G248" s="23">
        <f t="shared" si="49"/>
        <v>7.5671281792773852</v>
      </c>
      <c r="P248" s="23">
        <f t="shared" si="50"/>
        <v>-12.132074227393389</v>
      </c>
      <c r="AT248" s="23">
        <v>19.850465485029417</v>
      </c>
      <c r="AU248" s="23">
        <f t="shared" si="51"/>
        <v>1.744189591033465</v>
      </c>
      <c r="AV248" s="23">
        <v>247</v>
      </c>
      <c r="AW248" s="23">
        <f t="shared" si="52"/>
        <v>0.94083969465648853</v>
      </c>
      <c r="AX248" s="23">
        <f t="shared" si="53"/>
        <v>1.5618615392556825</v>
      </c>
      <c r="BT248" s="31">
        <v>44187</v>
      </c>
      <c r="BU248" s="11">
        <v>247</v>
      </c>
      <c r="BV248" s="23">
        <v>527.33001709999996</v>
      </c>
      <c r="BW248" s="23">
        <f t="shared" si="54"/>
        <v>537.37098217081609</v>
      </c>
      <c r="BX248" s="23">
        <f t="shared" si="55"/>
        <v>1.9041140737702429</v>
      </c>
      <c r="CG248" s="3">
        <f t="shared" si="56"/>
        <v>-10.040965070816128</v>
      </c>
      <c r="DK248" s="23">
        <v>47.587279521252981</v>
      </c>
      <c r="DL248" s="23">
        <f t="shared" si="57"/>
        <v>1.5754996393733152</v>
      </c>
      <c r="DM248" s="23">
        <v>247</v>
      </c>
      <c r="DN248" s="23">
        <f t="shared" si="58"/>
        <v>0.94083969465648853</v>
      </c>
      <c r="DO248" s="23">
        <f t="shared" si="59"/>
        <v>1.5618615392556825</v>
      </c>
    </row>
    <row r="249" spans="3:119" x14ac:dyDescent="0.2">
      <c r="C249" s="31">
        <v>44188</v>
      </c>
      <c r="D249" s="11">
        <v>248</v>
      </c>
      <c r="E249" s="23">
        <v>159.26350400000001</v>
      </c>
      <c r="F249" s="23">
        <f t="shared" si="48"/>
        <v>172.78359179592343</v>
      </c>
      <c r="G249" s="23">
        <f t="shared" si="49"/>
        <v>8.4891311922431498</v>
      </c>
      <c r="P249" s="23">
        <f t="shared" si="50"/>
        <v>-13.520087795923416</v>
      </c>
      <c r="AT249" s="23">
        <v>20.041224351488978</v>
      </c>
      <c r="AU249" s="23">
        <f t="shared" si="51"/>
        <v>1.7609508921488992</v>
      </c>
      <c r="AV249" s="23">
        <v>248</v>
      </c>
      <c r="AW249" s="23">
        <f t="shared" si="52"/>
        <v>0.94465648854961837</v>
      </c>
      <c r="AX249" s="23">
        <f t="shared" si="53"/>
        <v>1.5951127585631368</v>
      </c>
      <c r="BT249" s="31">
        <v>44188</v>
      </c>
      <c r="BU249" s="11">
        <v>248</v>
      </c>
      <c r="BV249" s="23">
        <v>514.47998050000001</v>
      </c>
      <c r="BW249" s="23">
        <f t="shared" si="54"/>
        <v>538.13693396990914</v>
      </c>
      <c r="BX249" s="23">
        <f t="shared" si="55"/>
        <v>4.5982262413627826</v>
      </c>
      <c r="CG249" s="3">
        <f t="shared" si="56"/>
        <v>-23.656953469909126</v>
      </c>
      <c r="DK249" s="23">
        <v>47.795176356625234</v>
      </c>
      <c r="DL249" s="23">
        <f t="shared" si="57"/>
        <v>1.5823826003757309</v>
      </c>
      <c r="DM249" s="23">
        <v>248</v>
      </c>
      <c r="DN249" s="23">
        <f t="shared" si="58"/>
        <v>0.94465648854961837</v>
      </c>
      <c r="DO249" s="23">
        <f t="shared" si="59"/>
        <v>1.5951127585631368</v>
      </c>
    </row>
    <row r="250" spans="3:119" x14ac:dyDescent="0.2">
      <c r="C250" s="31">
        <v>44189</v>
      </c>
      <c r="D250" s="11">
        <v>249</v>
      </c>
      <c r="E250" s="23">
        <v>158.6345062</v>
      </c>
      <c r="F250" s="23">
        <f t="shared" si="48"/>
        <v>173.10910536445346</v>
      </c>
      <c r="G250" s="23">
        <f t="shared" si="49"/>
        <v>9.124495994714076</v>
      </c>
      <c r="P250" s="23">
        <f t="shared" si="50"/>
        <v>-14.474599164453451</v>
      </c>
      <c r="AT250" s="23">
        <v>20.258062629128688</v>
      </c>
      <c r="AU250" s="23">
        <f t="shared" si="51"/>
        <v>1.7800036980935274</v>
      </c>
      <c r="AV250" s="23">
        <v>249</v>
      </c>
      <c r="AW250" s="23">
        <f t="shared" si="52"/>
        <v>0.94847328244274809</v>
      </c>
      <c r="AX250" s="23">
        <f t="shared" si="53"/>
        <v>1.6302274466655646</v>
      </c>
      <c r="BT250" s="31">
        <v>44189</v>
      </c>
      <c r="BU250" s="11">
        <v>249</v>
      </c>
      <c r="BV250" s="23">
        <v>513.96997069999998</v>
      </c>
      <c r="BW250" s="23">
        <f t="shared" si="54"/>
        <v>538.90288576900218</v>
      </c>
      <c r="BX250" s="23">
        <f t="shared" si="55"/>
        <v>4.8510450980326514</v>
      </c>
      <c r="CG250" s="3">
        <f t="shared" si="56"/>
        <v>-24.932915069002206</v>
      </c>
      <c r="DK250" s="23">
        <v>48.527767630322785</v>
      </c>
      <c r="DL250" s="23">
        <f t="shared" si="57"/>
        <v>1.6066369242019762</v>
      </c>
      <c r="DM250" s="23">
        <v>249</v>
      </c>
      <c r="DN250" s="23">
        <f t="shared" si="58"/>
        <v>0.94847328244274809</v>
      </c>
      <c r="DO250" s="23">
        <f t="shared" si="59"/>
        <v>1.6302274466655646</v>
      </c>
    </row>
    <row r="251" spans="3:119" x14ac:dyDescent="0.2">
      <c r="C251" s="31">
        <v>44193</v>
      </c>
      <c r="D251" s="11">
        <v>250</v>
      </c>
      <c r="E251" s="23">
        <v>164.19799800000001</v>
      </c>
      <c r="F251" s="23">
        <f t="shared" si="48"/>
        <v>173.43461893298348</v>
      </c>
      <c r="G251" s="23">
        <f t="shared" si="49"/>
        <v>5.6252944892686632</v>
      </c>
      <c r="P251" s="23">
        <f t="shared" si="50"/>
        <v>-9.2366209329834703</v>
      </c>
      <c r="AT251" s="23">
        <v>20.404588466188727</v>
      </c>
      <c r="AU251" s="23">
        <f t="shared" si="51"/>
        <v>1.7928784007049261</v>
      </c>
      <c r="AV251" s="23">
        <v>250</v>
      </c>
      <c r="AW251" s="23">
        <f t="shared" si="52"/>
        <v>0.95229007633587781</v>
      </c>
      <c r="AX251" s="23">
        <f t="shared" si="53"/>
        <v>1.6674757254802022</v>
      </c>
      <c r="BT251" s="31">
        <v>44193</v>
      </c>
      <c r="BU251" s="11">
        <v>250</v>
      </c>
      <c r="BV251" s="23">
        <v>519.11999509999998</v>
      </c>
      <c r="BW251" s="23">
        <f t="shared" si="54"/>
        <v>539.66883756809511</v>
      </c>
      <c r="BX251" s="23">
        <f t="shared" si="55"/>
        <v>3.9583993415889771</v>
      </c>
      <c r="CG251" s="3">
        <f t="shared" si="56"/>
        <v>-20.548842468095131</v>
      </c>
      <c r="DK251" s="23">
        <v>50.941133055718296</v>
      </c>
      <c r="DL251" s="23">
        <f t="shared" si="57"/>
        <v>1.6865376118571409</v>
      </c>
      <c r="DM251" s="23">
        <v>250</v>
      </c>
      <c r="DN251" s="23">
        <f t="shared" si="58"/>
        <v>0.95229007633587781</v>
      </c>
      <c r="DO251" s="23">
        <f t="shared" si="59"/>
        <v>1.6674757254802022</v>
      </c>
    </row>
    <row r="252" spans="3:119" x14ac:dyDescent="0.2">
      <c r="C252" s="31">
        <v>44194</v>
      </c>
      <c r="D252" s="11">
        <v>251</v>
      </c>
      <c r="E252" s="23">
        <v>166.1000061</v>
      </c>
      <c r="F252" s="23">
        <f t="shared" si="48"/>
        <v>173.76013250151351</v>
      </c>
      <c r="G252" s="23">
        <f t="shared" si="49"/>
        <v>4.6117556412982621</v>
      </c>
      <c r="P252" s="23">
        <f t="shared" si="50"/>
        <v>-7.6601264015135087</v>
      </c>
      <c r="AT252" s="23">
        <v>20.680946880888484</v>
      </c>
      <c r="AU252" s="23">
        <f t="shared" si="51"/>
        <v>1.817161028771122</v>
      </c>
      <c r="AV252" s="23">
        <v>251</v>
      </c>
      <c r="AW252" s="23">
        <f t="shared" si="52"/>
        <v>0.95610687022900764</v>
      </c>
      <c r="AX252" s="23">
        <f t="shared" si="53"/>
        <v>1.7071926025024666</v>
      </c>
      <c r="BT252" s="31">
        <v>44194</v>
      </c>
      <c r="BU252" s="11">
        <v>251</v>
      </c>
      <c r="BV252" s="23">
        <v>530.86999509999998</v>
      </c>
      <c r="BW252" s="23">
        <f t="shared" si="54"/>
        <v>540.43478936718816</v>
      </c>
      <c r="BX252" s="23">
        <f t="shared" si="55"/>
        <v>1.8017206388517881</v>
      </c>
      <c r="CG252" s="3">
        <f t="shared" si="56"/>
        <v>-9.5647942671881765</v>
      </c>
      <c r="DK252" s="23">
        <v>52.699207557532247</v>
      </c>
      <c r="DL252" s="23">
        <f t="shared" si="57"/>
        <v>1.7447432031719849</v>
      </c>
      <c r="DM252" s="23">
        <v>251</v>
      </c>
      <c r="DN252" s="23">
        <f t="shared" si="58"/>
        <v>0.95610687022900764</v>
      </c>
      <c r="DO252" s="23">
        <f t="shared" si="59"/>
        <v>1.7071926025024666</v>
      </c>
    </row>
    <row r="253" spans="3:119" x14ac:dyDescent="0.2">
      <c r="C253" s="31">
        <v>44195</v>
      </c>
      <c r="D253" s="11">
        <v>252</v>
      </c>
      <c r="E253" s="23">
        <v>164.29249569999999</v>
      </c>
      <c r="F253" s="23">
        <f t="shared" si="48"/>
        <v>174.08564607004354</v>
      </c>
      <c r="G253" s="23">
        <f t="shared" si="49"/>
        <v>5.9608020003092257</v>
      </c>
      <c r="P253" s="23">
        <f t="shared" si="50"/>
        <v>-9.7931503700435485</v>
      </c>
      <c r="AT253" s="23">
        <v>21.811612303248779</v>
      </c>
      <c r="AU253" s="23">
        <f t="shared" si="51"/>
        <v>1.9165085660925805</v>
      </c>
      <c r="AV253" s="23">
        <v>252</v>
      </c>
      <c r="AW253" s="23">
        <f t="shared" si="52"/>
        <v>0.95992366412213737</v>
      </c>
      <c r="AX253" s="23">
        <f t="shared" si="53"/>
        <v>1.7498009207740837</v>
      </c>
      <c r="BT253" s="31">
        <v>44195</v>
      </c>
      <c r="BU253" s="11">
        <v>252</v>
      </c>
      <c r="BV253" s="23">
        <v>524.5900269</v>
      </c>
      <c r="BW253" s="23">
        <f t="shared" si="54"/>
        <v>541.2007411662812</v>
      </c>
      <c r="BX253" s="23">
        <f t="shared" si="55"/>
        <v>3.1664182341475633</v>
      </c>
      <c r="CG253" s="3">
        <f t="shared" si="56"/>
        <v>-16.610714266281207</v>
      </c>
      <c r="DK253" s="23">
        <v>54.250682884741764</v>
      </c>
      <c r="DL253" s="23">
        <f t="shared" si="57"/>
        <v>1.7961087958914324</v>
      </c>
      <c r="DM253" s="23">
        <v>252</v>
      </c>
      <c r="DN253" s="23">
        <f t="shared" si="58"/>
        <v>0.95992366412213737</v>
      </c>
      <c r="DO253" s="23">
        <f t="shared" si="59"/>
        <v>1.7498009207740837</v>
      </c>
    </row>
    <row r="254" spans="3:119" x14ac:dyDescent="0.2">
      <c r="C254" s="31">
        <v>44196</v>
      </c>
      <c r="D254" s="11">
        <v>253</v>
      </c>
      <c r="E254" s="11">
        <v>162.85</v>
      </c>
      <c r="F254" s="23">
        <f t="shared" si="48"/>
        <v>174.41115963857357</v>
      </c>
      <c r="G254" s="23">
        <f t="shared" si="49"/>
        <v>7.0992690442576434</v>
      </c>
      <c r="P254" s="23">
        <f t="shared" si="50"/>
        <v>-11.561159638573571</v>
      </c>
      <c r="AT254" s="23">
        <v>21.884041360598644</v>
      </c>
      <c r="AU254" s="23">
        <f t="shared" si="51"/>
        <v>1.9228726489909527</v>
      </c>
      <c r="AV254" s="23">
        <v>253</v>
      </c>
      <c r="AW254" s="23">
        <f t="shared" si="52"/>
        <v>0.9637404580152672</v>
      </c>
      <c r="AX254" s="23">
        <f t="shared" si="53"/>
        <v>1.7958455512600477</v>
      </c>
      <c r="BT254" s="31">
        <v>44196</v>
      </c>
      <c r="BU254" s="11">
        <v>253</v>
      </c>
      <c r="BV254" s="11">
        <v>540.73</v>
      </c>
      <c r="BW254" s="23">
        <f t="shared" si="54"/>
        <v>541.96669296537425</v>
      </c>
      <c r="BX254" s="23">
        <f t="shared" si="55"/>
        <v>0.22870803642746504</v>
      </c>
      <c r="CG254" s="3">
        <f t="shared" si="56"/>
        <v>-1.2366929653742318</v>
      </c>
      <c r="DK254" s="23">
        <v>55.025377123066903</v>
      </c>
      <c r="DL254" s="23">
        <f t="shared" si="57"/>
        <v>1.8217570469657713</v>
      </c>
      <c r="DM254" s="23">
        <v>253</v>
      </c>
      <c r="DN254" s="23">
        <f t="shared" si="58"/>
        <v>0.9637404580152672</v>
      </c>
      <c r="DO254" s="23">
        <f t="shared" si="59"/>
        <v>1.7958455512600477</v>
      </c>
    </row>
    <row r="255" spans="3:119" x14ac:dyDescent="0.2">
      <c r="C255" s="31">
        <v>44200</v>
      </c>
      <c r="D255" s="11">
        <v>254</v>
      </c>
      <c r="E255" s="11">
        <v>159.33000000000001</v>
      </c>
      <c r="F255" s="23">
        <f t="shared" si="48"/>
        <v>174.73667320710356</v>
      </c>
      <c r="G255" s="23">
        <f t="shared" si="49"/>
        <v>9.6696624660161614</v>
      </c>
      <c r="P255" s="23">
        <f t="shared" si="50"/>
        <v>-15.406673207103552</v>
      </c>
      <c r="AT255" s="23">
        <v>22.86489594237932</v>
      </c>
      <c r="AU255" s="23">
        <f t="shared" si="51"/>
        <v>2.0090568421601036</v>
      </c>
      <c r="AV255" s="23">
        <v>254</v>
      </c>
      <c r="AW255" s="23">
        <f t="shared" si="52"/>
        <v>0.96755725190839692</v>
      </c>
      <c r="AX255" s="23">
        <f t="shared" si="53"/>
        <v>1.8460462092017929</v>
      </c>
      <c r="BT255" s="31">
        <v>44200</v>
      </c>
      <c r="BU255" s="11">
        <v>254</v>
      </c>
      <c r="BV255" s="11">
        <v>522.86</v>
      </c>
      <c r="BW255" s="23">
        <f t="shared" si="54"/>
        <v>542.7326447644673</v>
      </c>
      <c r="BX255" s="23">
        <f t="shared" si="55"/>
        <v>3.800758284142463</v>
      </c>
      <c r="CG255" s="3">
        <f t="shared" si="56"/>
        <v>-19.872644764467282</v>
      </c>
      <c r="DK255" s="23">
        <v>59.239436323973905</v>
      </c>
      <c r="DL255" s="23">
        <f t="shared" si="57"/>
        <v>1.9612743469274472</v>
      </c>
      <c r="DM255" s="23">
        <v>254</v>
      </c>
      <c r="DN255" s="23">
        <f t="shared" si="58"/>
        <v>0.96755725190839692</v>
      </c>
      <c r="DO255" s="23">
        <f t="shared" si="59"/>
        <v>1.8460462092017929</v>
      </c>
    </row>
    <row r="256" spans="3:119" x14ac:dyDescent="0.2">
      <c r="C256" s="31">
        <v>44201</v>
      </c>
      <c r="D256" s="11">
        <v>255</v>
      </c>
      <c r="E256" s="11">
        <v>160.93</v>
      </c>
      <c r="F256" s="23">
        <f t="shared" si="48"/>
        <v>175.06218677563359</v>
      </c>
      <c r="G256" s="23">
        <f t="shared" si="49"/>
        <v>8.7815738368443323</v>
      </c>
      <c r="P256" s="23">
        <f t="shared" si="50"/>
        <v>-14.132186775633585</v>
      </c>
      <c r="AT256" s="23">
        <v>23.673003555008563</v>
      </c>
      <c r="AU256" s="23">
        <f t="shared" si="51"/>
        <v>2.0800623753777416</v>
      </c>
      <c r="AV256" s="23">
        <v>255</v>
      </c>
      <c r="AW256" s="23">
        <f t="shared" si="52"/>
        <v>0.97137404580152675</v>
      </c>
      <c r="AX256" s="23">
        <f t="shared" si="53"/>
        <v>1.9013826653257473</v>
      </c>
      <c r="BT256" s="31">
        <v>44201</v>
      </c>
      <c r="BU256" s="11">
        <v>255</v>
      </c>
      <c r="BV256" s="11">
        <v>520.79999999999995</v>
      </c>
      <c r="BW256" s="23">
        <f t="shared" si="54"/>
        <v>543.49859656356023</v>
      </c>
      <c r="BX256" s="23">
        <f t="shared" si="55"/>
        <v>4.3584094784101914</v>
      </c>
      <c r="CG256" s="3">
        <f t="shared" si="56"/>
        <v>-22.698596563560272</v>
      </c>
      <c r="DK256" s="23">
        <v>71.675629127601894</v>
      </c>
      <c r="DL256" s="23">
        <f t="shared" si="57"/>
        <v>2.3730065887031588</v>
      </c>
      <c r="DM256" s="23">
        <v>255</v>
      </c>
      <c r="DN256" s="23">
        <f t="shared" si="58"/>
        <v>0.97137404580152675</v>
      </c>
      <c r="DO256" s="23">
        <f t="shared" si="59"/>
        <v>1.9013826653257473</v>
      </c>
    </row>
    <row r="257" spans="3:119" x14ac:dyDescent="0.2">
      <c r="C257" s="31">
        <v>44202</v>
      </c>
      <c r="D257" s="11">
        <v>256</v>
      </c>
      <c r="E257" s="11">
        <v>156.91999999999999</v>
      </c>
      <c r="F257" s="23">
        <f t="shared" si="48"/>
        <v>175.38770034416362</v>
      </c>
      <c r="G257" s="23">
        <f t="shared" si="49"/>
        <v>11.768863334287301</v>
      </c>
      <c r="P257" s="23">
        <f t="shared" si="50"/>
        <v>-18.467700344163632</v>
      </c>
      <c r="AT257" s="23">
        <v>23.908520823538595</v>
      </c>
      <c r="AU257" s="23">
        <f t="shared" si="51"/>
        <v>2.1007564376196832</v>
      </c>
      <c r="AV257" s="23">
        <v>256</v>
      </c>
      <c r="AW257" s="23">
        <f t="shared" si="52"/>
        <v>0.97519083969465647</v>
      </c>
      <c r="AX257" s="23">
        <f t="shared" si="53"/>
        <v>1.9632397668732697</v>
      </c>
      <c r="BT257" s="31">
        <v>44202</v>
      </c>
      <c r="BU257" s="11">
        <v>256</v>
      </c>
      <c r="BV257" s="11">
        <v>500.49</v>
      </c>
      <c r="BW257" s="23">
        <f t="shared" si="54"/>
        <v>544.26454836265327</v>
      </c>
      <c r="BX257" s="23">
        <f t="shared" si="55"/>
        <v>8.7463382610348397</v>
      </c>
      <c r="CG257" s="3">
        <f t="shared" si="56"/>
        <v>-43.774548362653263</v>
      </c>
      <c r="DK257" s="23">
        <v>72.967094654811376</v>
      </c>
      <c r="DL257" s="23">
        <f t="shared" si="57"/>
        <v>2.4157638863014146</v>
      </c>
      <c r="DM257" s="23">
        <v>256</v>
      </c>
      <c r="DN257" s="23">
        <f t="shared" si="58"/>
        <v>0.97519083969465647</v>
      </c>
      <c r="DO257" s="23">
        <f t="shared" si="59"/>
        <v>1.9632397668732697</v>
      </c>
    </row>
    <row r="258" spans="3:119" x14ac:dyDescent="0.2">
      <c r="C258" s="31">
        <v>44203</v>
      </c>
      <c r="D258" s="11">
        <v>257</v>
      </c>
      <c r="E258" s="11">
        <v>158.11000000000001</v>
      </c>
      <c r="F258" s="23">
        <f t="shared" si="48"/>
        <v>175.71321391269365</v>
      </c>
      <c r="G258" s="23">
        <f t="shared" si="49"/>
        <v>11.133523441081293</v>
      </c>
      <c r="P258" s="23">
        <f t="shared" si="50"/>
        <v>-17.603213912693633</v>
      </c>
      <c r="AT258" s="23">
        <v>24.432995922089475</v>
      </c>
      <c r="AU258" s="23">
        <f t="shared" si="51"/>
        <v>2.1468401936070984</v>
      </c>
      <c r="AV258" s="23">
        <v>257</v>
      </c>
      <c r="AW258" s="23">
        <f t="shared" si="52"/>
        <v>0.97900763358778631</v>
      </c>
      <c r="AX258" s="23">
        <f t="shared" si="53"/>
        <v>2.0336714474073081</v>
      </c>
      <c r="BT258" s="31">
        <v>44203</v>
      </c>
      <c r="BU258" s="11">
        <v>257</v>
      </c>
      <c r="BV258" s="11">
        <v>508.89</v>
      </c>
      <c r="BW258" s="23">
        <f t="shared" si="54"/>
        <v>545.03050016174632</v>
      </c>
      <c r="BX258" s="23">
        <f t="shared" si="55"/>
        <v>7.1018295037721977</v>
      </c>
      <c r="CG258" s="3">
        <f t="shared" si="56"/>
        <v>-36.140500161746331</v>
      </c>
      <c r="DK258" s="23">
        <v>74.061576026694866</v>
      </c>
      <c r="DL258" s="23">
        <f t="shared" si="57"/>
        <v>2.451999515319315</v>
      </c>
      <c r="DM258" s="23">
        <v>257</v>
      </c>
      <c r="DN258" s="23">
        <f t="shared" si="58"/>
        <v>0.97900763358778631</v>
      </c>
      <c r="DO258" s="23">
        <f t="shared" si="59"/>
        <v>2.0336714474073081</v>
      </c>
    </row>
    <row r="259" spans="3:119" x14ac:dyDescent="0.2">
      <c r="C259" s="31">
        <v>44204</v>
      </c>
      <c r="D259" s="11">
        <v>258</v>
      </c>
      <c r="E259" s="11">
        <v>159.13</v>
      </c>
      <c r="F259" s="23">
        <f t="shared" ref="F259:F263" si="60">$J$4*D259 + $J$5</f>
        <v>176.03872748122367</v>
      </c>
      <c r="G259" s="23">
        <f t="shared" ref="G259:G263" si="61">ABS(E259-F259)/E259*100</f>
        <v>10.625732094026066</v>
      </c>
      <c r="P259" s="23">
        <f t="shared" ref="P259:P263" si="62">E259-F259</f>
        <v>-16.908727481223679</v>
      </c>
      <c r="AT259" s="23">
        <v>24.975982153559443</v>
      </c>
      <c r="AU259" s="23">
        <f t="shared" ref="AU259:AU263" si="63">STANDARDIZE(AT259,AVERAGE($AT$2:$AT$263),_xlfn.STDEV.S($AT$2:$AT$263))</f>
        <v>2.1945504568106817</v>
      </c>
      <c r="AV259" s="23">
        <v>258</v>
      </c>
      <c r="AW259" s="23">
        <f t="shared" ref="AW259:AW263" si="64">(AV259-0.5)/262</f>
        <v>0.98282442748091603</v>
      </c>
      <c r="AX259" s="23">
        <f t="shared" ref="AX259:AX263" si="65">_xlfn.NORM.S.INV(AW259)</f>
        <v>2.1159254910219962</v>
      </c>
      <c r="BT259" s="31">
        <v>44204</v>
      </c>
      <c r="BU259" s="11">
        <v>258</v>
      </c>
      <c r="BV259" s="11">
        <v>510.4</v>
      </c>
      <c r="BW259" s="23">
        <f t="shared" ref="BW259:BW263" si="66">$CA$4*BU259 + $CA$5</f>
        <v>545.79645196083925</v>
      </c>
      <c r="BX259" s="23">
        <f t="shared" ref="BX259:BX263" si="67">ABS(BV259-BW259)/BV259*100</f>
        <v>6.9350415283776004</v>
      </c>
      <c r="CG259" s="3">
        <f t="shared" ref="CG259:CG263" si="68">BV259-BW259</f>
        <v>-35.396451960839272</v>
      </c>
      <c r="DK259" s="23">
        <v>74.447333259346237</v>
      </c>
      <c r="DL259" s="23">
        <f t="shared" ref="DL259:DL263" si="69">STANDARDIZE(DK259,AVERAGE($DK$2:$DK$263),_xlfn.STDEV.S($DK$2:$DK$263))</f>
        <v>2.4647710035624377</v>
      </c>
      <c r="DM259" s="23">
        <v>258</v>
      </c>
      <c r="DN259" s="23">
        <f t="shared" ref="DN259:DN263" si="70">(DM259-0.5)/262</f>
        <v>0.98282442748091603</v>
      </c>
      <c r="DO259" s="23">
        <f t="shared" ref="DO259:DO263" si="71">_xlfn.NORM.S.INV(DN259)</f>
        <v>2.1159254910219962</v>
      </c>
    </row>
    <row r="260" spans="3:119" x14ac:dyDescent="0.2">
      <c r="C260" s="31">
        <v>44207</v>
      </c>
      <c r="D260" s="11">
        <v>259</v>
      </c>
      <c r="E260" s="11">
        <v>155.71</v>
      </c>
      <c r="F260" s="23">
        <f t="shared" si="60"/>
        <v>176.36424104975367</v>
      </c>
      <c r="G260" s="23">
        <f t="shared" si="61"/>
        <v>13.264556579380685</v>
      </c>
      <c r="P260" s="23">
        <f t="shared" si="62"/>
        <v>-20.654241049753665</v>
      </c>
      <c r="AT260" s="23">
        <v>25.805497886478548</v>
      </c>
      <c r="AU260" s="23">
        <f t="shared" si="63"/>
        <v>2.2674370451905443</v>
      </c>
      <c r="AV260" s="23">
        <v>259</v>
      </c>
      <c r="AW260" s="23">
        <f t="shared" si="64"/>
        <v>0.98664122137404575</v>
      </c>
      <c r="AX260" s="23">
        <f t="shared" si="65"/>
        <v>2.2156197184696933</v>
      </c>
      <c r="BT260" s="31">
        <v>44207</v>
      </c>
      <c r="BU260" s="11">
        <v>259</v>
      </c>
      <c r="BV260" s="11">
        <v>499.1</v>
      </c>
      <c r="BW260" s="23">
        <f t="shared" si="66"/>
        <v>546.56240375993229</v>
      </c>
      <c r="BX260" s="23">
        <f t="shared" si="67"/>
        <v>9.509598028437642</v>
      </c>
      <c r="CG260" s="3">
        <f t="shared" si="68"/>
        <v>-47.462403759932272</v>
      </c>
      <c r="DK260" s="23">
        <v>75.039682128508844</v>
      </c>
      <c r="DL260" s="23">
        <f t="shared" si="69"/>
        <v>2.4843822408329372</v>
      </c>
      <c r="DM260" s="23">
        <v>259</v>
      </c>
      <c r="DN260" s="23">
        <f t="shared" si="70"/>
        <v>0.98664122137404575</v>
      </c>
      <c r="DO260" s="23">
        <f t="shared" si="71"/>
        <v>2.2156197184696933</v>
      </c>
    </row>
    <row r="261" spans="3:119" x14ac:dyDescent="0.2">
      <c r="C261" s="31">
        <v>44208</v>
      </c>
      <c r="D261" s="11">
        <v>260</v>
      </c>
      <c r="E261" s="11">
        <v>156.04</v>
      </c>
      <c r="F261" s="23">
        <f t="shared" si="60"/>
        <v>176.6897546182837</v>
      </c>
      <c r="G261" s="23">
        <f t="shared" si="61"/>
        <v>13.233628953014426</v>
      </c>
      <c r="P261" s="23">
        <f t="shared" si="62"/>
        <v>-20.649754618283708</v>
      </c>
      <c r="AT261" s="23">
        <v>26.326533192068609</v>
      </c>
      <c r="AU261" s="23">
        <f t="shared" si="63"/>
        <v>2.3132185588410175</v>
      </c>
      <c r="AV261" s="23">
        <v>260</v>
      </c>
      <c r="AW261" s="23">
        <f t="shared" si="64"/>
        <v>0.99045801526717558</v>
      </c>
      <c r="AX261" s="23">
        <f t="shared" si="65"/>
        <v>2.3438866646343479</v>
      </c>
      <c r="BT261" s="31">
        <v>44208</v>
      </c>
      <c r="BU261" s="11">
        <v>260</v>
      </c>
      <c r="BV261" s="11">
        <v>494.25</v>
      </c>
      <c r="BW261" s="23">
        <f t="shared" si="66"/>
        <v>547.32835555902534</v>
      </c>
      <c r="BX261" s="23">
        <f t="shared" si="67"/>
        <v>10.739171585032947</v>
      </c>
      <c r="CG261" s="3">
        <f t="shared" si="68"/>
        <v>-53.07835555902534</v>
      </c>
      <c r="DK261" s="23">
        <v>75.447522925787894</v>
      </c>
      <c r="DL261" s="23">
        <f t="shared" si="69"/>
        <v>2.4978848624473522</v>
      </c>
      <c r="DM261" s="23">
        <v>260</v>
      </c>
      <c r="DN261" s="23">
        <f t="shared" si="70"/>
        <v>0.99045801526717558</v>
      </c>
      <c r="DO261" s="23">
        <f t="shared" si="71"/>
        <v>2.3438866646343479</v>
      </c>
    </row>
    <row r="262" spans="3:119" x14ac:dyDescent="0.2">
      <c r="C262" s="31">
        <v>44209</v>
      </c>
      <c r="D262" s="11">
        <v>261</v>
      </c>
      <c r="E262" s="11">
        <v>158.29</v>
      </c>
      <c r="F262" s="23">
        <f t="shared" si="60"/>
        <v>177.01526818681373</v>
      </c>
      <c r="G262" s="23">
        <f t="shared" si="61"/>
        <v>11.829722778958708</v>
      </c>
      <c r="P262" s="23">
        <f t="shared" si="62"/>
        <v>-18.725268186813736</v>
      </c>
      <c r="AT262" s="23">
        <v>27.887973817948534</v>
      </c>
      <c r="AU262" s="23">
        <f t="shared" si="63"/>
        <v>2.4504167766223834</v>
      </c>
      <c r="AV262" s="23">
        <v>261</v>
      </c>
      <c r="AW262" s="23">
        <f t="shared" si="64"/>
        <v>0.99427480916030531</v>
      </c>
      <c r="AX262" s="23">
        <f t="shared" si="65"/>
        <v>2.5286448811898179</v>
      </c>
      <c r="BT262" s="31">
        <v>44209</v>
      </c>
      <c r="BU262" s="11">
        <v>261</v>
      </c>
      <c r="BV262" s="11">
        <v>507.79</v>
      </c>
      <c r="BW262" s="23">
        <f t="shared" si="66"/>
        <v>548.09430735811839</v>
      </c>
      <c r="BX262" s="23">
        <f t="shared" si="67"/>
        <v>7.9371998972249083</v>
      </c>
      <c r="CG262" s="3">
        <f t="shared" si="68"/>
        <v>-40.304307358118365</v>
      </c>
      <c r="DK262" s="23">
        <v>78.923245958439338</v>
      </c>
      <c r="DL262" s="23">
        <f t="shared" si="69"/>
        <v>2.6129576390295526</v>
      </c>
      <c r="DM262" s="23">
        <v>261</v>
      </c>
      <c r="DN262" s="23">
        <f t="shared" si="70"/>
        <v>0.99427480916030531</v>
      </c>
      <c r="DO262" s="23">
        <f t="shared" si="71"/>
        <v>2.5286448811898179</v>
      </c>
    </row>
    <row r="263" spans="3:119" x14ac:dyDescent="0.2">
      <c r="C263" s="31">
        <v>44210</v>
      </c>
      <c r="D263" s="11">
        <v>262</v>
      </c>
      <c r="E263" s="11">
        <v>156.37</v>
      </c>
      <c r="F263" s="23">
        <f t="shared" si="60"/>
        <v>177.34078175534376</v>
      </c>
      <c r="G263" s="23">
        <f t="shared" si="61"/>
        <v>13.411000674901677</v>
      </c>
      <c r="P263" s="23">
        <f t="shared" si="62"/>
        <v>-20.970781755343751</v>
      </c>
      <c r="AT263" s="23">
        <v>29.178961049418518</v>
      </c>
      <c r="AU263" s="23">
        <f t="shared" si="63"/>
        <v>2.5638512194058656</v>
      </c>
      <c r="AV263" s="23">
        <v>262</v>
      </c>
      <c r="AW263" s="23">
        <f t="shared" si="64"/>
        <v>0.99809160305343514</v>
      </c>
      <c r="AX263" s="23">
        <f t="shared" si="65"/>
        <v>2.8929192678734226</v>
      </c>
      <c r="BT263" s="31">
        <v>44210</v>
      </c>
      <c r="BU263" s="11">
        <v>262</v>
      </c>
      <c r="BV263" s="11">
        <v>500.86</v>
      </c>
      <c r="BW263" s="23">
        <f t="shared" si="66"/>
        <v>548.86025915721143</v>
      </c>
      <c r="BX263" s="23">
        <f t="shared" si="67"/>
        <v>9.5835680943200519</v>
      </c>
      <c r="CG263" s="3">
        <f t="shared" si="68"/>
        <v>-48.000259157211417</v>
      </c>
      <c r="DK263" s="23">
        <v>99.44345522488095</v>
      </c>
      <c r="DL263" s="23">
        <f t="shared" si="69"/>
        <v>3.2923320984311442</v>
      </c>
      <c r="DM263" s="23">
        <v>262</v>
      </c>
      <c r="DN263" s="23">
        <f t="shared" si="70"/>
        <v>0.99809160305343514</v>
      </c>
      <c r="DO263" s="23">
        <f t="shared" si="71"/>
        <v>2.8929192678734226</v>
      </c>
    </row>
    <row r="264" spans="3:119" x14ac:dyDescent="0.2">
      <c r="F264" s="33" t="s">
        <v>13</v>
      </c>
      <c r="G264" s="38">
        <f>AVERAGE(G2:G263)</f>
        <v>6.6995084405351299</v>
      </c>
      <c r="BW264" s="33" t="s">
        <v>13</v>
      </c>
      <c r="BX264" s="38">
        <f>AVERAGE(BX2:BX263)</f>
        <v>5.3985580512900366</v>
      </c>
    </row>
  </sheetData>
  <sortState xmlns:xlrd2="http://schemas.microsoft.com/office/spreadsheetml/2017/richdata2" ref="DK2:DK263">
    <sortCondition ref="DK2:DK263"/>
  </sortState>
  <mergeCells count="27">
    <mergeCell ref="EB28:EG31"/>
    <mergeCell ref="CI30:CN33"/>
    <mergeCell ref="CQ30:CV33"/>
    <mergeCell ref="DB30:DG33"/>
    <mergeCell ref="DJ3:DJ5"/>
    <mergeCell ref="DX5:DY5"/>
    <mergeCell ref="EE25:EG25"/>
    <mergeCell ref="EE26:EG26"/>
    <mergeCell ref="CI3:CK4"/>
    <mergeCell ref="CR3:CS4"/>
    <mergeCell ref="CY3:DF4"/>
    <mergeCell ref="DX3:DZ4"/>
    <mergeCell ref="BH28:BN31"/>
    <mergeCell ref="BL25:BN25"/>
    <mergeCell ref="BL26:BN26"/>
    <mergeCell ref="DQ27:DW30"/>
    <mergeCell ref="R30:W33"/>
    <mergeCell ref="Z30:AE33"/>
    <mergeCell ref="A1:A2"/>
    <mergeCell ref="BE5:BF5"/>
    <mergeCell ref="BE3:BG4"/>
    <mergeCell ref="AS3:AS4"/>
    <mergeCell ref="AA3:AB4"/>
    <mergeCell ref="AH3:AO4"/>
    <mergeCell ref="R3:T4"/>
    <mergeCell ref="AJ30:AQ33"/>
    <mergeCell ref="AY29:BE32"/>
  </mergeCell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CEC-99CD-7B42-ABA2-F460CC45862C}">
  <dimension ref="A1:X264"/>
  <sheetViews>
    <sheetView topLeftCell="H1" workbookViewId="0">
      <selection activeCell="J10" sqref="J10:L13"/>
    </sheetView>
  </sheetViews>
  <sheetFormatPr baseColWidth="10" defaultRowHeight="16" x14ac:dyDescent="0.2"/>
  <cols>
    <col min="3" max="3" width="8.83203125" bestFit="1" customWidth="1"/>
    <col min="4" max="4" width="6.33203125" bestFit="1" customWidth="1"/>
    <col min="5" max="5" width="7.1640625" bestFit="1" customWidth="1"/>
    <col min="6" max="6" width="14.33203125" bestFit="1" customWidth="1"/>
    <col min="7" max="7" width="9.83203125" customWidth="1"/>
    <col min="10" max="10" width="18.5" bestFit="1" customWidth="1"/>
    <col min="11" max="11" width="28" bestFit="1" customWidth="1"/>
    <col min="12" max="12" width="13.6640625" customWidth="1"/>
    <col min="13" max="14" width="10.83203125" customWidth="1"/>
    <col min="18" max="18" width="16.33203125" customWidth="1"/>
    <col min="19" max="19" width="10.83203125" style="12"/>
    <col min="22" max="22" width="19.6640625" customWidth="1"/>
    <col min="23" max="23" width="28.6640625" customWidth="1"/>
  </cols>
  <sheetData>
    <row r="1" spans="1:24" ht="26" customHeight="1" x14ac:dyDescent="0.2">
      <c r="A1" s="88" t="s">
        <v>56</v>
      </c>
      <c r="B1" s="88"/>
      <c r="C1" s="5" t="s">
        <v>0</v>
      </c>
      <c r="D1" s="5" t="s">
        <v>1</v>
      </c>
      <c r="E1" s="5" t="s">
        <v>2</v>
      </c>
      <c r="F1" s="56" t="s">
        <v>29</v>
      </c>
      <c r="G1" s="5" t="s">
        <v>30</v>
      </c>
      <c r="H1" s="4"/>
      <c r="I1" s="4"/>
      <c r="J1" s="4"/>
      <c r="K1" s="4"/>
      <c r="L1" s="4"/>
      <c r="M1" s="88" t="s">
        <v>120</v>
      </c>
      <c r="N1" s="88"/>
      <c r="O1" s="10" t="s">
        <v>0</v>
      </c>
      <c r="P1" s="20" t="s">
        <v>1</v>
      </c>
      <c r="Q1" s="20" t="s">
        <v>3</v>
      </c>
      <c r="R1" s="56" t="s">
        <v>29</v>
      </c>
      <c r="S1" s="55" t="s">
        <v>30</v>
      </c>
      <c r="T1" s="4"/>
      <c r="U1" s="4"/>
      <c r="V1" s="4"/>
      <c r="W1" s="4"/>
      <c r="X1" s="4"/>
    </row>
    <row r="2" spans="1:24" x14ac:dyDescent="0.2">
      <c r="A2" s="83" t="s">
        <v>119</v>
      </c>
      <c r="B2" s="84"/>
      <c r="C2" s="31">
        <v>43832</v>
      </c>
      <c r="D2" s="11">
        <v>1</v>
      </c>
      <c r="E2" s="23">
        <v>94.900497439999995</v>
      </c>
      <c r="F2" s="2"/>
      <c r="G2" s="2"/>
      <c r="M2" s="83" t="s">
        <v>119</v>
      </c>
      <c r="N2" s="84"/>
      <c r="O2" s="40">
        <v>43832</v>
      </c>
      <c r="P2" s="41">
        <v>1</v>
      </c>
      <c r="Q2" s="53">
        <v>329.80999800000001</v>
      </c>
      <c r="R2" s="54"/>
      <c r="S2" s="50"/>
    </row>
    <row r="3" spans="1:24" ht="19" customHeight="1" x14ac:dyDescent="0.2">
      <c r="A3" s="85" t="s">
        <v>118</v>
      </c>
      <c r="B3" s="86"/>
      <c r="C3" s="31">
        <v>43833</v>
      </c>
      <c r="D3" s="11">
        <v>2</v>
      </c>
      <c r="E3" s="23">
        <v>93.748497009999994</v>
      </c>
      <c r="F3" s="23">
        <f t="shared" ref="F3:F66" si="0">E2</f>
        <v>94.900497439999995</v>
      </c>
      <c r="G3" s="50">
        <f t="shared" ref="G3:G66" si="1">ABS(E3-F3)/E3*100</f>
        <v>1.2288201589803827</v>
      </c>
      <c r="H3" s="85" t="s">
        <v>117</v>
      </c>
      <c r="I3" s="86"/>
      <c r="J3" s="57" t="s">
        <v>116</v>
      </c>
      <c r="K3" s="57"/>
      <c r="L3" s="57" t="s">
        <v>30</v>
      </c>
      <c r="M3" s="89" t="s">
        <v>118</v>
      </c>
      <c r="N3" s="86"/>
      <c r="O3" s="40">
        <v>43833</v>
      </c>
      <c r="P3" s="41">
        <v>2</v>
      </c>
      <c r="Q3" s="53">
        <v>325.89999399999999</v>
      </c>
      <c r="R3" s="50">
        <f t="shared" ref="R3:R66" si="2">Q2</f>
        <v>329.80999800000001</v>
      </c>
      <c r="S3" s="50">
        <f t="shared" ref="S3:S66" si="3">ABS(Q3-R3)/Q3*100</f>
        <v>1.1997557753867325</v>
      </c>
      <c r="T3" s="89" t="s">
        <v>117</v>
      </c>
      <c r="U3" s="86"/>
      <c r="V3" s="57" t="s">
        <v>116</v>
      </c>
      <c r="W3" s="57"/>
      <c r="X3" s="57" t="s">
        <v>30</v>
      </c>
    </row>
    <row r="4" spans="1:24" ht="19" customHeight="1" x14ac:dyDescent="0.2">
      <c r="A4" s="69"/>
      <c r="B4" s="87"/>
      <c r="C4" s="31">
        <v>43836</v>
      </c>
      <c r="D4" s="11">
        <v>3</v>
      </c>
      <c r="E4" s="23">
        <v>95.143997189999993</v>
      </c>
      <c r="F4" s="23">
        <f t="shared" si="0"/>
        <v>93.748497009999994</v>
      </c>
      <c r="G4" s="50">
        <f t="shared" si="1"/>
        <v>1.4667243559393695</v>
      </c>
      <c r="H4" s="69"/>
      <c r="I4" s="87"/>
      <c r="J4" s="57" t="s">
        <v>115</v>
      </c>
      <c r="K4" s="57" t="s">
        <v>114</v>
      </c>
      <c r="L4" s="57">
        <v>1.79</v>
      </c>
      <c r="M4" s="90"/>
      <c r="N4" s="87"/>
      <c r="O4" s="40">
        <v>43836</v>
      </c>
      <c r="P4" s="41">
        <v>3</v>
      </c>
      <c r="Q4" s="53">
        <v>335.82998700000002</v>
      </c>
      <c r="R4" s="50">
        <f t="shared" si="2"/>
        <v>325.89999399999999</v>
      </c>
      <c r="S4" s="50">
        <f t="shared" si="3"/>
        <v>2.9568511998304734</v>
      </c>
      <c r="T4" s="90"/>
      <c r="U4" s="87"/>
      <c r="V4" s="57" t="s">
        <v>115</v>
      </c>
      <c r="W4" s="57" t="s">
        <v>114</v>
      </c>
      <c r="X4" s="57">
        <v>2.02</v>
      </c>
    </row>
    <row r="5" spans="1:24" x14ac:dyDescent="0.2">
      <c r="C5" s="31">
        <v>43837</v>
      </c>
      <c r="D5" s="11">
        <v>4</v>
      </c>
      <c r="E5" s="23">
        <v>95.343002319999997</v>
      </c>
      <c r="F5" s="23">
        <f t="shared" si="0"/>
        <v>95.143997189999993</v>
      </c>
      <c r="G5" s="50">
        <f t="shared" si="1"/>
        <v>0.20872547030990465</v>
      </c>
      <c r="J5" s="57"/>
      <c r="K5" s="57" t="s">
        <v>113</v>
      </c>
      <c r="L5" s="57">
        <v>1.8</v>
      </c>
      <c r="O5" s="40">
        <v>43837</v>
      </c>
      <c r="P5" s="41">
        <v>4</v>
      </c>
      <c r="Q5" s="53">
        <v>330.75</v>
      </c>
      <c r="R5" s="50">
        <f t="shared" si="2"/>
        <v>335.82998700000002</v>
      </c>
      <c r="S5" s="50">
        <f t="shared" si="3"/>
        <v>1.5358993197278963</v>
      </c>
      <c r="V5" s="57"/>
      <c r="W5" s="57" t="s">
        <v>113</v>
      </c>
      <c r="X5" s="57">
        <v>2.1</v>
      </c>
    </row>
    <row r="6" spans="1:24" x14ac:dyDescent="0.2">
      <c r="C6" s="31">
        <v>43838</v>
      </c>
      <c r="D6" s="11">
        <v>5</v>
      </c>
      <c r="E6" s="23">
        <v>94.598503109999996</v>
      </c>
      <c r="F6" s="23">
        <f t="shared" si="0"/>
        <v>95.343002319999997</v>
      </c>
      <c r="G6" s="50">
        <f t="shared" si="1"/>
        <v>0.78700950387585977</v>
      </c>
      <c r="J6" s="57" t="s">
        <v>112</v>
      </c>
      <c r="K6" s="57"/>
      <c r="L6" s="57">
        <v>4.25</v>
      </c>
      <c r="O6" s="40">
        <v>43838</v>
      </c>
      <c r="P6" s="41">
        <v>5</v>
      </c>
      <c r="Q6" s="53">
        <v>339.26001000000002</v>
      </c>
      <c r="R6" s="50">
        <f t="shared" si="2"/>
        <v>330.75</v>
      </c>
      <c r="S6" s="50">
        <f t="shared" si="3"/>
        <v>2.5084035103341602</v>
      </c>
      <c r="V6" s="57" t="s">
        <v>112</v>
      </c>
      <c r="W6" s="57"/>
      <c r="X6" s="57">
        <v>3.68</v>
      </c>
    </row>
    <row r="7" spans="1:24" x14ac:dyDescent="0.2">
      <c r="C7" s="31">
        <v>43839</v>
      </c>
      <c r="D7" s="11">
        <v>6</v>
      </c>
      <c r="E7" s="23">
        <v>95.052497860000003</v>
      </c>
      <c r="F7" s="23">
        <f t="shared" si="0"/>
        <v>94.598503109999996</v>
      </c>
      <c r="G7" s="50">
        <f t="shared" si="1"/>
        <v>0.47762527047809117</v>
      </c>
      <c r="J7" s="57" t="s">
        <v>111</v>
      </c>
      <c r="K7" s="57"/>
      <c r="L7" s="57">
        <v>6.7</v>
      </c>
      <c r="O7" s="40">
        <v>43839</v>
      </c>
      <c r="P7" s="41">
        <v>6</v>
      </c>
      <c r="Q7" s="53">
        <v>335.66000400000001</v>
      </c>
      <c r="R7" s="50">
        <f t="shared" si="2"/>
        <v>339.26001000000002</v>
      </c>
      <c r="S7" s="50">
        <f t="shared" si="3"/>
        <v>1.0725156280460533</v>
      </c>
      <c r="V7" s="57" t="s">
        <v>111</v>
      </c>
      <c r="W7" s="57"/>
      <c r="X7" s="57">
        <v>5.4</v>
      </c>
    </row>
    <row r="8" spans="1:24" x14ac:dyDescent="0.2">
      <c r="C8" s="31">
        <v>43840</v>
      </c>
      <c r="D8" s="11">
        <v>7</v>
      </c>
      <c r="E8" s="23">
        <v>94.157997129999998</v>
      </c>
      <c r="F8" s="23">
        <f t="shared" si="0"/>
        <v>95.052497860000003</v>
      </c>
      <c r="G8" s="50">
        <f t="shared" si="1"/>
        <v>0.94999974220458905</v>
      </c>
      <c r="J8" s="57" t="s">
        <v>110</v>
      </c>
      <c r="K8" s="57"/>
      <c r="L8" s="57">
        <v>1.77</v>
      </c>
      <c r="O8" s="40">
        <v>43840</v>
      </c>
      <c r="P8" s="41">
        <v>7</v>
      </c>
      <c r="Q8" s="53">
        <v>329.04998799999998</v>
      </c>
      <c r="R8" s="50">
        <f t="shared" si="2"/>
        <v>335.66000400000001</v>
      </c>
      <c r="S8" s="50">
        <f t="shared" si="3"/>
        <v>2.0088181860076619</v>
      </c>
      <c r="V8" s="57" t="s">
        <v>110</v>
      </c>
      <c r="W8" s="57"/>
      <c r="X8" s="57">
        <v>2.1</v>
      </c>
    </row>
    <row r="9" spans="1:24" x14ac:dyDescent="0.2">
      <c r="C9" s="31">
        <v>43843</v>
      </c>
      <c r="D9" s="11">
        <v>8</v>
      </c>
      <c r="E9" s="23">
        <v>94.565002440000001</v>
      </c>
      <c r="F9" s="23">
        <f t="shared" si="0"/>
        <v>94.157997129999998</v>
      </c>
      <c r="G9" s="50">
        <f t="shared" si="1"/>
        <v>0.43039739808418115</v>
      </c>
      <c r="O9" s="40">
        <v>43843</v>
      </c>
      <c r="P9" s="41">
        <v>8</v>
      </c>
      <c r="Q9" s="53">
        <v>338.92001299999998</v>
      </c>
      <c r="R9" s="50">
        <f t="shared" si="2"/>
        <v>329.04998799999998</v>
      </c>
      <c r="S9" s="50">
        <f t="shared" si="3"/>
        <v>2.912198932318582</v>
      </c>
    </row>
    <row r="10" spans="1:24" ht="16" customHeight="1" x14ac:dyDescent="0.2">
      <c r="C10" s="31">
        <v>43844</v>
      </c>
      <c r="D10" s="11">
        <v>9</v>
      </c>
      <c r="E10" s="23">
        <v>93.472000120000004</v>
      </c>
      <c r="F10" s="23">
        <f t="shared" si="0"/>
        <v>94.565002440000001</v>
      </c>
      <c r="G10" s="50">
        <f t="shared" si="1"/>
        <v>1.1693366126720222</v>
      </c>
      <c r="J10" s="82" t="s">
        <v>121</v>
      </c>
      <c r="K10" s="82"/>
      <c r="L10" s="82"/>
      <c r="O10" s="40">
        <v>43844</v>
      </c>
      <c r="P10" s="41">
        <v>9</v>
      </c>
      <c r="Q10" s="53">
        <v>338.69000199999999</v>
      </c>
      <c r="R10" s="50">
        <f t="shared" si="2"/>
        <v>338.92001299999998</v>
      </c>
      <c r="S10" s="50">
        <f t="shared" si="3"/>
        <v>6.7911954483968043E-2</v>
      </c>
      <c r="V10" s="82" t="s">
        <v>122</v>
      </c>
      <c r="W10" s="82"/>
      <c r="X10" s="82"/>
    </row>
    <row r="11" spans="1:24" ht="16" customHeight="1" x14ac:dyDescent="0.2">
      <c r="C11" s="31">
        <v>43845</v>
      </c>
      <c r="D11" s="11">
        <v>10</v>
      </c>
      <c r="E11" s="23">
        <v>93.100997919999998</v>
      </c>
      <c r="F11" s="23">
        <f t="shared" si="0"/>
        <v>93.472000120000004</v>
      </c>
      <c r="G11" s="50">
        <f t="shared" si="1"/>
        <v>0.39849433227214393</v>
      </c>
      <c r="J11" s="82"/>
      <c r="K11" s="82"/>
      <c r="L11" s="82"/>
      <c r="O11" s="40">
        <v>43845</v>
      </c>
      <c r="P11" s="41">
        <v>10</v>
      </c>
      <c r="Q11" s="53">
        <v>339.07000699999998</v>
      </c>
      <c r="R11" s="50">
        <f t="shared" si="2"/>
        <v>338.69000199999999</v>
      </c>
      <c r="S11" s="50">
        <f t="shared" si="3"/>
        <v>0.11207272603146609</v>
      </c>
      <c r="V11" s="82"/>
      <c r="W11" s="82"/>
      <c r="X11" s="82"/>
    </row>
    <row r="12" spans="1:24" x14ac:dyDescent="0.2">
      <c r="C12" s="31">
        <v>43846</v>
      </c>
      <c r="D12" s="11">
        <v>11</v>
      </c>
      <c r="E12" s="23">
        <v>93.897003170000005</v>
      </c>
      <c r="F12" s="23">
        <f t="shared" si="0"/>
        <v>93.100997919999998</v>
      </c>
      <c r="G12" s="50">
        <f t="shared" si="1"/>
        <v>0.84774297701370116</v>
      </c>
      <c r="J12" s="82"/>
      <c r="K12" s="82"/>
      <c r="L12" s="82"/>
      <c r="O12" s="40">
        <v>43846</v>
      </c>
      <c r="P12" s="41">
        <v>11</v>
      </c>
      <c r="Q12" s="53">
        <v>338.61999500000002</v>
      </c>
      <c r="R12" s="50">
        <f t="shared" si="2"/>
        <v>339.07000699999998</v>
      </c>
      <c r="S12" s="50">
        <f t="shared" si="3"/>
        <v>0.13289587344065679</v>
      </c>
      <c r="V12" s="82"/>
      <c r="W12" s="82"/>
      <c r="X12" s="82"/>
    </row>
    <row r="13" spans="1:24" x14ac:dyDescent="0.2">
      <c r="C13" s="31">
        <v>43847</v>
      </c>
      <c r="D13" s="11">
        <v>12</v>
      </c>
      <c r="E13" s="23">
        <v>93.236000059999995</v>
      </c>
      <c r="F13" s="23">
        <f t="shared" si="0"/>
        <v>93.897003170000005</v>
      </c>
      <c r="G13" s="50">
        <f t="shared" si="1"/>
        <v>0.70895695822926319</v>
      </c>
      <c r="J13" s="82"/>
      <c r="K13" s="82"/>
      <c r="L13" s="82"/>
      <c r="O13" s="40">
        <v>43847</v>
      </c>
      <c r="P13" s="41">
        <v>12</v>
      </c>
      <c r="Q13" s="53">
        <v>339.67001299999998</v>
      </c>
      <c r="R13" s="50">
        <f t="shared" si="2"/>
        <v>338.61999500000002</v>
      </c>
      <c r="S13" s="50">
        <f t="shared" si="3"/>
        <v>0.30912884853334582</v>
      </c>
      <c r="V13" s="82"/>
      <c r="W13" s="82"/>
      <c r="X13" s="82"/>
    </row>
    <row r="14" spans="1:24" x14ac:dyDescent="0.2">
      <c r="C14" s="31">
        <v>43851</v>
      </c>
      <c r="D14" s="11">
        <v>13</v>
      </c>
      <c r="E14" s="23">
        <v>94.599998470000003</v>
      </c>
      <c r="F14" s="23">
        <f t="shared" si="0"/>
        <v>93.236000059999995</v>
      </c>
      <c r="G14" s="50">
        <f t="shared" si="1"/>
        <v>1.4418588076748915</v>
      </c>
      <c r="O14" s="40">
        <v>43851</v>
      </c>
      <c r="P14" s="41">
        <v>13</v>
      </c>
      <c r="Q14" s="53">
        <v>338.10998499999999</v>
      </c>
      <c r="R14" s="50">
        <f t="shared" si="2"/>
        <v>339.67001299999998</v>
      </c>
      <c r="S14" s="50">
        <f t="shared" si="3"/>
        <v>0.46139660737910138</v>
      </c>
    </row>
    <row r="15" spans="1:24" x14ac:dyDescent="0.2">
      <c r="C15" s="31">
        <v>43852</v>
      </c>
      <c r="D15" s="11">
        <v>14</v>
      </c>
      <c r="E15" s="23">
        <v>94.373001099999996</v>
      </c>
      <c r="F15" s="23">
        <f t="shared" si="0"/>
        <v>94.599998470000003</v>
      </c>
      <c r="G15" s="50">
        <f t="shared" si="1"/>
        <v>0.24053210913519049</v>
      </c>
      <c r="O15" s="40">
        <v>43852</v>
      </c>
      <c r="P15" s="41">
        <v>14</v>
      </c>
      <c r="Q15" s="53">
        <v>326</v>
      </c>
      <c r="R15" s="50">
        <f t="shared" si="2"/>
        <v>338.10998499999999</v>
      </c>
      <c r="S15" s="50">
        <f t="shared" si="3"/>
        <v>3.7147193251533728</v>
      </c>
    </row>
    <row r="16" spans="1:24" x14ac:dyDescent="0.2">
      <c r="C16" s="31">
        <v>43853</v>
      </c>
      <c r="D16" s="11">
        <v>15</v>
      </c>
      <c r="E16" s="23">
        <v>94.228996280000004</v>
      </c>
      <c r="F16" s="23">
        <f t="shared" si="0"/>
        <v>94.373001099999996</v>
      </c>
      <c r="G16" s="50">
        <f t="shared" si="1"/>
        <v>0.15282431702029814</v>
      </c>
      <c r="O16" s="40">
        <v>43853</v>
      </c>
      <c r="P16" s="41">
        <v>15</v>
      </c>
      <c r="Q16" s="53">
        <v>349.60000600000001</v>
      </c>
      <c r="R16" s="50">
        <f t="shared" si="2"/>
        <v>326</v>
      </c>
      <c r="S16" s="50">
        <f t="shared" si="3"/>
        <v>6.7505736827704759</v>
      </c>
    </row>
    <row r="17" spans="3:19" x14ac:dyDescent="0.2">
      <c r="C17" s="31">
        <v>43854</v>
      </c>
      <c r="D17" s="11">
        <v>16</v>
      </c>
      <c r="E17" s="23">
        <v>93.082000730000004</v>
      </c>
      <c r="F17" s="23">
        <f t="shared" si="0"/>
        <v>94.228996280000004</v>
      </c>
      <c r="G17" s="50">
        <f t="shared" si="1"/>
        <v>1.2322420457281029</v>
      </c>
      <c r="O17" s="40">
        <v>43854</v>
      </c>
      <c r="P17" s="41">
        <v>16</v>
      </c>
      <c r="Q17" s="53">
        <v>353.16000400000001</v>
      </c>
      <c r="R17" s="50">
        <f t="shared" si="2"/>
        <v>349.60000600000001</v>
      </c>
      <c r="S17" s="50">
        <f t="shared" si="3"/>
        <v>1.0080411030916194</v>
      </c>
    </row>
    <row r="18" spans="3:19" x14ac:dyDescent="0.2">
      <c r="C18" s="31">
        <v>43857</v>
      </c>
      <c r="D18" s="11">
        <v>17</v>
      </c>
      <c r="E18" s="23">
        <v>91.416999820000001</v>
      </c>
      <c r="F18" s="23">
        <f t="shared" si="0"/>
        <v>93.082000730000004</v>
      </c>
      <c r="G18" s="50">
        <f t="shared" si="1"/>
        <v>1.821325260376504</v>
      </c>
      <c r="O18" s="40">
        <v>43857</v>
      </c>
      <c r="P18" s="41">
        <v>17</v>
      </c>
      <c r="Q18" s="53">
        <v>342.88000499999998</v>
      </c>
      <c r="R18" s="50">
        <f t="shared" si="2"/>
        <v>353.16000400000001</v>
      </c>
      <c r="S18" s="50">
        <f t="shared" si="3"/>
        <v>2.9981331224024079</v>
      </c>
    </row>
    <row r="19" spans="3:19" x14ac:dyDescent="0.2">
      <c r="C19" s="31">
        <v>43858</v>
      </c>
      <c r="D19" s="11">
        <v>18</v>
      </c>
      <c r="E19" s="23">
        <v>92.662498470000003</v>
      </c>
      <c r="F19" s="23">
        <f t="shared" si="0"/>
        <v>91.416999820000001</v>
      </c>
      <c r="G19" s="50">
        <f t="shared" si="1"/>
        <v>1.3441237507784651</v>
      </c>
      <c r="O19" s="40">
        <v>43858</v>
      </c>
      <c r="P19" s="41">
        <v>18</v>
      </c>
      <c r="Q19" s="53">
        <v>348.51998900000001</v>
      </c>
      <c r="R19" s="50">
        <f t="shared" si="2"/>
        <v>342.88000499999998</v>
      </c>
      <c r="S19" s="50">
        <f t="shared" si="3"/>
        <v>1.6182670084957527</v>
      </c>
    </row>
    <row r="20" spans="3:19" x14ac:dyDescent="0.2">
      <c r="C20" s="31">
        <v>43859</v>
      </c>
      <c r="D20" s="11">
        <v>19</v>
      </c>
      <c r="E20" s="23">
        <v>92.900001529999997</v>
      </c>
      <c r="F20" s="23">
        <f t="shared" si="0"/>
        <v>92.662498470000003</v>
      </c>
      <c r="G20" s="50">
        <f t="shared" si="1"/>
        <v>0.25565452754411228</v>
      </c>
      <c r="O20" s="40">
        <v>43859</v>
      </c>
      <c r="P20" s="41">
        <v>19</v>
      </c>
      <c r="Q20" s="53">
        <v>343.16000400000001</v>
      </c>
      <c r="R20" s="50">
        <f t="shared" si="2"/>
        <v>348.51998900000001</v>
      </c>
      <c r="S20" s="50">
        <f t="shared" si="3"/>
        <v>1.5619492183010917</v>
      </c>
    </row>
    <row r="21" spans="3:19" x14ac:dyDescent="0.2">
      <c r="C21" s="31">
        <v>43860</v>
      </c>
      <c r="D21" s="11">
        <v>20</v>
      </c>
      <c r="E21" s="23">
        <v>93.533996579999993</v>
      </c>
      <c r="F21" s="23">
        <f t="shared" si="0"/>
        <v>92.900001529999997</v>
      </c>
      <c r="G21" s="50">
        <f t="shared" si="1"/>
        <v>0.67782311585257382</v>
      </c>
      <c r="O21" s="40">
        <v>43860</v>
      </c>
      <c r="P21" s="41">
        <v>20</v>
      </c>
      <c r="Q21" s="53">
        <v>347.73998999999998</v>
      </c>
      <c r="R21" s="50">
        <f t="shared" si="2"/>
        <v>343.16000400000001</v>
      </c>
      <c r="S21" s="50">
        <f t="shared" si="3"/>
        <v>1.3170719881828841</v>
      </c>
    </row>
    <row r="22" spans="3:19" x14ac:dyDescent="0.2">
      <c r="C22" s="31">
        <v>43861</v>
      </c>
      <c r="D22" s="11">
        <v>21</v>
      </c>
      <c r="E22" s="23">
        <v>100.435997</v>
      </c>
      <c r="F22" s="23">
        <f t="shared" si="0"/>
        <v>93.533996579999993</v>
      </c>
      <c r="G22" s="50">
        <f t="shared" si="1"/>
        <v>6.8720385381348947</v>
      </c>
      <c r="O22" s="40">
        <v>43861</v>
      </c>
      <c r="P22" s="41">
        <v>21</v>
      </c>
      <c r="Q22" s="53">
        <v>345.08999599999999</v>
      </c>
      <c r="R22" s="50">
        <f t="shared" si="2"/>
        <v>347.73998999999998</v>
      </c>
      <c r="S22" s="50">
        <f t="shared" si="3"/>
        <v>0.76791388644021796</v>
      </c>
    </row>
    <row r="23" spans="3:19" x14ac:dyDescent="0.2">
      <c r="C23" s="31">
        <v>43864</v>
      </c>
      <c r="D23" s="11">
        <v>22</v>
      </c>
      <c r="E23" s="23">
        <v>100.2099991</v>
      </c>
      <c r="F23" s="23">
        <f t="shared" si="0"/>
        <v>100.435997</v>
      </c>
      <c r="G23" s="50">
        <f t="shared" si="1"/>
        <v>0.22552430099761958</v>
      </c>
      <c r="O23" s="40">
        <v>43864</v>
      </c>
      <c r="P23" s="41">
        <v>22</v>
      </c>
      <c r="Q23" s="53">
        <v>358</v>
      </c>
      <c r="R23" s="50">
        <f t="shared" si="2"/>
        <v>345.08999599999999</v>
      </c>
      <c r="S23" s="50">
        <f t="shared" si="3"/>
        <v>3.6061463687150881</v>
      </c>
    </row>
    <row r="24" spans="3:19" x14ac:dyDescent="0.2">
      <c r="C24" s="31">
        <v>43865</v>
      </c>
      <c r="D24" s="11">
        <v>23</v>
      </c>
      <c r="E24" s="23">
        <v>102.48349760000001</v>
      </c>
      <c r="F24" s="23">
        <f t="shared" si="0"/>
        <v>100.2099991</v>
      </c>
      <c r="G24" s="50">
        <f t="shared" si="1"/>
        <v>2.2184044780298384</v>
      </c>
      <c r="O24" s="40">
        <v>43865</v>
      </c>
      <c r="P24" s="41">
        <v>23</v>
      </c>
      <c r="Q24" s="53">
        <v>369.01001000000002</v>
      </c>
      <c r="R24" s="50">
        <f t="shared" si="2"/>
        <v>358</v>
      </c>
      <c r="S24" s="50">
        <f t="shared" si="3"/>
        <v>2.9836616085292702</v>
      </c>
    </row>
    <row r="25" spans="3:19" x14ac:dyDescent="0.2">
      <c r="C25" s="31">
        <v>43866</v>
      </c>
      <c r="D25" s="11">
        <v>24</v>
      </c>
      <c r="E25" s="23">
        <v>101.9934998</v>
      </c>
      <c r="F25" s="23">
        <f t="shared" si="0"/>
        <v>102.48349760000001</v>
      </c>
      <c r="G25" s="50">
        <f t="shared" si="1"/>
        <v>0.48042061598126651</v>
      </c>
      <c r="O25" s="40">
        <v>43866</v>
      </c>
      <c r="P25" s="41">
        <v>24</v>
      </c>
      <c r="Q25" s="53">
        <v>369.67001299999998</v>
      </c>
      <c r="R25" s="50">
        <f t="shared" si="2"/>
        <v>369.01001000000002</v>
      </c>
      <c r="S25" s="50">
        <f t="shared" si="3"/>
        <v>0.17853841988529393</v>
      </c>
    </row>
    <row r="26" spans="3:19" x14ac:dyDescent="0.2">
      <c r="C26" s="31">
        <v>43867</v>
      </c>
      <c r="D26" s="11">
        <v>25</v>
      </c>
      <c r="E26" s="23">
        <v>102.5114975</v>
      </c>
      <c r="F26" s="23">
        <f t="shared" si="0"/>
        <v>101.9934998</v>
      </c>
      <c r="G26" s="50">
        <f t="shared" si="1"/>
        <v>0.5053069291081318</v>
      </c>
      <c r="O26" s="40">
        <v>43867</v>
      </c>
      <c r="P26" s="41">
        <v>25</v>
      </c>
      <c r="Q26" s="53">
        <v>366.95001200000002</v>
      </c>
      <c r="R26" s="50">
        <f t="shared" si="2"/>
        <v>369.67001299999998</v>
      </c>
      <c r="S26" s="50">
        <f t="shared" si="3"/>
        <v>0.74124564955729388</v>
      </c>
    </row>
    <row r="27" spans="3:19" x14ac:dyDescent="0.2">
      <c r="C27" s="31">
        <v>43868</v>
      </c>
      <c r="D27" s="11">
        <v>26</v>
      </c>
      <c r="E27" s="23">
        <v>103.9639969</v>
      </c>
      <c r="F27" s="23">
        <f t="shared" si="0"/>
        <v>102.5114975</v>
      </c>
      <c r="G27" s="50">
        <f t="shared" si="1"/>
        <v>1.3971176977709998</v>
      </c>
      <c r="O27" s="40">
        <v>43868</v>
      </c>
      <c r="P27" s="41">
        <v>26</v>
      </c>
      <c r="Q27" s="53">
        <v>366.76998900000001</v>
      </c>
      <c r="R27" s="50">
        <f t="shared" si="2"/>
        <v>366.95001200000002</v>
      </c>
      <c r="S27" s="50">
        <f t="shared" si="3"/>
        <v>4.9083350710029221E-2</v>
      </c>
    </row>
    <row r="28" spans="3:19" x14ac:dyDescent="0.2">
      <c r="C28" s="31">
        <v>43871</v>
      </c>
      <c r="D28" s="11">
        <v>27</v>
      </c>
      <c r="E28" s="23">
        <v>106.6955032</v>
      </c>
      <c r="F28" s="23">
        <f t="shared" si="0"/>
        <v>103.9639969</v>
      </c>
      <c r="G28" s="50">
        <f t="shared" si="1"/>
        <v>2.5600950537529368</v>
      </c>
      <c r="O28" s="40">
        <v>43871</v>
      </c>
      <c r="P28" s="41">
        <v>27</v>
      </c>
      <c r="Q28" s="53">
        <v>371.07000699999998</v>
      </c>
      <c r="R28" s="50">
        <f t="shared" si="2"/>
        <v>366.76998900000001</v>
      </c>
      <c r="S28" s="50">
        <f t="shared" si="3"/>
        <v>1.1588158349860829</v>
      </c>
    </row>
    <row r="29" spans="3:19" x14ac:dyDescent="0.2">
      <c r="C29" s="31">
        <v>43872</v>
      </c>
      <c r="D29" s="11">
        <v>28</v>
      </c>
      <c r="E29" s="23">
        <v>107.5400009</v>
      </c>
      <c r="F29" s="23">
        <f t="shared" si="0"/>
        <v>106.6955032</v>
      </c>
      <c r="G29" s="50">
        <f t="shared" si="1"/>
        <v>0.78528704940711136</v>
      </c>
      <c r="O29" s="40">
        <v>43872</v>
      </c>
      <c r="P29" s="41">
        <v>28</v>
      </c>
      <c r="Q29" s="53">
        <v>373.69000199999999</v>
      </c>
      <c r="R29" s="50">
        <f t="shared" si="2"/>
        <v>371.07000699999998</v>
      </c>
      <c r="S29" s="50">
        <f t="shared" si="3"/>
        <v>0.70111455644457332</v>
      </c>
    </row>
    <row r="30" spans="3:19" x14ac:dyDescent="0.2">
      <c r="C30" s="31">
        <v>43873</v>
      </c>
      <c r="D30" s="11">
        <v>29</v>
      </c>
      <c r="E30" s="23">
        <v>108</v>
      </c>
      <c r="F30" s="23">
        <f t="shared" si="0"/>
        <v>107.5400009</v>
      </c>
      <c r="G30" s="50">
        <f t="shared" si="1"/>
        <v>0.42592509259259681</v>
      </c>
      <c r="O30" s="40">
        <v>43873</v>
      </c>
      <c r="P30" s="41">
        <v>29</v>
      </c>
      <c r="Q30" s="53">
        <v>380.01001000000002</v>
      </c>
      <c r="R30" s="50">
        <f t="shared" si="2"/>
        <v>373.69000199999999</v>
      </c>
      <c r="S30" s="50">
        <f t="shared" si="3"/>
        <v>1.6631161900182652</v>
      </c>
    </row>
    <row r="31" spans="3:19" x14ac:dyDescent="0.2">
      <c r="C31" s="31">
        <v>43874</v>
      </c>
      <c r="D31" s="11">
        <v>30</v>
      </c>
      <c r="E31" s="23">
        <v>107.4934998</v>
      </c>
      <c r="F31" s="23">
        <f t="shared" si="0"/>
        <v>108</v>
      </c>
      <c r="G31" s="50">
        <f t="shared" si="1"/>
        <v>0.4711914682677445</v>
      </c>
      <c r="O31" s="40">
        <v>43874</v>
      </c>
      <c r="P31" s="41">
        <v>30</v>
      </c>
      <c r="Q31" s="53">
        <v>381.39999399999999</v>
      </c>
      <c r="R31" s="50">
        <f t="shared" si="2"/>
        <v>380.01001000000002</v>
      </c>
      <c r="S31" s="50">
        <f t="shared" si="3"/>
        <v>0.3644425857017633</v>
      </c>
    </row>
    <row r="32" spans="3:19" x14ac:dyDescent="0.2">
      <c r="C32" s="31">
        <v>43875</v>
      </c>
      <c r="D32" s="11">
        <v>31</v>
      </c>
      <c r="E32" s="23">
        <v>106.7434998</v>
      </c>
      <c r="F32" s="23">
        <f t="shared" si="0"/>
        <v>107.4934998</v>
      </c>
      <c r="G32" s="50">
        <f t="shared" si="1"/>
        <v>0.70261889614378192</v>
      </c>
      <c r="O32" s="40">
        <v>43875</v>
      </c>
      <c r="P32" s="41">
        <v>31</v>
      </c>
      <c r="Q32" s="53">
        <v>380.39999399999999</v>
      </c>
      <c r="R32" s="50">
        <f t="shared" si="2"/>
        <v>381.39999399999999</v>
      </c>
      <c r="S32" s="50">
        <f t="shared" si="3"/>
        <v>0.262881181854067</v>
      </c>
    </row>
    <row r="33" spans="3:19" x14ac:dyDescent="0.2">
      <c r="C33" s="31">
        <v>43879</v>
      </c>
      <c r="D33" s="11">
        <v>32</v>
      </c>
      <c r="E33" s="23">
        <v>107.7835007</v>
      </c>
      <c r="F33" s="23">
        <f t="shared" si="0"/>
        <v>106.7434998</v>
      </c>
      <c r="G33" s="50">
        <f t="shared" si="1"/>
        <v>0.9648980532694923</v>
      </c>
      <c r="O33" s="40">
        <v>43879</v>
      </c>
      <c r="P33" s="41">
        <v>32</v>
      </c>
      <c r="Q33" s="53">
        <v>387.77999899999998</v>
      </c>
      <c r="R33" s="50">
        <f t="shared" si="2"/>
        <v>380.39999399999999</v>
      </c>
      <c r="S33" s="50">
        <f t="shared" si="3"/>
        <v>1.9031422505109612</v>
      </c>
    </row>
    <row r="34" spans="3:19" x14ac:dyDescent="0.2">
      <c r="C34" s="31">
        <v>43880</v>
      </c>
      <c r="D34" s="11">
        <v>33</v>
      </c>
      <c r="E34" s="23">
        <v>108.5110016</v>
      </c>
      <c r="F34" s="23">
        <f t="shared" si="0"/>
        <v>107.7835007</v>
      </c>
      <c r="G34" s="50">
        <f t="shared" si="1"/>
        <v>0.67043976119744475</v>
      </c>
      <c r="O34" s="40">
        <v>43880</v>
      </c>
      <c r="P34" s="41">
        <v>33</v>
      </c>
      <c r="Q34" s="53">
        <v>386.19000199999999</v>
      </c>
      <c r="R34" s="50">
        <f t="shared" si="2"/>
        <v>387.77999899999998</v>
      </c>
      <c r="S34" s="50">
        <f t="shared" si="3"/>
        <v>0.4117136621263392</v>
      </c>
    </row>
    <row r="35" spans="3:19" x14ac:dyDescent="0.2">
      <c r="C35" s="31">
        <v>43881</v>
      </c>
      <c r="D35" s="11">
        <v>34</v>
      </c>
      <c r="E35" s="23">
        <v>107.6549988</v>
      </c>
      <c r="F35" s="23">
        <f t="shared" si="0"/>
        <v>108.5110016</v>
      </c>
      <c r="G35" s="50">
        <f t="shared" si="1"/>
        <v>0.79513520927186032</v>
      </c>
      <c r="O35" s="40">
        <v>43881</v>
      </c>
      <c r="P35" s="41">
        <v>34</v>
      </c>
      <c r="Q35" s="53">
        <v>386</v>
      </c>
      <c r="R35" s="50">
        <f t="shared" si="2"/>
        <v>386.19000199999999</v>
      </c>
      <c r="S35" s="50">
        <f t="shared" si="3"/>
        <v>4.9223316062174269E-2</v>
      </c>
    </row>
    <row r="36" spans="3:19" x14ac:dyDescent="0.2">
      <c r="C36" s="31">
        <v>43882</v>
      </c>
      <c r="D36" s="11">
        <v>35</v>
      </c>
      <c r="E36" s="23">
        <v>104.7985001</v>
      </c>
      <c r="F36" s="23">
        <f t="shared" si="0"/>
        <v>107.6549988</v>
      </c>
      <c r="G36" s="50">
        <f t="shared" si="1"/>
        <v>2.725705708835811</v>
      </c>
      <c r="O36" s="40">
        <v>43882</v>
      </c>
      <c r="P36" s="41">
        <v>35</v>
      </c>
      <c r="Q36" s="53">
        <v>380.07000699999998</v>
      </c>
      <c r="R36" s="50">
        <f t="shared" si="2"/>
        <v>386</v>
      </c>
      <c r="S36" s="50">
        <f t="shared" si="3"/>
        <v>1.5602370328580084</v>
      </c>
    </row>
    <row r="37" spans="3:19" x14ac:dyDescent="0.2">
      <c r="C37" s="31">
        <v>43885</v>
      </c>
      <c r="D37" s="11">
        <v>36</v>
      </c>
      <c r="E37" s="23">
        <v>100.46450040000001</v>
      </c>
      <c r="F37" s="23">
        <f t="shared" si="0"/>
        <v>104.7985001</v>
      </c>
      <c r="G37" s="50">
        <f t="shared" si="1"/>
        <v>4.3139613323553565</v>
      </c>
      <c r="O37" s="40">
        <v>43885</v>
      </c>
      <c r="P37" s="41">
        <v>36</v>
      </c>
      <c r="Q37" s="53">
        <v>368.70001200000002</v>
      </c>
      <c r="R37" s="50">
        <f t="shared" si="2"/>
        <v>380.07000699999998</v>
      </c>
      <c r="S37" s="50">
        <f t="shared" si="3"/>
        <v>3.0838065174784859</v>
      </c>
    </row>
    <row r="38" spans="3:19" x14ac:dyDescent="0.2">
      <c r="C38" s="31">
        <v>43886</v>
      </c>
      <c r="D38" s="11">
        <v>37</v>
      </c>
      <c r="E38" s="23">
        <v>98.637001040000001</v>
      </c>
      <c r="F38" s="23">
        <f t="shared" si="0"/>
        <v>100.46450040000001</v>
      </c>
      <c r="G38" s="50">
        <f t="shared" si="1"/>
        <v>1.8527523553345904</v>
      </c>
      <c r="O38" s="40">
        <v>43886</v>
      </c>
      <c r="P38" s="41">
        <v>37</v>
      </c>
      <c r="Q38" s="53">
        <v>360.08999599999999</v>
      </c>
      <c r="R38" s="50">
        <f t="shared" si="2"/>
        <v>368.70001200000002</v>
      </c>
      <c r="S38" s="50">
        <f t="shared" si="3"/>
        <v>2.3910733693362674</v>
      </c>
    </row>
    <row r="39" spans="3:19" x14ac:dyDescent="0.2">
      <c r="C39" s="31">
        <v>43887</v>
      </c>
      <c r="D39" s="11">
        <v>38</v>
      </c>
      <c r="E39" s="23">
        <v>98.979499820000001</v>
      </c>
      <c r="F39" s="23">
        <f t="shared" si="0"/>
        <v>98.637001040000001</v>
      </c>
      <c r="G39" s="50">
        <f t="shared" si="1"/>
        <v>0.34603001694578545</v>
      </c>
      <c r="O39" s="40">
        <v>43887</v>
      </c>
      <c r="P39" s="41">
        <v>38</v>
      </c>
      <c r="Q39" s="53">
        <v>379.23998999999998</v>
      </c>
      <c r="R39" s="50">
        <f t="shared" si="2"/>
        <v>360.08999599999999</v>
      </c>
      <c r="S39" s="50">
        <f t="shared" si="3"/>
        <v>5.0495713809084304</v>
      </c>
    </row>
    <row r="40" spans="3:19" x14ac:dyDescent="0.2">
      <c r="C40" s="31">
        <v>43888</v>
      </c>
      <c r="D40" s="11">
        <v>39</v>
      </c>
      <c r="E40" s="23">
        <v>94.214996339999999</v>
      </c>
      <c r="F40" s="23">
        <f t="shared" si="0"/>
        <v>98.979499820000001</v>
      </c>
      <c r="G40" s="50">
        <f t="shared" si="1"/>
        <v>5.0570542536625673</v>
      </c>
      <c r="O40" s="40">
        <v>43888</v>
      </c>
      <c r="P40" s="41">
        <v>39</v>
      </c>
      <c r="Q40" s="53">
        <v>371.709992</v>
      </c>
      <c r="R40" s="50">
        <f t="shared" si="2"/>
        <v>379.23998999999998</v>
      </c>
      <c r="S40" s="50">
        <f t="shared" si="3"/>
        <v>2.0257722854003823</v>
      </c>
    </row>
    <row r="41" spans="3:19" x14ac:dyDescent="0.2">
      <c r="C41" s="31">
        <v>43889</v>
      </c>
      <c r="D41" s="11">
        <v>40</v>
      </c>
      <c r="E41" s="23">
        <v>94.1875</v>
      </c>
      <c r="F41" s="23">
        <f t="shared" si="0"/>
        <v>94.214996339999999</v>
      </c>
      <c r="G41" s="50">
        <f t="shared" si="1"/>
        <v>2.9193194426010888E-2</v>
      </c>
      <c r="O41" s="40">
        <v>43889</v>
      </c>
      <c r="P41" s="41">
        <v>40</v>
      </c>
      <c r="Q41" s="53">
        <v>369.02999899999998</v>
      </c>
      <c r="R41" s="50">
        <f t="shared" si="2"/>
        <v>371.709992</v>
      </c>
      <c r="S41" s="50">
        <f t="shared" si="3"/>
        <v>0.72622632503110529</v>
      </c>
    </row>
    <row r="42" spans="3:19" x14ac:dyDescent="0.2">
      <c r="C42" s="31">
        <v>43892</v>
      </c>
      <c r="D42" s="11">
        <v>41</v>
      </c>
      <c r="E42" s="23">
        <v>97.697502139999997</v>
      </c>
      <c r="F42" s="23">
        <f t="shared" si="0"/>
        <v>94.1875</v>
      </c>
      <c r="G42" s="50">
        <f t="shared" si="1"/>
        <v>3.5927245457823305</v>
      </c>
      <c r="O42" s="40">
        <v>43892</v>
      </c>
      <c r="P42" s="41">
        <v>41</v>
      </c>
      <c r="Q42" s="53">
        <v>381.04998799999998</v>
      </c>
      <c r="R42" s="50">
        <f t="shared" si="2"/>
        <v>369.02999899999998</v>
      </c>
      <c r="S42" s="50">
        <f t="shared" si="3"/>
        <v>3.1544388869000595</v>
      </c>
    </row>
    <row r="43" spans="3:19" x14ac:dyDescent="0.2">
      <c r="C43" s="31">
        <v>43893</v>
      </c>
      <c r="D43" s="11">
        <v>42</v>
      </c>
      <c r="E43" s="23">
        <v>95.449501040000001</v>
      </c>
      <c r="F43" s="23">
        <f t="shared" si="0"/>
        <v>97.697502139999997</v>
      </c>
      <c r="G43" s="50">
        <f t="shared" si="1"/>
        <v>2.3551732334964508</v>
      </c>
      <c r="O43" s="40">
        <v>43893</v>
      </c>
      <c r="P43" s="41">
        <v>42</v>
      </c>
      <c r="Q43" s="53">
        <v>368.76998900000001</v>
      </c>
      <c r="R43" s="50">
        <f t="shared" si="2"/>
        <v>381.04998799999998</v>
      </c>
      <c r="S43" s="50">
        <f t="shared" si="3"/>
        <v>3.3299887101170738</v>
      </c>
    </row>
    <row r="44" spans="3:19" x14ac:dyDescent="0.2">
      <c r="C44" s="31">
        <v>43894</v>
      </c>
      <c r="D44" s="11">
        <v>43</v>
      </c>
      <c r="E44" s="23">
        <v>98.791496280000004</v>
      </c>
      <c r="F44" s="23">
        <f t="shared" si="0"/>
        <v>95.449501040000001</v>
      </c>
      <c r="G44" s="50">
        <f t="shared" si="1"/>
        <v>3.3828774397018404</v>
      </c>
      <c r="O44" s="40">
        <v>43894</v>
      </c>
      <c r="P44" s="41">
        <v>43</v>
      </c>
      <c r="Q44" s="53">
        <v>383.790009</v>
      </c>
      <c r="R44" s="50">
        <f t="shared" si="2"/>
        <v>368.76998900000001</v>
      </c>
      <c r="S44" s="50">
        <f t="shared" si="3"/>
        <v>3.9136037019660899</v>
      </c>
    </row>
    <row r="45" spans="3:19" x14ac:dyDescent="0.2">
      <c r="C45" s="31">
        <v>43895</v>
      </c>
      <c r="D45" s="11">
        <v>44</v>
      </c>
      <c r="E45" s="23">
        <v>96.201499940000005</v>
      </c>
      <c r="F45" s="23">
        <f t="shared" si="0"/>
        <v>98.791496280000004</v>
      </c>
      <c r="G45" s="50">
        <f t="shared" si="1"/>
        <v>2.6922619102772369</v>
      </c>
      <c r="O45" s="40">
        <v>43895</v>
      </c>
      <c r="P45" s="41">
        <v>44</v>
      </c>
      <c r="Q45" s="53">
        <v>372.77999899999998</v>
      </c>
      <c r="R45" s="50">
        <f t="shared" si="2"/>
        <v>383.790009</v>
      </c>
      <c r="S45" s="50">
        <f t="shared" si="3"/>
        <v>2.9534873194739246</v>
      </c>
    </row>
    <row r="46" spans="3:19" x14ac:dyDescent="0.2">
      <c r="C46" s="31">
        <v>43896</v>
      </c>
      <c r="D46" s="11">
        <v>45</v>
      </c>
      <c r="E46" s="23">
        <v>95.05449677</v>
      </c>
      <c r="F46" s="23">
        <f t="shared" si="0"/>
        <v>96.201499940000005</v>
      </c>
      <c r="G46" s="50">
        <f t="shared" si="1"/>
        <v>1.2066795459191877</v>
      </c>
      <c r="O46" s="40">
        <v>43896</v>
      </c>
      <c r="P46" s="41">
        <v>45</v>
      </c>
      <c r="Q46" s="53">
        <v>368.97000100000002</v>
      </c>
      <c r="R46" s="50">
        <f t="shared" si="2"/>
        <v>372.77999899999998</v>
      </c>
      <c r="S46" s="50">
        <f t="shared" si="3"/>
        <v>1.0326037319223549</v>
      </c>
    </row>
    <row r="47" spans="3:19" x14ac:dyDescent="0.2">
      <c r="C47" s="31">
        <v>43899</v>
      </c>
      <c r="D47" s="11">
        <v>46</v>
      </c>
      <c r="E47" s="23">
        <v>90.030502319999997</v>
      </c>
      <c r="F47" s="23">
        <f t="shared" si="0"/>
        <v>95.05449677</v>
      </c>
      <c r="G47" s="50">
        <f t="shared" si="1"/>
        <v>5.5803248016355216</v>
      </c>
      <c r="O47" s="40">
        <v>43899</v>
      </c>
      <c r="P47" s="41">
        <v>46</v>
      </c>
      <c r="Q47" s="53">
        <v>346.48998999999998</v>
      </c>
      <c r="R47" s="50">
        <f t="shared" si="2"/>
        <v>368.97000100000002</v>
      </c>
      <c r="S47" s="50">
        <f t="shared" si="3"/>
        <v>6.4879250912847573</v>
      </c>
    </row>
    <row r="48" spans="3:19" x14ac:dyDescent="0.2">
      <c r="C48" s="31">
        <v>43900</v>
      </c>
      <c r="D48" s="11">
        <v>47</v>
      </c>
      <c r="E48" s="23">
        <v>94.591003420000007</v>
      </c>
      <c r="F48" s="23">
        <f t="shared" si="0"/>
        <v>90.030502319999997</v>
      </c>
      <c r="G48" s="50">
        <f t="shared" si="1"/>
        <v>4.8212841973465661</v>
      </c>
      <c r="O48" s="40">
        <v>43900</v>
      </c>
      <c r="P48" s="41">
        <v>47</v>
      </c>
      <c r="Q48" s="53">
        <v>364.13000499999998</v>
      </c>
      <c r="R48" s="50">
        <f t="shared" si="2"/>
        <v>346.48998999999998</v>
      </c>
      <c r="S48" s="50">
        <f t="shared" si="3"/>
        <v>4.8444277477215882</v>
      </c>
    </row>
    <row r="49" spans="3:19" x14ac:dyDescent="0.2">
      <c r="C49" s="31">
        <v>43901</v>
      </c>
      <c r="D49" s="11">
        <v>48</v>
      </c>
      <c r="E49" s="23">
        <v>91.042999269999996</v>
      </c>
      <c r="F49" s="23">
        <f t="shared" si="0"/>
        <v>94.591003420000007</v>
      </c>
      <c r="G49" s="50">
        <f t="shared" si="1"/>
        <v>3.8970642206963522</v>
      </c>
      <c r="O49" s="40">
        <v>43901</v>
      </c>
      <c r="P49" s="41">
        <v>48</v>
      </c>
      <c r="Q49" s="53">
        <v>349.92001299999998</v>
      </c>
      <c r="R49" s="50">
        <f t="shared" si="2"/>
        <v>364.13000499999998</v>
      </c>
      <c r="S49" s="50">
        <f t="shared" si="3"/>
        <v>4.060925775057056</v>
      </c>
    </row>
    <row r="50" spans="3:19" x14ac:dyDescent="0.2">
      <c r="C50" s="31">
        <v>43902</v>
      </c>
      <c r="D50" s="11">
        <v>49</v>
      </c>
      <c r="E50" s="23">
        <v>83.830497739999998</v>
      </c>
      <c r="F50" s="23">
        <f t="shared" si="0"/>
        <v>91.042999269999996</v>
      </c>
      <c r="G50" s="50">
        <f t="shared" si="1"/>
        <v>8.6036725588455241</v>
      </c>
      <c r="O50" s="40">
        <v>43902</v>
      </c>
      <c r="P50" s="41">
        <v>49</v>
      </c>
      <c r="Q50" s="53">
        <v>315.25</v>
      </c>
      <c r="R50" s="50">
        <f t="shared" si="2"/>
        <v>349.92001299999998</v>
      </c>
      <c r="S50" s="50">
        <f t="shared" si="3"/>
        <v>10.997625059476601</v>
      </c>
    </row>
    <row r="51" spans="3:19" x14ac:dyDescent="0.2">
      <c r="C51" s="31">
        <v>43903</v>
      </c>
      <c r="D51" s="11">
        <v>50</v>
      </c>
      <c r="E51" s="23">
        <v>89.25</v>
      </c>
      <c r="F51" s="23">
        <f t="shared" si="0"/>
        <v>83.830497739999998</v>
      </c>
      <c r="G51" s="50">
        <f t="shared" si="1"/>
        <v>6.0722714397759123</v>
      </c>
      <c r="O51" s="40">
        <v>43903</v>
      </c>
      <c r="P51" s="41">
        <v>50</v>
      </c>
      <c r="Q51" s="53">
        <v>336.29998799999998</v>
      </c>
      <c r="R51" s="50">
        <f t="shared" si="2"/>
        <v>315.25</v>
      </c>
      <c r="S51" s="50">
        <f t="shared" si="3"/>
        <v>6.2592889536469407</v>
      </c>
    </row>
    <row r="52" spans="3:19" x14ac:dyDescent="0.2">
      <c r="C52" s="31">
        <v>43906</v>
      </c>
      <c r="D52" s="11">
        <v>51</v>
      </c>
      <c r="E52" s="23">
        <v>84.457496640000002</v>
      </c>
      <c r="F52" s="23">
        <f t="shared" si="0"/>
        <v>89.25</v>
      </c>
      <c r="G52" s="50">
        <f t="shared" si="1"/>
        <v>5.6744558513592214</v>
      </c>
      <c r="O52" s="40">
        <v>43906</v>
      </c>
      <c r="P52" s="41">
        <v>51</v>
      </c>
      <c r="Q52" s="53">
        <v>298.83999599999999</v>
      </c>
      <c r="R52" s="50">
        <f t="shared" si="2"/>
        <v>336.29998799999998</v>
      </c>
      <c r="S52" s="50">
        <f t="shared" si="3"/>
        <v>12.535133349419533</v>
      </c>
    </row>
    <row r="53" spans="3:19" x14ac:dyDescent="0.2">
      <c r="C53" s="31">
        <v>43907</v>
      </c>
      <c r="D53" s="11">
        <v>52</v>
      </c>
      <c r="E53" s="23">
        <v>90.391998290000004</v>
      </c>
      <c r="F53" s="23">
        <f t="shared" si="0"/>
        <v>84.457496640000002</v>
      </c>
      <c r="G53" s="50">
        <f t="shared" si="1"/>
        <v>6.5652953383778998</v>
      </c>
      <c r="O53" s="40">
        <v>43907</v>
      </c>
      <c r="P53" s="41">
        <v>52</v>
      </c>
      <c r="Q53" s="53">
        <v>319.75</v>
      </c>
      <c r="R53" s="50">
        <f t="shared" si="2"/>
        <v>298.83999599999999</v>
      </c>
      <c r="S53" s="50">
        <f t="shared" si="3"/>
        <v>6.5394852228303408</v>
      </c>
    </row>
    <row r="54" spans="3:19" x14ac:dyDescent="0.2">
      <c r="C54" s="31">
        <v>43908</v>
      </c>
      <c r="D54" s="11">
        <v>53</v>
      </c>
      <c r="E54" s="23">
        <v>91.5</v>
      </c>
      <c r="F54" s="23">
        <f t="shared" si="0"/>
        <v>90.391998290000004</v>
      </c>
      <c r="G54" s="50">
        <f t="shared" si="1"/>
        <v>1.2109308306010889</v>
      </c>
      <c r="O54" s="40">
        <v>43908</v>
      </c>
      <c r="P54" s="41">
        <v>53</v>
      </c>
      <c r="Q54" s="53">
        <v>315.47000100000002</v>
      </c>
      <c r="R54" s="50">
        <f t="shared" si="2"/>
        <v>319.75</v>
      </c>
      <c r="S54" s="50">
        <f t="shared" si="3"/>
        <v>1.356705546147944</v>
      </c>
    </row>
    <row r="55" spans="3:19" x14ac:dyDescent="0.2">
      <c r="C55" s="31">
        <v>43909</v>
      </c>
      <c r="D55" s="11">
        <v>54</v>
      </c>
      <c r="E55" s="23">
        <v>94.046501160000005</v>
      </c>
      <c r="F55" s="23">
        <f t="shared" si="0"/>
        <v>91.5</v>
      </c>
      <c r="G55" s="50">
        <f t="shared" si="1"/>
        <v>2.7077043043501199</v>
      </c>
      <c r="O55" s="40">
        <v>43909</v>
      </c>
      <c r="P55" s="41">
        <v>54</v>
      </c>
      <c r="Q55" s="53">
        <v>332.02999899999998</v>
      </c>
      <c r="R55" s="50">
        <f t="shared" si="2"/>
        <v>315.47000100000002</v>
      </c>
      <c r="S55" s="50">
        <f t="shared" si="3"/>
        <v>4.987500542082028</v>
      </c>
    </row>
    <row r="56" spans="3:19" x14ac:dyDescent="0.2">
      <c r="C56" s="31">
        <v>43910</v>
      </c>
      <c r="D56" s="11">
        <v>55</v>
      </c>
      <c r="E56" s="23">
        <v>92.30449677</v>
      </c>
      <c r="F56" s="23">
        <f t="shared" si="0"/>
        <v>94.046501160000005</v>
      </c>
      <c r="G56" s="50">
        <f t="shared" si="1"/>
        <v>1.8872367554753589</v>
      </c>
      <c r="O56" s="40">
        <v>43910</v>
      </c>
      <c r="P56" s="41">
        <v>55</v>
      </c>
      <c r="Q56" s="53">
        <v>332.82998700000002</v>
      </c>
      <c r="R56" s="50">
        <f t="shared" si="2"/>
        <v>332.02999899999998</v>
      </c>
      <c r="S56" s="50">
        <f t="shared" si="3"/>
        <v>0.24035935199554051</v>
      </c>
    </row>
    <row r="57" spans="3:19" x14ac:dyDescent="0.2">
      <c r="C57" s="31">
        <v>43913</v>
      </c>
      <c r="D57" s="11">
        <v>56</v>
      </c>
      <c r="E57" s="23">
        <v>95.141502380000006</v>
      </c>
      <c r="F57" s="23">
        <f t="shared" si="0"/>
        <v>92.30449677</v>
      </c>
      <c r="G57" s="50">
        <f t="shared" si="1"/>
        <v>2.9818801879634615</v>
      </c>
      <c r="O57" s="40">
        <v>43913</v>
      </c>
      <c r="P57" s="41">
        <v>56</v>
      </c>
      <c r="Q57" s="53">
        <v>360.26998900000001</v>
      </c>
      <c r="R57" s="50">
        <f t="shared" si="2"/>
        <v>332.82998700000002</v>
      </c>
      <c r="S57" s="50">
        <f t="shared" si="3"/>
        <v>7.616510627533839</v>
      </c>
    </row>
    <row r="58" spans="3:19" x14ac:dyDescent="0.2">
      <c r="C58" s="31">
        <v>43914</v>
      </c>
      <c r="D58" s="11">
        <v>57</v>
      </c>
      <c r="E58" s="23">
        <v>97.004997250000002</v>
      </c>
      <c r="F58" s="23">
        <f t="shared" si="0"/>
        <v>95.141502380000006</v>
      </c>
      <c r="G58" s="50">
        <f t="shared" si="1"/>
        <v>1.9210297642681462</v>
      </c>
      <c r="O58" s="40">
        <v>43914</v>
      </c>
      <c r="P58" s="41">
        <v>57</v>
      </c>
      <c r="Q58" s="53">
        <v>357.32000699999998</v>
      </c>
      <c r="R58" s="50">
        <f t="shared" si="2"/>
        <v>360.26998900000001</v>
      </c>
      <c r="S58" s="50">
        <f t="shared" si="3"/>
        <v>0.82558545343363166</v>
      </c>
    </row>
    <row r="59" spans="3:19" x14ac:dyDescent="0.2">
      <c r="C59" s="31">
        <v>43915</v>
      </c>
      <c r="D59" s="11">
        <v>58</v>
      </c>
      <c r="E59" s="23">
        <v>94.291999820000001</v>
      </c>
      <c r="F59" s="23">
        <f t="shared" si="0"/>
        <v>97.004997250000002</v>
      </c>
      <c r="G59" s="50">
        <f t="shared" si="1"/>
        <v>2.877229706845772</v>
      </c>
      <c r="O59" s="40">
        <v>43915</v>
      </c>
      <c r="P59" s="41">
        <v>58</v>
      </c>
      <c r="Q59" s="53">
        <v>342.39001500000001</v>
      </c>
      <c r="R59" s="50">
        <f t="shared" si="2"/>
        <v>357.32000699999998</v>
      </c>
      <c r="S59" s="50">
        <f t="shared" si="3"/>
        <v>4.3605220204800572</v>
      </c>
    </row>
    <row r="60" spans="3:19" x14ac:dyDescent="0.2">
      <c r="C60" s="31">
        <v>43916</v>
      </c>
      <c r="D60" s="11">
        <v>59</v>
      </c>
      <c r="E60" s="23">
        <v>97.77449799</v>
      </c>
      <c r="F60" s="23">
        <f t="shared" si="0"/>
        <v>94.291999820000001</v>
      </c>
      <c r="G60" s="50">
        <f t="shared" si="1"/>
        <v>3.561765328988113</v>
      </c>
      <c r="O60" s="40">
        <v>43916</v>
      </c>
      <c r="P60" s="41">
        <v>59</v>
      </c>
      <c r="Q60" s="53">
        <v>362.98998999999998</v>
      </c>
      <c r="R60" s="50">
        <f t="shared" si="2"/>
        <v>342.39001500000001</v>
      </c>
      <c r="S60" s="50">
        <f t="shared" si="3"/>
        <v>5.6750807370748637</v>
      </c>
    </row>
    <row r="61" spans="3:19" x14ac:dyDescent="0.2">
      <c r="C61" s="31">
        <v>43917</v>
      </c>
      <c r="D61" s="11">
        <v>60</v>
      </c>
      <c r="E61" s="23">
        <v>95.004997250000002</v>
      </c>
      <c r="F61" s="23">
        <f t="shared" si="0"/>
        <v>97.77449799</v>
      </c>
      <c r="G61" s="50">
        <f t="shared" si="1"/>
        <v>2.9151105943534965</v>
      </c>
      <c r="O61" s="40">
        <v>43917</v>
      </c>
      <c r="P61" s="41">
        <v>60</v>
      </c>
      <c r="Q61" s="53">
        <v>357.11999500000002</v>
      </c>
      <c r="R61" s="50">
        <f t="shared" si="2"/>
        <v>362.98998999999998</v>
      </c>
      <c r="S61" s="50">
        <f t="shared" si="3"/>
        <v>1.6437038200563259</v>
      </c>
    </row>
    <row r="62" spans="3:19" x14ac:dyDescent="0.2">
      <c r="C62" s="31">
        <v>43920</v>
      </c>
      <c r="D62" s="11">
        <v>61</v>
      </c>
      <c r="E62" s="23">
        <v>98.197502139999997</v>
      </c>
      <c r="F62" s="23">
        <f t="shared" si="0"/>
        <v>95.004997250000002</v>
      </c>
      <c r="G62" s="50">
        <f t="shared" si="1"/>
        <v>3.2511060061878627</v>
      </c>
      <c r="O62" s="40">
        <v>43920</v>
      </c>
      <c r="P62" s="41">
        <v>61</v>
      </c>
      <c r="Q62" s="53">
        <v>370.959992</v>
      </c>
      <c r="R62" s="50">
        <f t="shared" si="2"/>
        <v>357.11999500000002</v>
      </c>
      <c r="S62" s="50">
        <f t="shared" si="3"/>
        <v>3.7308597418774965</v>
      </c>
    </row>
    <row r="63" spans="3:19" x14ac:dyDescent="0.2">
      <c r="C63" s="31">
        <v>43921</v>
      </c>
      <c r="D63" s="11">
        <v>62</v>
      </c>
      <c r="E63" s="23">
        <v>97.486000059999995</v>
      </c>
      <c r="F63" s="23">
        <f t="shared" si="0"/>
        <v>98.197502139999997</v>
      </c>
      <c r="G63" s="50">
        <f t="shared" si="1"/>
        <v>0.72985052167705333</v>
      </c>
      <c r="O63" s="40">
        <v>43921</v>
      </c>
      <c r="P63" s="41">
        <v>62</v>
      </c>
      <c r="Q63" s="53">
        <v>375.5</v>
      </c>
      <c r="R63" s="50">
        <f t="shared" si="2"/>
        <v>370.959992</v>
      </c>
      <c r="S63" s="50">
        <f t="shared" si="3"/>
        <v>1.2090567243675101</v>
      </c>
    </row>
    <row r="64" spans="3:19" x14ac:dyDescent="0.2">
      <c r="C64" s="31">
        <v>43922</v>
      </c>
      <c r="D64" s="11">
        <v>63</v>
      </c>
      <c r="E64" s="23">
        <v>95.385002139999997</v>
      </c>
      <c r="F64" s="23">
        <f t="shared" si="0"/>
        <v>97.486000059999995</v>
      </c>
      <c r="G64" s="50">
        <f t="shared" si="1"/>
        <v>2.202650178605948</v>
      </c>
      <c r="O64" s="40">
        <v>43922</v>
      </c>
      <c r="P64" s="41">
        <v>63</v>
      </c>
      <c r="Q64" s="53">
        <v>364.07998700000002</v>
      </c>
      <c r="R64" s="50">
        <f t="shared" si="2"/>
        <v>375.5</v>
      </c>
      <c r="S64" s="50">
        <f t="shared" si="3"/>
        <v>3.136676941267849</v>
      </c>
    </row>
    <row r="65" spans="3:19" x14ac:dyDescent="0.2">
      <c r="C65" s="31">
        <v>43923</v>
      </c>
      <c r="D65" s="11">
        <v>64</v>
      </c>
      <c r="E65" s="23">
        <v>95.941497799999993</v>
      </c>
      <c r="F65" s="23">
        <f t="shared" si="0"/>
        <v>95.385002139999997</v>
      </c>
      <c r="G65" s="50">
        <f t="shared" si="1"/>
        <v>0.58003645217220701</v>
      </c>
      <c r="O65" s="40">
        <v>43923</v>
      </c>
      <c r="P65" s="41">
        <v>64</v>
      </c>
      <c r="Q65" s="53">
        <v>370.07998700000002</v>
      </c>
      <c r="R65" s="50">
        <f t="shared" si="2"/>
        <v>364.07998700000002</v>
      </c>
      <c r="S65" s="50">
        <f t="shared" si="3"/>
        <v>1.6212711334752612</v>
      </c>
    </row>
    <row r="66" spans="3:19" x14ac:dyDescent="0.2">
      <c r="C66" s="31">
        <v>43924</v>
      </c>
      <c r="D66" s="11">
        <v>65</v>
      </c>
      <c r="E66" s="23">
        <v>95.329498290000004</v>
      </c>
      <c r="F66" s="23">
        <f t="shared" si="0"/>
        <v>95.941497799999993</v>
      </c>
      <c r="G66" s="50">
        <f t="shared" si="1"/>
        <v>0.64198335350327562</v>
      </c>
      <c r="O66" s="40">
        <v>43924</v>
      </c>
      <c r="P66" s="41">
        <v>65</v>
      </c>
      <c r="Q66" s="53">
        <v>361.76001000000002</v>
      </c>
      <c r="R66" s="50">
        <f t="shared" si="2"/>
        <v>370.07998700000002</v>
      </c>
      <c r="S66" s="50">
        <f t="shared" si="3"/>
        <v>2.2998608939666916</v>
      </c>
    </row>
    <row r="67" spans="3:19" x14ac:dyDescent="0.2">
      <c r="C67" s="31">
        <v>43927</v>
      </c>
      <c r="D67" s="11">
        <v>66</v>
      </c>
      <c r="E67" s="23">
        <v>99.879501340000004</v>
      </c>
      <c r="F67" s="23">
        <f t="shared" ref="F67:F130" si="4">E66</f>
        <v>95.329498290000004</v>
      </c>
      <c r="G67" s="50">
        <f t="shared" ref="G67:G130" si="5">ABS(E67-F67)/E67*100</f>
        <v>4.5554923572468855</v>
      </c>
      <c r="O67" s="40">
        <v>43927</v>
      </c>
      <c r="P67" s="41">
        <v>66</v>
      </c>
      <c r="Q67" s="53">
        <v>379.959992</v>
      </c>
      <c r="R67" s="50">
        <f t="shared" ref="R67:R130" si="6">Q66</f>
        <v>361.76001000000002</v>
      </c>
      <c r="S67" s="50">
        <f t="shared" ref="S67:S130" si="7">ABS(Q67-R67)/Q67*100</f>
        <v>4.7899732559211063</v>
      </c>
    </row>
    <row r="68" spans="3:19" x14ac:dyDescent="0.2">
      <c r="C68" s="31">
        <v>43928</v>
      </c>
      <c r="D68" s="11">
        <v>67</v>
      </c>
      <c r="E68" s="23">
        <v>100.58000180000001</v>
      </c>
      <c r="F68" s="23">
        <f t="shared" si="4"/>
        <v>99.879501340000004</v>
      </c>
      <c r="G68" s="50">
        <f t="shared" si="5"/>
        <v>0.6964609738155727</v>
      </c>
      <c r="O68" s="40">
        <v>43928</v>
      </c>
      <c r="P68" s="41">
        <v>67</v>
      </c>
      <c r="Q68" s="53">
        <v>372.27999899999998</v>
      </c>
      <c r="R68" s="50">
        <f t="shared" si="6"/>
        <v>379.959992</v>
      </c>
      <c r="S68" s="50">
        <f t="shared" si="7"/>
        <v>2.0629614861474268</v>
      </c>
    </row>
    <row r="69" spans="3:19" x14ac:dyDescent="0.2">
      <c r="C69" s="31">
        <v>43929</v>
      </c>
      <c r="D69" s="11">
        <v>68</v>
      </c>
      <c r="E69" s="23">
        <v>102.1500015</v>
      </c>
      <c r="F69" s="23">
        <f t="shared" si="4"/>
        <v>100.58000180000001</v>
      </c>
      <c r="G69" s="50">
        <f t="shared" si="5"/>
        <v>1.5369551414054523</v>
      </c>
      <c r="O69" s="40">
        <v>43929</v>
      </c>
      <c r="P69" s="41">
        <v>68</v>
      </c>
      <c r="Q69" s="53">
        <v>371.11999500000002</v>
      </c>
      <c r="R69" s="50">
        <f t="shared" si="6"/>
        <v>372.27999899999998</v>
      </c>
      <c r="S69" s="50">
        <f t="shared" si="7"/>
        <v>0.31256844568559505</v>
      </c>
    </row>
    <row r="70" spans="3:19" x14ac:dyDescent="0.2">
      <c r="C70" s="31">
        <v>43930</v>
      </c>
      <c r="D70" s="11">
        <v>69</v>
      </c>
      <c r="E70" s="23">
        <v>102.1380005</v>
      </c>
      <c r="F70" s="23">
        <f t="shared" si="4"/>
        <v>102.1500015</v>
      </c>
      <c r="G70" s="50">
        <f t="shared" si="5"/>
        <v>1.1749789442958529E-2</v>
      </c>
      <c r="O70" s="40">
        <v>43930</v>
      </c>
      <c r="P70" s="41">
        <v>69</v>
      </c>
      <c r="Q70" s="53">
        <v>370.72000100000002</v>
      </c>
      <c r="R70" s="50">
        <f t="shared" si="6"/>
        <v>371.11999500000002</v>
      </c>
      <c r="S70" s="50">
        <f t="shared" si="7"/>
        <v>0.10789652538871039</v>
      </c>
    </row>
    <row r="71" spans="3:19" x14ac:dyDescent="0.2">
      <c r="C71" s="31">
        <v>43934</v>
      </c>
      <c r="D71" s="11">
        <v>70</v>
      </c>
      <c r="E71" s="23">
        <v>108.4434967</v>
      </c>
      <c r="F71" s="23">
        <f t="shared" si="4"/>
        <v>102.1380005</v>
      </c>
      <c r="G71" s="50">
        <f t="shared" si="5"/>
        <v>5.8145452626298368</v>
      </c>
      <c r="O71" s="40">
        <v>43934</v>
      </c>
      <c r="P71" s="41">
        <v>70</v>
      </c>
      <c r="Q71" s="53">
        <v>396.72000100000002</v>
      </c>
      <c r="R71" s="50">
        <f t="shared" si="6"/>
        <v>370.72000100000002</v>
      </c>
      <c r="S71" s="50">
        <f t="shared" si="7"/>
        <v>6.5537406570030736</v>
      </c>
    </row>
    <row r="72" spans="3:19" x14ac:dyDescent="0.2">
      <c r="C72" s="31">
        <v>43935</v>
      </c>
      <c r="D72" s="11">
        <v>71</v>
      </c>
      <c r="E72" s="23">
        <v>114.1660004</v>
      </c>
      <c r="F72" s="23">
        <f t="shared" si="4"/>
        <v>108.4434967</v>
      </c>
      <c r="G72" s="50">
        <f t="shared" si="5"/>
        <v>5.012441252168105</v>
      </c>
      <c r="O72" s="40">
        <v>43935</v>
      </c>
      <c r="P72" s="41">
        <v>71</v>
      </c>
      <c r="Q72" s="53">
        <v>413.54998799999998</v>
      </c>
      <c r="R72" s="50">
        <f t="shared" si="6"/>
        <v>396.72000100000002</v>
      </c>
      <c r="S72" s="50">
        <f t="shared" si="7"/>
        <v>4.069637888612383</v>
      </c>
    </row>
    <row r="73" spans="3:19" x14ac:dyDescent="0.2">
      <c r="C73" s="31">
        <v>43936</v>
      </c>
      <c r="D73" s="11">
        <v>72</v>
      </c>
      <c r="E73" s="23">
        <v>115.3840027</v>
      </c>
      <c r="F73" s="23">
        <f t="shared" si="4"/>
        <v>114.1660004</v>
      </c>
      <c r="G73" s="50">
        <f t="shared" si="5"/>
        <v>1.0556075985393032</v>
      </c>
      <c r="O73" s="40">
        <v>43936</v>
      </c>
      <c r="P73" s="41">
        <v>72</v>
      </c>
      <c r="Q73" s="53">
        <v>426.75</v>
      </c>
      <c r="R73" s="50">
        <f t="shared" si="6"/>
        <v>413.54998799999998</v>
      </c>
      <c r="S73" s="50">
        <f t="shared" si="7"/>
        <v>3.0931486818980702</v>
      </c>
    </row>
    <row r="74" spans="3:19" x14ac:dyDescent="0.2">
      <c r="C74" s="31">
        <v>43937</v>
      </c>
      <c r="D74" s="11">
        <v>73</v>
      </c>
      <c r="E74" s="23">
        <v>120.4095001</v>
      </c>
      <c r="F74" s="23">
        <f t="shared" si="4"/>
        <v>115.3840027</v>
      </c>
      <c r="G74" s="50">
        <f t="shared" si="5"/>
        <v>4.1736718413632925</v>
      </c>
      <c r="O74" s="40">
        <v>43937</v>
      </c>
      <c r="P74" s="41">
        <v>73</v>
      </c>
      <c r="Q74" s="53">
        <v>439.17001299999998</v>
      </c>
      <c r="R74" s="50">
        <f t="shared" si="6"/>
        <v>426.75</v>
      </c>
      <c r="S74" s="50">
        <f t="shared" si="7"/>
        <v>2.8280649025096309</v>
      </c>
    </row>
    <row r="75" spans="3:19" x14ac:dyDescent="0.2">
      <c r="C75" s="31">
        <v>43938</v>
      </c>
      <c r="D75" s="11">
        <v>74</v>
      </c>
      <c r="E75" s="23">
        <v>118.75</v>
      </c>
      <c r="F75" s="23">
        <f t="shared" si="4"/>
        <v>120.4095001</v>
      </c>
      <c r="G75" s="50">
        <f t="shared" si="5"/>
        <v>1.3974737684210548</v>
      </c>
      <c r="O75" s="40">
        <v>43938</v>
      </c>
      <c r="P75" s="41">
        <v>74</v>
      </c>
      <c r="Q75" s="53">
        <v>422.959992</v>
      </c>
      <c r="R75" s="50">
        <f t="shared" si="6"/>
        <v>439.17001299999998</v>
      </c>
      <c r="S75" s="50">
        <f t="shared" si="7"/>
        <v>3.8325187503786369</v>
      </c>
    </row>
    <row r="76" spans="3:19" x14ac:dyDescent="0.2">
      <c r="C76" s="31">
        <v>43941</v>
      </c>
      <c r="D76" s="11">
        <v>75</v>
      </c>
      <c r="E76" s="23">
        <v>119.68049619999999</v>
      </c>
      <c r="F76" s="23">
        <f t="shared" si="4"/>
        <v>118.75</v>
      </c>
      <c r="G76" s="50">
        <f t="shared" si="5"/>
        <v>0.77748357463778062</v>
      </c>
      <c r="O76" s="40">
        <v>43941</v>
      </c>
      <c r="P76" s="41">
        <v>75</v>
      </c>
      <c r="Q76" s="53">
        <v>437.48998999999998</v>
      </c>
      <c r="R76" s="50">
        <f t="shared" si="6"/>
        <v>422.959992</v>
      </c>
      <c r="S76" s="50">
        <f t="shared" si="7"/>
        <v>3.321218389476746</v>
      </c>
    </row>
    <row r="77" spans="3:19" x14ac:dyDescent="0.2">
      <c r="C77" s="31">
        <v>43942</v>
      </c>
      <c r="D77" s="11">
        <v>76</v>
      </c>
      <c r="E77" s="23">
        <v>116.4059982</v>
      </c>
      <c r="F77" s="23">
        <f t="shared" si="4"/>
        <v>119.68049619999999</v>
      </c>
      <c r="G77" s="50">
        <f t="shared" si="5"/>
        <v>2.8129976553046681</v>
      </c>
      <c r="O77" s="40">
        <v>43942</v>
      </c>
      <c r="P77" s="41">
        <v>76</v>
      </c>
      <c r="Q77" s="53">
        <v>433.82998700000002</v>
      </c>
      <c r="R77" s="50">
        <f t="shared" si="6"/>
        <v>437.48998999999998</v>
      </c>
      <c r="S77" s="50">
        <f t="shared" si="7"/>
        <v>0.84364915051387634</v>
      </c>
    </row>
    <row r="78" spans="3:19" x14ac:dyDescent="0.2">
      <c r="C78" s="31">
        <v>43943</v>
      </c>
      <c r="D78" s="11">
        <v>77</v>
      </c>
      <c r="E78" s="23">
        <v>118.1744995</v>
      </c>
      <c r="F78" s="23">
        <f t="shared" si="4"/>
        <v>116.4059982</v>
      </c>
      <c r="G78" s="50">
        <f t="shared" si="5"/>
        <v>1.4965168521826462</v>
      </c>
      <c r="O78" s="40">
        <v>43943</v>
      </c>
      <c r="P78" s="41">
        <v>77</v>
      </c>
      <c r="Q78" s="53">
        <v>421.42001299999998</v>
      </c>
      <c r="R78" s="50">
        <f t="shared" si="6"/>
        <v>433.82998700000002</v>
      </c>
      <c r="S78" s="50">
        <f t="shared" si="7"/>
        <v>2.9447993966057884</v>
      </c>
    </row>
    <row r="79" spans="3:19" x14ac:dyDescent="0.2">
      <c r="C79" s="31">
        <v>43944</v>
      </c>
      <c r="D79" s="11">
        <v>78</v>
      </c>
      <c r="E79" s="23">
        <v>119.9725037</v>
      </c>
      <c r="F79" s="23">
        <f t="shared" si="4"/>
        <v>118.1744995</v>
      </c>
      <c r="G79" s="50">
        <f t="shared" si="5"/>
        <v>1.4986802346778132</v>
      </c>
      <c r="O79" s="40">
        <v>43944</v>
      </c>
      <c r="P79" s="41">
        <v>78</v>
      </c>
      <c r="Q79" s="53">
        <v>426.70001200000002</v>
      </c>
      <c r="R79" s="50">
        <f t="shared" si="6"/>
        <v>421.42001299999998</v>
      </c>
      <c r="S79" s="50">
        <f t="shared" si="7"/>
        <v>1.2374030587090847</v>
      </c>
    </row>
    <row r="80" spans="3:19" x14ac:dyDescent="0.2">
      <c r="C80" s="31">
        <v>43945</v>
      </c>
      <c r="D80" s="11">
        <v>79</v>
      </c>
      <c r="E80" s="23">
        <v>120.5110016</v>
      </c>
      <c r="F80" s="23">
        <f t="shared" si="4"/>
        <v>119.9725037</v>
      </c>
      <c r="G80" s="50">
        <f t="shared" si="5"/>
        <v>0.44684542726429038</v>
      </c>
      <c r="O80" s="40">
        <v>43945</v>
      </c>
      <c r="P80" s="41">
        <v>79</v>
      </c>
      <c r="Q80" s="53">
        <v>424.98998999999998</v>
      </c>
      <c r="R80" s="50">
        <f t="shared" si="6"/>
        <v>426.70001200000002</v>
      </c>
      <c r="S80" s="50">
        <f t="shared" si="7"/>
        <v>0.40236759458735438</v>
      </c>
    </row>
    <row r="81" spans="3:19" x14ac:dyDescent="0.2">
      <c r="C81" s="31">
        <v>43948</v>
      </c>
      <c r="D81" s="11">
        <v>80</v>
      </c>
      <c r="E81" s="23">
        <v>118.8000031</v>
      </c>
      <c r="F81" s="23">
        <f t="shared" si="4"/>
        <v>120.5110016</v>
      </c>
      <c r="G81" s="50">
        <f t="shared" si="5"/>
        <v>1.4402343900275556</v>
      </c>
      <c r="O81" s="40">
        <v>43948</v>
      </c>
      <c r="P81" s="41">
        <v>80</v>
      </c>
      <c r="Q81" s="53">
        <v>421.38000499999998</v>
      </c>
      <c r="R81" s="50">
        <f t="shared" si="6"/>
        <v>424.98998999999998</v>
      </c>
      <c r="S81" s="50">
        <f t="shared" si="7"/>
        <v>0.85670533892560818</v>
      </c>
    </row>
    <row r="82" spans="3:19" x14ac:dyDescent="0.2">
      <c r="C82" s="31">
        <v>43949</v>
      </c>
      <c r="D82" s="11">
        <v>81</v>
      </c>
      <c r="E82" s="23">
        <v>115.70400239999999</v>
      </c>
      <c r="F82" s="23">
        <f t="shared" si="4"/>
        <v>118.8000031</v>
      </c>
      <c r="G82" s="50">
        <f t="shared" si="5"/>
        <v>2.6757939533472914</v>
      </c>
      <c r="O82" s="40">
        <v>43949</v>
      </c>
      <c r="P82" s="41">
        <v>81</v>
      </c>
      <c r="Q82" s="53">
        <v>403.82998700000002</v>
      </c>
      <c r="R82" s="50">
        <f t="shared" si="6"/>
        <v>421.38000499999998</v>
      </c>
      <c r="S82" s="50">
        <f t="shared" si="7"/>
        <v>4.3458927184622294</v>
      </c>
    </row>
    <row r="83" spans="3:19" x14ac:dyDescent="0.2">
      <c r="C83" s="31">
        <v>43950</v>
      </c>
      <c r="D83" s="11">
        <v>82</v>
      </c>
      <c r="E83" s="23">
        <v>118.635498</v>
      </c>
      <c r="F83" s="23">
        <f t="shared" si="4"/>
        <v>115.70400239999999</v>
      </c>
      <c r="G83" s="50">
        <f t="shared" si="5"/>
        <v>2.4710104896259679</v>
      </c>
      <c r="O83" s="40">
        <v>43950</v>
      </c>
      <c r="P83" s="41">
        <v>82</v>
      </c>
      <c r="Q83" s="53">
        <v>411.89001500000001</v>
      </c>
      <c r="R83" s="50">
        <f t="shared" si="6"/>
        <v>403.82998700000002</v>
      </c>
      <c r="S83" s="50">
        <f t="shared" si="7"/>
        <v>1.9568398617286191</v>
      </c>
    </row>
    <row r="84" spans="3:19" x14ac:dyDescent="0.2">
      <c r="C84" s="31">
        <v>43951</v>
      </c>
      <c r="D84" s="11">
        <v>83</v>
      </c>
      <c r="E84" s="23">
        <v>123.6999969</v>
      </c>
      <c r="F84" s="23">
        <f t="shared" si="4"/>
        <v>118.635498</v>
      </c>
      <c r="G84" s="50">
        <f t="shared" si="5"/>
        <v>4.094178679805613</v>
      </c>
      <c r="O84" s="40">
        <v>43951</v>
      </c>
      <c r="P84" s="41">
        <v>83</v>
      </c>
      <c r="Q84" s="53">
        <v>419.85000600000001</v>
      </c>
      <c r="R84" s="50">
        <f t="shared" si="6"/>
        <v>411.89001500000001</v>
      </c>
      <c r="S84" s="50">
        <f t="shared" si="7"/>
        <v>1.8959130370954436</v>
      </c>
    </row>
    <row r="85" spans="3:19" x14ac:dyDescent="0.2">
      <c r="C85" s="31">
        <v>43952</v>
      </c>
      <c r="D85" s="11">
        <v>84</v>
      </c>
      <c r="E85" s="23">
        <v>114.302002</v>
      </c>
      <c r="F85" s="23">
        <f t="shared" si="4"/>
        <v>123.6999969</v>
      </c>
      <c r="G85" s="50">
        <f t="shared" si="5"/>
        <v>8.2220737481046058</v>
      </c>
      <c r="O85" s="40">
        <v>43952</v>
      </c>
      <c r="P85" s="41">
        <v>84</v>
      </c>
      <c r="Q85" s="53">
        <v>415.26998900000001</v>
      </c>
      <c r="R85" s="50">
        <f t="shared" si="6"/>
        <v>419.85000600000001</v>
      </c>
      <c r="S85" s="50">
        <f t="shared" si="7"/>
        <v>1.1029010333804781</v>
      </c>
    </row>
    <row r="86" spans="3:19" x14ac:dyDescent="0.2">
      <c r="C86" s="31">
        <v>43955</v>
      </c>
      <c r="D86" s="11">
        <v>85</v>
      </c>
      <c r="E86" s="23">
        <v>115.7994995</v>
      </c>
      <c r="F86" s="23">
        <f t="shared" si="4"/>
        <v>114.302002</v>
      </c>
      <c r="G86" s="50">
        <f t="shared" si="5"/>
        <v>1.2931813232923295</v>
      </c>
      <c r="O86" s="40">
        <v>43955</v>
      </c>
      <c r="P86" s="41">
        <v>85</v>
      </c>
      <c r="Q86" s="53">
        <v>428.14999399999999</v>
      </c>
      <c r="R86" s="50">
        <f t="shared" si="6"/>
        <v>415.26998900000001</v>
      </c>
      <c r="S86" s="50">
        <f t="shared" si="7"/>
        <v>3.0082926966010848</v>
      </c>
    </row>
    <row r="87" spans="3:19" x14ac:dyDescent="0.2">
      <c r="C87" s="31">
        <v>43956</v>
      </c>
      <c r="D87" s="11">
        <v>86</v>
      </c>
      <c r="E87" s="23">
        <v>115.88999939999999</v>
      </c>
      <c r="F87" s="23">
        <f t="shared" si="4"/>
        <v>115.7994995</v>
      </c>
      <c r="G87" s="50">
        <f t="shared" si="5"/>
        <v>7.8091207583522976E-2</v>
      </c>
      <c r="O87" s="40">
        <v>43956</v>
      </c>
      <c r="P87" s="41">
        <v>86</v>
      </c>
      <c r="Q87" s="53">
        <v>424.67999300000002</v>
      </c>
      <c r="R87" s="50">
        <f t="shared" si="6"/>
        <v>428.14999399999999</v>
      </c>
      <c r="S87" s="50">
        <f t="shared" si="7"/>
        <v>0.81708605472261275</v>
      </c>
    </row>
    <row r="88" spans="3:19" x14ac:dyDescent="0.2">
      <c r="C88" s="31">
        <v>43957</v>
      </c>
      <c r="D88" s="11">
        <v>87</v>
      </c>
      <c r="E88" s="23">
        <v>117.56300349999999</v>
      </c>
      <c r="F88" s="23">
        <f t="shared" si="4"/>
        <v>115.88999939999999</v>
      </c>
      <c r="G88" s="50">
        <f t="shared" si="5"/>
        <v>1.4230702263403812</v>
      </c>
      <c r="O88" s="40">
        <v>43957</v>
      </c>
      <c r="P88" s="41">
        <v>87</v>
      </c>
      <c r="Q88" s="53">
        <v>434.26001000000002</v>
      </c>
      <c r="R88" s="50">
        <f t="shared" si="6"/>
        <v>424.67999300000002</v>
      </c>
      <c r="S88" s="50">
        <f t="shared" si="7"/>
        <v>2.2060555380174192</v>
      </c>
    </row>
    <row r="89" spans="3:19" x14ac:dyDescent="0.2">
      <c r="C89" s="31">
        <v>43958</v>
      </c>
      <c r="D89" s="11">
        <v>88</v>
      </c>
      <c r="E89" s="23">
        <v>118.38050079999999</v>
      </c>
      <c r="F89" s="23">
        <f t="shared" si="4"/>
        <v>117.56300349999999</v>
      </c>
      <c r="G89" s="50">
        <f t="shared" si="5"/>
        <v>0.69056752968221902</v>
      </c>
      <c r="O89" s="40">
        <v>43958</v>
      </c>
      <c r="P89" s="41">
        <v>88</v>
      </c>
      <c r="Q89" s="53">
        <v>436.52999899999998</v>
      </c>
      <c r="R89" s="50">
        <f t="shared" si="6"/>
        <v>434.26001000000002</v>
      </c>
      <c r="S89" s="50">
        <f t="shared" si="7"/>
        <v>0.5200075608091147</v>
      </c>
    </row>
    <row r="90" spans="3:19" x14ac:dyDescent="0.2">
      <c r="C90" s="31">
        <v>43959</v>
      </c>
      <c r="D90" s="11">
        <v>89</v>
      </c>
      <c r="E90" s="23">
        <v>118.98049930000001</v>
      </c>
      <c r="F90" s="23">
        <f t="shared" si="4"/>
        <v>118.38050079999999</v>
      </c>
      <c r="G90" s="50">
        <f t="shared" si="5"/>
        <v>0.50428305775315585</v>
      </c>
      <c r="O90" s="40">
        <v>43959</v>
      </c>
      <c r="P90" s="41">
        <v>89</v>
      </c>
      <c r="Q90" s="53">
        <v>435.54998799999998</v>
      </c>
      <c r="R90" s="50">
        <f t="shared" si="6"/>
        <v>436.52999899999998</v>
      </c>
      <c r="S90" s="50">
        <f t="shared" si="7"/>
        <v>0.2250054016761884</v>
      </c>
    </row>
    <row r="91" spans="3:19" x14ac:dyDescent="0.2">
      <c r="C91" s="31">
        <v>43962</v>
      </c>
      <c r="D91" s="11">
        <v>90</v>
      </c>
      <c r="E91" s="23">
        <v>120.4499969</v>
      </c>
      <c r="F91" s="23">
        <f t="shared" si="4"/>
        <v>118.98049930000001</v>
      </c>
      <c r="G91" s="50">
        <f t="shared" si="5"/>
        <v>1.2200063410711444</v>
      </c>
      <c r="O91" s="40">
        <v>43962</v>
      </c>
      <c r="P91" s="41">
        <v>90</v>
      </c>
      <c r="Q91" s="53">
        <v>440.51998900000001</v>
      </c>
      <c r="R91" s="50">
        <f t="shared" si="6"/>
        <v>435.54998799999998</v>
      </c>
      <c r="S91" s="50">
        <f t="shared" si="7"/>
        <v>1.128212368133884</v>
      </c>
    </row>
    <row r="92" spans="3:19" x14ac:dyDescent="0.2">
      <c r="C92" s="31">
        <v>43963</v>
      </c>
      <c r="D92" s="11">
        <v>91</v>
      </c>
      <c r="E92" s="23">
        <v>117.8475037</v>
      </c>
      <c r="F92" s="23">
        <f t="shared" si="4"/>
        <v>120.4499969</v>
      </c>
      <c r="G92" s="50">
        <f t="shared" si="5"/>
        <v>2.2083566628827942</v>
      </c>
      <c r="O92" s="40">
        <v>43963</v>
      </c>
      <c r="P92" s="41">
        <v>91</v>
      </c>
      <c r="Q92" s="53">
        <v>431.82000699999998</v>
      </c>
      <c r="R92" s="50">
        <f t="shared" si="6"/>
        <v>440.51998900000001</v>
      </c>
      <c r="S92" s="50">
        <f t="shared" si="7"/>
        <v>2.0147241579753934</v>
      </c>
    </row>
    <row r="93" spans="3:19" x14ac:dyDescent="0.2">
      <c r="C93" s="31">
        <v>43964</v>
      </c>
      <c r="D93" s="11">
        <v>92</v>
      </c>
      <c r="E93" s="23">
        <v>118.39600369999999</v>
      </c>
      <c r="F93" s="23">
        <f t="shared" si="4"/>
        <v>117.8475037</v>
      </c>
      <c r="G93" s="50">
        <f t="shared" si="5"/>
        <v>0.46327577186626784</v>
      </c>
      <c r="O93" s="40">
        <v>43964</v>
      </c>
      <c r="P93" s="41">
        <v>92</v>
      </c>
      <c r="Q93" s="53">
        <v>438.26998900000001</v>
      </c>
      <c r="R93" s="50">
        <f t="shared" si="6"/>
        <v>431.82000699999998</v>
      </c>
      <c r="S93" s="50">
        <f t="shared" si="7"/>
        <v>1.4716914600328781</v>
      </c>
    </row>
    <row r="94" spans="3:19" x14ac:dyDescent="0.2">
      <c r="C94" s="31">
        <v>43965</v>
      </c>
      <c r="D94" s="11">
        <v>93</v>
      </c>
      <c r="E94" s="23">
        <v>119.4424973</v>
      </c>
      <c r="F94" s="23">
        <f t="shared" si="4"/>
        <v>118.39600369999999</v>
      </c>
      <c r="G94" s="50">
        <f t="shared" si="5"/>
        <v>0.87614845943111841</v>
      </c>
      <c r="O94" s="40">
        <v>43965</v>
      </c>
      <c r="P94" s="41">
        <v>93</v>
      </c>
      <c r="Q94" s="53">
        <v>441.95001200000002</v>
      </c>
      <c r="R94" s="50">
        <f t="shared" si="6"/>
        <v>438.26998900000001</v>
      </c>
      <c r="S94" s="50">
        <f t="shared" si="7"/>
        <v>0.83267856094096127</v>
      </c>
    </row>
    <row r="95" spans="3:19" x14ac:dyDescent="0.2">
      <c r="C95" s="31">
        <v>43966</v>
      </c>
      <c r="D95" s="11">
        <v>94</v>
      </c>
      <c r="E95" s="23">
        <v>120.4889984</v>
      </c>
      <c r="F95" s="23">
        <f t="shared" si="4"/>
        <v>119.4424973</v>
      </c>
      <c r="G95" s="50">
        <f t="shared" si="5"/>
        <v>0.86854494094624357</v>
      </c>
      <c r="O95" s="40">
        <v>43966</v>
      </c>
      <c r="P95" s="41">
        <v>94</v>
      </c>
      <c r="Q95" s="53">
        <v>454.19000199999999</v>
      </c>
      <c r="R95" s="50">
        <f t="shared" si="6"/>
        <v>441.95001200000002</v>
      </c>
      <c r="S95" s="50">
        <f t="shared" si="7"/>
        <v>2.6949052040119494</v>
      </c>
    </row>
    <row r="96" spans="3:19" x14ac:dyDescent="0.2">
      <c r="C96" s="31">
        <v>43969</v>
      </c>
      <c r="D96" s="11">
        <v>95</v>
      </c>
      <c r="E96" s="23">
        <v>121.31300349999999</v>
      </c>
      <c r="F96" s="23">
        <f t="shared" si="4"/>
        <v>120.4889984</v>
      </c>
      <c r="G96" s="50">
        <f t="shared" si="5"/>
        <v>0.67923889131967108</v>
      </c>
      <c r="O96" s="40">
        <v>43969</v>
      </c>
      <c r="P96" s="41">
        <v>95</v>
      </c>
      <c r="Q96" s="53">
        <v>452.57998700000002</v>
      </c>
      <c r="R96" s="50">
        <f t="shared" si="6"/>
        <v>454.19000199999999</v>
      </c>
      <c r="S96" s="50">
        <f t="shared" si="7"/>
        <v>0.35574153657836743</v>
      </c>
    </row>
    <row r="97" spans="3:19" x14ac:dyDescent="0.2">
      <c r="C97" s="31">
        <v>43970</v>
      </c>
      <c r="D97" s="11">
        <v>96</v>
      </c>
      <c r="E97" s="23">
        <v>122.4664993</v>
      </c>
      <c r="F97" s="23">
        <f t="shared" si="4"/>
        <v>121.31300349999999</v>
      </c>
      <c r="G97" s="50">
        <f t="shared" si="5"/>
        <v>0.94188680708047456</v>
      </c>
      <c r="O97" s="40">
        <v>43970</v>
      </c>
      <c r="P97" s="41">
        <v>96</v>
      </c>
      <c r="Q97" s="53">
        <v>451.040009</v>
      </c>
      <c r="R97" s="50">
        <f t="shared" si="6"/>
        <v>452.57998700000002</v>
      </c>
      <c r="S97" s="50">
        <f t="shared" si="7"/>
        <v>0.34142824788743281</v>
      </c>
    </row>
    <row r="98" spans="3:19" x14ac:dyDescent="0.2">
      <c r="C98" s="31">
        <v>43971</v>
      </c>
      <c r="D98" s="11">
        <v>97</v>
      </c>
      <c r="E98" s="23">
        <v>124.8970032</v>
      </c>
      <c r="F98" s="23">
        <f t="shared" si="4"/>
        <v>122.4664993</v>
      </c>
      <c r="G98" s="50">
        <f t="shared" si="5"/>
        <v>1.9460065796038293</v>
      </c>
      <c r="O98" s="40">
        <v>43971</v>
      </c>
      <c r="P98" s="41">
        <v>97</v>
      </c>
      <c r="Q98" s="53">
        <v>447.67001299999998</v>
      </c>
      <c r="R98" s="50">
        <f t="shared" si="6"/>
        <v>451.040009</v>
      </c>
      <c r="S98" s="50">
        <f t="shared" si="7"/>
        <v>0.75278573550558869</v>
      </c>
    </row>
    <row r="99" spans="3:19" x14ac:dyDescent="0.2">
      <c r="C99" s="31">
        <v>43972</v>
      </c>
      <c r="D99" s="11">
        <v>98</v>
      </c>
      <c r="E99" s="23">
        <v>122.33699799999999</v>
      </c>
      <c r="F99" s="23">
        <f t="shared" si="4"/>
        <v>124.8970032</v>
      </c>
      <c r="G99" s="50">
        <f t="shared" si="5"/>
        <v>2.0925846161436841</v>
      </c>
      <c r="O99" s="40">
        <v>43972</v>
      </c>
      <c r="P99" s="41">
        <v>98</v>
      </c>
      <c r="Q99" s="53">
        <v>436.25</v>
      </c>
      <c r="R99" s="50">
        <f t="shared" si="6"/>
        <v>447.67001299999998</v>
      </c>
      <c r="S99" s="50">
        <f t="shared" si="7"/>
        <v>2.6177680229226326</v>
      </c>
    </row>
    <row r="100" spans="3:19" x14ac:dyDescent="0.2">
      <c r="C100" s="31">
        <v>43973</v>
      </c>
      <c r="D100" s="11">
        <v>99</v>
      </c>
      <c r="E100" s="23">
        <v>121.8440018</v>
      </c>
      <c r="F100" s="23">
        <f t="shared" si="4"/>
        <v>122.33699799999999</v>
      </c>
      <c r="G100" s="50">
        <f t="shared" si="5"/>
        <v>0.40461261343764665</v>
      </c>
      <c r="O100" s="40">
        <v>43973</v>
      </c>
      <c r="P100" s="41">
        <v>99</v>
      </c>
      <c r="Q100" s="53">
        <v>429.32000699999998</v>
      </c>
      <c r="R100" s="50">
        <f t="shared" si="6"/>
        <v>436.25</v>
      </c>
      <c r="S100" s="50">
        <f t="shared" si="7"/>
        <v>1.6141789078094431</v>
      </c>
    </row>
    <row r="101" spans="3:19" x14ac:dyDescent="0.2">
      <c r="C101" s="31">
        <v>43977</v>
      </c>
      <c r="D101" s="11">
        <v>100</v>
      </c>
      <c r="E101" s="23">
        <v>121.09300229999999</v>
      </c>
      <c r="F101" s="23">
        <f t="shared" si="4"/>
        <v>121.8440018</v>
      </c>
      <c r="G101" s="50">
        <f t="shared" si="5"/>
        <v>0.62018406161856809</v>
      </c>
      <c r="O101" s="40">
        <v>43977</v>
      </c>
      <c r="P101" s="41">
        <v>100</v>
      </c>
      <c r="Q101" s="53">
        <v>414.76998900000001</v>
      </c>
      <c r="R101" s="50">
        <f t="shared" si="6"/>
        <v>429.32000699999998</v>
      </c>
      <c r="S101" s="50">
        <f t="shared" si="7"/>
        <v>3.5079727043607214</v>
      </c>
    </row>
    <row r="102" spans="3:19" x14ac:dyDescent="0.2">
      <c r="C102" s="31">
        <v>43978</v>
      </c>
      <c r="D102" s="11">
        <v>101</v>
      </c>
      <c r="E102" s="23">
        <v>120.51950069999999</v>
      </c>
      <c r="F102" s="23">
        <f t="shared" si="4"/>
        <v>121.09300229999999</v>
      </c>
      <c r="G102" s="50">
        <f t="shared" si="5"/>
        <v>0.47585792894012563</v>
      </c>
      <c r="O102" s="40">
        <v>43978</v>
      </c>
      <c r="P102" s="41">
        <v>101</v>
      </c>
      <c r="Q102" s="53">
        <v>419.89001500000001</v>
      </c>
      <c r="R102" s="50">
        <f t="shared" si="6"/>
        <v>414.76998900000001</v>
      </c>
      <c r="S102" s="50">
        <f t="shared" si="7"/>
        <v>1.2193731256029023</v>
      </c>
    </row>
    <row r="103" spans="3:19" x14ac:dyDescent="0.2">
      <c r="C103" s="31">
        <v>43979</v>
      </c>
      <c r="D103" s="11">
        <v>102</v>
      </c>
      <c r="E103" s="23">
        <v>120.0550003</v>
      </c>
      <c r="F103" s="23">
        <f t="shared" si="4"/>
        <v>120.51950069999999</v>
      </c>
      <c r="G103" s="50">
        <f t="shared" si="5"/>
        <v>0.38690633362981341</v>
      </c>
      <c r="O103" s="40">
        <v>43979</v>
      </c>
      <c r="P103" s="41">
        <v>102</v>
      </c>
      <c r="Q103" s="53">
        <v>413.44000199999999</v>
      </c>
      <c r="R103" s="50">
        <f t="shared" si="6"/>
        <v>419.89001500000001</v>
      </c>
      <c r="S103" s="50">
        <f t="shared" si="7"/>
        <v>1.5600844061528456</v>
      </c>
    </row>
    <row r="104" spans="3:19" x14ac:dyDescent="0.2">
      <c r="C104" s="31">
        <v>43980</v>
      </c>
      <c r="D104" s="11">
        <v>103</v>
      </c>
      <c r="E104" s="23">
        <v>122.1184998</v>
      </c>
      <c r="F104" s="23">
        <f t="shared" si="4"/>
        <v>120.0550003</v>
      </c>
      <c r="G104" s="50">
        <f t="shared" si="5"/>
        <v>1.6897517602816079</v>
      </c>
      <c r="O104" s="40">
        <v>43980</v>
      </c>
      <c r="P104" s="41">
        <v>103</v>
      </c>
      <c r="Q104" s="53">
        <v>419.73001099999999</v>
      </c>
      <c r="R104" s="50">
        <f t="shared" si="6"/>
        <v>413.44000199999999</v>
      </c>
      <c r="S104" s="50">
        <f t="shared" si="7"/>
        <v>1.4985845269949014</v>
      </c>
    </row>
    <row r="105" spans="3:19" x14ac:dyDescent="0.2">
      <c r="C105" s="31">
        <v>43983</v>
      </c>
      <c r="D105" s="11">
        <v>104</v>
      </c>
      <c r="E105" s="23">
        <v>123.552002</v>
      </c>
      <c r="F105" s="23">
        <f t="shared" si="4"/>
        <v>122.1184998</v>
      </c>
      <c r="G105" s="50">
        <f t="shared" si="5"/>
        <v>1.1602419845855729</v>
      </c>
      <c r="O105" s="40">
        <v>43983</v>
      </c>
      <c r="P105" s="41">
        <v>104</v>
      </c>
      <c r="Q105" s="53">
        <v>425.92001299999998</v>
      </c>
      <c r="R105" s="50">
        <f t="shared" si="6"/>
        <v>419.73001099999999</v>
      </c>
      <c r="S105" s="50">
        <f t="shared" si="7"/>
        <v>1.4533249932071148</v>
      </c>
    </row>
    <row r="106" spans="3:19" x14ac:dyDescent="0.2">
      <c r="C106" s="31">
        <v>43984</v>
      </c>
      <c r="D106" s="11">
        <v>105</v>
      </c>
      <c r="E106" s="23">
        <v>123.6204987</v>
      </c>
      <c r="F106" s="23">
        <f t="shared" si="4"/>
        <v>123.552002</v>
      </c>
      <c r="G106" s="50">
        <f t="shared" si="5"/>
        <v>5.5408852674364101E-2</v>
      </c>
      <c r="O106" s="40">
        <v>43984</v>
      </c>
      <c r="P106" s="41">
        <v>105</v>
      </c>
      <c r="Q106" s="53">
        <v>427.30999800000001</v>
      </c>
      <c r="R106" s="50">
        <f t="shared" si="6"/>
        <v>425.92001299999998</v>
      </c>
      <c r="S106" s="50">
        <f t="shared" si="7"/>
        <v>0.32528726369749583</v>
      </c>
    </row>
    <row r="107" spans="3:19" x14ac:dyDescent="0.2">
      <c r="C107" s="31">
        <v>43985</v>
      </c>
      <c r="D107" s="11">
        <v>106</v>
      </c>
      <c r="E107" s="23">
        <v>123.91999819999999</v>
      </c>
      <c r="F107" s="23">
        <f t="shared" si="4"/>
        <v>123.6204987</v>
      </c>
      <c r="G107" s="50">
        <f t="shared" si="5"/>
        <v>0.24168778595091686</v>
      </c>
      <c r="O107" s="40">
        <v>43985</v>
      </c>
      <c r="P107" s="41">
        <v>106</v>
      </c>
      <c r="Q107" s="53">
        <v>421.97000100000002</v>
      </c>
      <c r="R107" s="50">
        <f t="shared" si="6"/>
        <v>427.30999800000001</v>
      </c>
      <c r="S107" s="50">
        <f t="shared" si="7"/>
        <v>1.2654920935955307</v>
      </c>
    </row>
    <row r="108" spans="3:19" x14ac:dyDescent="0.2">
      <c r="C108" s="31">
        <v>43986</v>
      </c>
      <c r="D108" s="11">
        <v>107</v>
      </c>
      <c r="E108" s="23">
        <v>123.0299988</v>
      </c>
      <c r="F108" s="23">
        <f t="shared" si="4"/>
        <v>123.91999819999999</v>
      </c>
      <c r="G108" s="50">
        <f t="shared" si="5"/>
        <v>0.72340031592359366</v>
      </c>
      <c r="O108" s="40">
        <v>43986</v>
      </c>
      <c r="P108" s="41">
        <v>107</v>
      </c>
      <c r="Q108" s="53">
        <v>414.32998700000002</v>
      </c>
      <c r="R108" s="50">
        <f t="shared" si="6"/>
        <v>421.97000100000002</v>
      </c>
      <c r="S108" s="50">
        <f t="shared" si="7"/>
        <v>1.8439442569238917</v>
      </c>
    </row>
    <row r="109" spans="3:19" x14ac:dyDescent="0.2">
      <c r="C109" s="31">
        <v>43987</v>
      </c>
      <c r="D109" s="11">
        <v>108</v>
      </c>
      <c r="E109" s="23">
        <v>124.1500015</v>
      </c>
      <c r="F109" s="23">
        <f t="shared" si="4"/>
        <v>123.0299988</v>
      </c>
      <c r="G109" s="50">
        <f t="shared" si="5"/>
        <v>0.9021366785887639</v>
      </c>
      <c r="O109" s="40">
        <v>43987</v>
      </c>
      <c r="P109" s="41">
        <v>108</v>
      </c>
      <c r="Q109" s="53">
        <v>419.60000600000001</v>
      </c>
      <c r="R109" s="50">
        <f t="shared" si="6"/>
        <v>414.32998700000002</v>
      </c>
      <c r="S109" s="50">
        <f t="shared" si="7"/>
        <v>1.2559625654533453</v>
      </c>
    </row>
    <row r="110" spans="3:19" x14ac:dyDescent="0.2">
      <c r="C110" s="31">
        <v>43990</v>
      </c>
      <c r="D110" s="11">
        <v>109</v>
      </c>
      <c r="E110" s="23">
        <v>126.2030029</v>
      </c>
      <c r="F110" s="23">
        <f t="shared" si="4"/>
        <v>124.1500015</v>
      </c>
      <c r="G110" s="50">
        <f t="shared" si="5"/>
        <v>1.6267452856305999</v>
      </c>
      <c r="O110" s="40">
        <v>43990</v>
      </c>
      <c r="P110" s="41">
        <v>109</v>
      </c>
      <c r="Q110" s="53">
        <v>419.48998999999998</v>
      </c>
      <c r="R110" s="50">
        <f t="shared" si="6"/>
        <v>419.60000600000001</v>
      </c>
      <c r="S110" s="50">
        <f t="shared" si="7"/>
        <v>2.6226132356586173E-2</v>
      </c>
    </row>
    <row r="111" spans="3:19" x14ac:dyDescent="0.2">
      <c r="C111" s="31">
        <v>43991</v>
      </c>
      <c r="D111" s="11">
        <v>110</v>
      </c>
      <c r="E111" s="23">
        <v>130.04299929999999</v>
      </c>
      <c r="F111" s="23">
        <f t="shared" si="4"/>
        <v>126.2030029</v>
      </c>
      <c r="G111" s="50">
        <f t="shared" si="5"/>
        <v>2.9528666830741037</v>
      </c>
      <c r="O111" s="40">
        <v>43991</v>
      </c>
      <c r="P111" s="41">
        <v>110</v>
      </c>
      <c r="Q111" s="53">
        <v>434.04998799999998</v>
      </c>
      <c r="R111" s="50">
        <f t="shared" si="6"/>
        <v>419.48998999999998</v>
      </c>
      <c r="S111" s="50">
        <f t="shared" si="7"/>
        <v>3.3544518840074264</v>
      </c>
    </row>
    <row r="112" spans="3:19" x14ac:dyDescent="0.2">
      <c r="C112" s="31">
        <v>43992</v>
      </c>
      <c r="D112" s="11">
        <v>111</v>
      </c>
      <c r="E112" s="23">
        <v>132.3724976</v>
      </c>
      <c r="F112" s="23">
        <f t="shared" si="4"/>
        <v>130.04299929999999</v>
      </c>
      <c r="G112" s="50">
        <f t="shared" si="5"/>
        <v>1.759805354008831</v>
      </c>
      <c r="O112" s="40">
        <v>43992</v>
      </c>
      <c r="P112" s="41">
        <v>111</v>
      </c>
      <c r="Q112" s="53">
        <v>434.48001099999999</v>
      </c>
      <c r="R112" s="50">
        <f t="shared" si="6"/>
        <v>434.04998799999998</v>
      </c>
      <c r="S112" s="50">
        <f t="shared" si="7"/>
        <v>9.8974173520725128E-2</v>
      </c>
    </row>
    <row r="113" spans="3:19" x14ac:dyDescent="0.2">
      <c r="C113" s="31">
        <v>43993</v>
      </c>
      <c r="D113" s="11">
        <v>112</v>
      </c>
      <c r="E113" s="23">
        <v>127.8980026</v>
      </c>
      <c r="F113" s="23">
        <f t="shared" si="4"/>
        <v>132.3724976</v>
      </c>
      <c r="G113" s="50">
        <f t="shared" si="5"/>
        <v>3.498487004518712</v>
      </c>
      <c r="O113" s="40">
        <v>43993</v>
      </c>
      <c r="P113" s="41">
        <v>112</v>
      </c>
      <c r="Q113" s="53">
        <v>425.55999800000001</v>
      </c>
      <c r="R113" s="50">
        <f t="shared" si="6"/>
        <v>434.48001099999999</v>
      </c>
      <c r="S113" s="50">
        <f t="shared" si="7"/>
        <v>2.0960647245796777</v>
      </c>
    </row>
    <row r="114" spans="3:19" x14ac:dyDescent="0.2">
      <c r="C114" s="31">
        <v>43994</v>
      </c>
      <c r="D114" s="11">
        <v>113</v>
      </c>
      <c r="E114" s="23">
        <v>127.25099950000001</v>
      </c>
      <c r="F114" s="23">
        <f t="shared" si="4"/>
        <v>127.8980026</v>
      </c>
      <c r="G114" s="50">
        <f t="shared" si="5"/>
        <v>0.50844637962941275</v>
      </c>
      <c r="O114" s="40">
        <v>43994</v>
      </c>
      <c r="P114" s="41">
        <v>113</v>
      </c>
      <c r="Q114" s="53">
        <v>418.07000699999998</v>
      </c>
      <c r="R114" s="50">
        <f t="shared" si="6"/>
        <v>425.55999800000001</v>
      </c>
      <c r="S114" s="50">
        <f t="shared" si="7"/>
        <v>1.7915638229460531</v>
      </c>
    </row>
    <row r="115" spans="3:19" x14ac:dyDescent="0.2">
      <c r="C115" s="31">
        <v>43997</v>
      </c>
      <c r="D115" s="11">
        <v>114</v>
      </c>
      <c r="E115" s="23">
        <v>128.6340027</v>
      </c>
      <c r="F115" s="23">
        <f t="shared" si="4"/>
        <v>127.25099950000001</v>
      </c>
      <c r="G115" s="50">
        <f t="shared" si="5"/>
        <v>1.0751458953084341</v>
      </c>
      <c r="O115" s="40">
        <v>43997</v>
      </c>
      <c r="P115" s="41">
        <v>114</v>
      </c>
      <c r="Q115" s="53">
        <v>425.5</v>
      </c>
      <c r="R115" s="50">
        <f t="shared" si="6"/>
        <v>418.07000699999998</v>
      </c>
      <c r="S115" s="50">
        <f t="shared" si="7"/>
        <v>1.7461793184488892</v>
      </c>
    </row>
    <row r="116" spans="3:19" x14ac:dyDescent="0.2">
      <c r="C116" s="31">
        <v>43998</v>
      </c>
      <c r="D116" s="11">
        <v>115</v>
      </c>
      <c r="E116" s="23">
        <v>130.76350400000001</v>
      </c>
      <c r="F116" s="23">
        <f t="shared" si="4"/>
        <v>128.6340027</v>
      </c>
      <c r="G116" s="50">
        <f t="shared" si="5"/>
        <v>1.6285134879836312</v>
      </c>
      <c r="O116" s="40">
        <v>43998</v>
      </c>
      <c r="P116" s="41">
        <v>115</v>
      </c>
      <c r="Q116" s="53">
        <v>436.13000499999998</v>
      </c>
      <c r="R116" s="50">
        <f t="shared" si="6"/>
        <v>425.5</v>
      </c>
      <c r="S116" s="50">
        <f t="shared" si="7"/>
        <v>2.4373477811965687</v>
      </c>
    </row>
    <row r="117" spans="3:19" x14ac:dyDescent="0.2">
      <c r="C117" s="31">
        <v>43999</v>
      </c>
      <c r="D117" s="11">
        <v>116</v>
      </c>
      <c r="E117" s="23">
        <v>132.04899599999999</v>
      </c>
      <c r="F117" s="23">
        <f t="shared" si="4"/>
        <v>130.76350400000001</v>
      </c>
      <c r="G117" s="50">
        <f t="shared" si="5"/>
        <v>0.97349623165629873</v>
      </c>
      <c r="O117" s="40">
        <v>43999</v>
      </c>
      <c r="P117" s="41">
        <v>116</v>
      </c>
      <c r="Q117" s="53">
        <v>447.76998900000001</v>
      </c>
      <c r="R117" s="50">
        <f t="shared" si="6"/>
        <v>436.13000499999998</v>
      </c>
      <c r="S117" s="50">
        <f t="shared" si="7"/>
        <v>2.5995453661366361</v>
      </c>
    </row>
    <row r="118" spans="3:19" x14ac:dyDescent="0.2">
      <c r="C118" s="31">
        <v>44000</v>
      </c>
      <c r="D118" s="11">
        <v>117</v>
      </c>
      <c r="E118" s="23">
        <v>132.69900509999999</v>
      </c>
      <c r="F118" s="23">
        <f t="shared" si="4"/>
        <v>132.04899599999999</v>
      </c>
      <c r="G118" s="50">
        <f t="shared" si="5"/>
        <v>0.48983720677496284</v>
      </c>
      <c r="O118" s="40">
        <v>44000</v>
      </c>
      <c r="P118" s="41">
        <v>117</v>
      </c>
      <c r="Q118" s="53">
        <v>449.86999500000002</v>
      </c>
      <c r="R118" s="50">
        <f t="shared" si="6"/>
        <v>447.76998900000001</v>
      </c>
      <c r="S118" s="50">
        <f t="shared" si="7"/>
        <v>0.46680285934606669</v>
      </c>
    </row>
    <row r="119" spans="3:19" x14ac:dyDescent="0.2">
      <c r="C119" s="31">
        <v>44001</v>
      </c>
      <c r="D119" s="11">
        <v>118</v>
      </c>
      <c r="E119" s="23">
        <v>133.75050350000001</v>
      </c>
      <c r="F119" s="23">
        <f t="shared" si="4"/>
        <v>132.69900509999999</v>
      </c>
      <c r="G119" s="50">
        <f t="shared" si="5"/>
        <v>0.78616406853377863</v>
      </c>
      <c r="O119" s="40">
        <v>44001</v>
      </c>
      <c r="P119" s="41">
        <v>118</v>
      </c>
      <c r="Q119" s="53">
        <v>453.72000100000002</v>
      </c>
      <c r="R119" s="50">
        <f t="shared" si="6"/>
        <v>449.86999500000002</v>
      </c>
      <c r="S119" s="50">
        <f t="shared" si="7"/>
        <v>0.84854227089715784</v>
      </c>
    </row>
    <row r="120" spans="3:19" x14ac:dyDescent="0.2">
      <c r="C120" s="31">
        <v>44004</v>
      </c>
      <c r="D120" s="11">
        <v>119</v>
      </c>
      <c r="E120" s="23">
        <v>135.6909943</v>
      </c>
      <c r="F120" s="23">
        <f t="shared" si="4"/>
        <v>133.75050350000001</v>
      </c>
      <c r="G120" s="50">
        <f t="shared" si="5"/>
        <v>1.4300807581303074</v>
      </c>
      <c r="O120" s="40">
        <v>44004</v>
      </c>
      <c r="P120" s="41">
        <v>119</v>
      </c>
      <c r="Q120" s="53">
        <v>468.040009</v>
      </c>
      <c r="R120" s="50">
        <f t="shared" si="6"/>
        <v>453.72000100000002</v>
      </c>
      <c r="S120" s="50">
        <f t="shared" si="7"/>
        <v>3.0595692087511206</v>
      </c>
    </row>
    <row r="121" spans="3:19" x14ac:dyDescent="0.2">
      <c r="C121" s="31">
        <v>44005</v>
      </c>
      <c r="D121" s="11">
        <v>120</v>
      </c>
      <c r="E121" s="23">
        <v>138.22050479999999</v>
      </c>
      <c r="F121" s="23">
        <f t="shared" si="4"/>
        <v>135.6909943</v>
      </c>
      <c r="G121" s="50">
        <f t="shared" si="5"/>
        <v>1.8300544507923016</v>
      </c>
      <c r="O121" s="40">
        <v>44005</v>
      </c>
      <c r="P121" s="41">
        <v>120</v>
      </c>
      <c r="Q121" s="53">
        <v>466.26001000000002</v>
      </c>
      <c r="R121" s="50">
        <f t="shared" si="6"/>
        <v>468.040009</v>
      </c>
      <c r="S121" s="50">
        <f t="shared" si="7"/>
        <v>0.3817610264281458</v>
      </c>
    </row>
    <row r="122" spans="3:19" x14ac:dyDescent="0.2">
      <c r="C122" s="31">
        <v>44006</v>
      </c>
      <c r="D122" s="11">
        <v>121</v>
      </c>
      <c r="E122" s="23">
        <v>136.72000120000001</v>
      </c>
      <c r="F122" s="23">
        <f t="shared" si="4"/>
        <v>138.22050479999999</v>
      </c>
      <c r="G122" s="50">
        <f t="shared" si="5"/>
        <v>1.0975011606421585</v>
      </c>
      <c r="O122" s="40">
        <v>44006</v>
      </c>
      <c r="P122" s="41">
        <v>121</v>
      </c>
      <c r="Q122" s="53">
        <v>457.85000600000001</v>
      </c>
      <c r="R122" s="50">
        <f t="shared" si="6"/>
        <v>466.26001000000002</v>
      </c>
      <c r="S122" s="50">
        <f t="shared" si="7"/>
        <v>1.8368469782219496</v>
      </c>
    </row>
    <row r="123" spans="3:19" x14ac:dyDescent="0.2">
      <c r="C123" s="31">
        <v>44007</v>
      </c>
      <c r="D123" s="11">
        <v>122</v>
      </c>
      <c r="E123" s="23">
        <v>137.72900390000001</v>
      </c>
      <c r="F123" s="23">
        <f t="shared" si="4"/>
        <v>136.72000120000001</v>
      </c>
      <c r="G123" s="50">
        <f t="shared" si="5"/>
        <v>0.73260001265426733</v>
      </c>
      <c r="O123" s="40">
        <v>44007</v>
      </c>
      <c r="P123" s="41">
        <v>122</v>
      </c>
      <c r="Q123" s="53">
        <v>465.91000400000001</v>
      </c>
      <c r="R123" s="50">
        <f t="shared" si="6"/>
        <v>457.85000600000001</v>
      </c>
      <c r="S123" s="50">
        <f t="shared" si="7"/>
        <v>1.7299473998845509</v>
      </c>
    </row>
    <row r="124" spans="3:19" x14ac:dyDescent="0.2">
      <c r="C124" s="31">
        <v>44008</v>
      </c>
      <c r="D124" s="11">
        <v>123</v>
      </c>
      <c r="E124" s="23">
        <v>134.64349369999999</v>
      </c>
      <c r="F124" s="23">
        <f t="shared" si="4"/>
        <v>137.72900390000001</v>
      </c>
      <c r="G124" s="50">
        <f t="shared" si="5"/>
        <v>2.2916147785609757</v>
      </c>
      <c r="O124" s="40">
        <v>44008</v>
      </c>
      <c r="P124" s="41">
        <v>123</v>
      </c>
      <c r="Q124" s="53">
        <v>443.39999399999999</v>
      </c>
      <c r="R124" s="50">
        <f t="shared" si="6"/>
        <v>465.91000400000001</v>
      </c>
      <c r="S124" s="50">
        <f t="shared" si="7"/>
        <v>5.076682522463007</v>
      </c>
    </row>
    <row r="125" spans="3:19" x14ac:dyDescent="0.2">
      <c r="C125" s="31">
        <v>44011</v>
      </c>
      <c r="D125" s="11">
        <v>124</v>
      </c>
      <c r="E125" s="23">
        <v>134.0189972</v>
      </c>
      <c r="F125" s="23">
        <f t="shared" si="4"/>
        <v>134.64349369999999</v>
      </c>
      <c r="G125" s="50">
        <f t="shared" si="5"/>
        <v>0.46597610267747347</v>
      </c>
      <c r="O125" s="40">
        <v>44011</v>
      </c>
      <c r="P125" s="41">
        <v>124</v>
      </c>
      <c r="Q125" s="53">
        <v>447.23998999999998</v>
      </c>
      <c r="R125" s="50">
        <f t="shared" si="6"/>
        <v>443.39999399999999</v>
      </c>
      <c r="S125" s="50">
        <f t="shared" si="7"/>
        <v>0.85859853453623092</v>
      </c>
    </row>
    <row r="126" spans="3:19" x14ac:dyDescent="0.2">
      <c r="C126" s="31">
        <v>44012</v>
      </c>
      <c r="D126" s="11">
        <v>125</v>
      </c>
      <c r="E126" s="23">
        <v>137.9409943</v>
      </c>
      <c r="F126" s="23">
        <f t="shared" si="4"/>
        <v>134.0189972</v>
      </c>
      <c r="G126" s="50">
        <f t="shared" si="5"/>
        <v>2.8432425907198198</v>
      </c>
      <c r="O126" s="40">
        <v>44012</v>
      </c>
      <c r="P126" s="41">
        <v>125</v>
      </c>
      <c r="Q126" s="53">
        <v>455.040009</v>
      </c>
      <c r="R126" s="50">
        <f t="shared" si="6"/>
        <v>447.23998999999998</v>
      </c>
      <c r="S126" s="50">
        <f t="shared" si="7"/>
        <v>1.7141391626510845</v>
      </c>
    </row>
    <row r="127" spans="3:19" x14ac:dyDescent="0.2">
      <c r="C127" s="31">
        <v>44013</v>
      </c>
      <c r="D127" s="11">
        <v>126</v>
      </c>
      <c r="E127" s="23">
        <v>143.9349976</v>
      </c>
      <c r="F127" s="23">
        <f t="shared" si="4"/>
        <v>137.9409943</v>
      </c>
      <c r="G127" s="50">
        <f t="shared" si="5"/>
        <v>4.1643821168896888</v>
      </c>
      <c r="O127" s="40">
        <v>44013</v>
      </c>
      <c r="P127" s="41">
        <v>126</v>
      </c>
      <c r="Q127" s="53">
        <v>485.64001500000001</v>
      </c>
      <c r="R127" s="50">
        <f t="shared" si="6"/>
        <v>455.040009</v>
      </c>
      <c r="S127" s="50">
        <f t="shared" si="7"/>
        <v>6.300964717662322</v>
      </c>
    </row>
    <row r="128" spans="3:19" x14ac:dyDescent="0.2">
      <c r="C128" s="31">
        <v>44014</v>
      </c>
      <c r="D128" s="11">
        <v>127</v>
      </c>
      <c r="E128" s="23">
        <v>144.51499939999999</v>
      </c>
      <c r="F128" s="23">
        <f t="shared" si="4"/>
        <v>143.9349976</v>
      </c>
      <c r="G128" s="50">
        <f t="shared" si="5"/>
        <v>0.40134366841369612</v>
      </c>
      <c r="O128" s="40">
        <v>44014</v>
      </c>
      <c r="P128" s="41">
        <v>127</v>
      </c>
      <c r="Q128" s="53">
        <v>476.89001500000001</v>
      </c>
      <c r="R128" s="50">
        <f t="shared" si="6"/>
        <v>485.64001500000001</v>
      </c>
      <c r="S128" s="50">
        <f t="shared" si="7"/>
        <v>1.8348046142253578</v>
      </c>
    </row>
    <row r="129" spans="3:19" x14ac:dyDescent="0.2">
      <c r="C129" s="31">
        <v>44018</v>
      </c>
      <c r="D129" s="11">
        <v>128</v>
      </c>
      <c r="E129" s="23">
        <v>152.85200499999999</v>
      </c>
      <c r="F129" s="23">
        <f t="shared" si="4"/>
        <v>144.51499939999999</v>
      </c>
      <c r="G129" s="50">
        <f t="shared" si="5"/>
        <v>5.4542991438025288</v>
      </c>
      <c r="O129" s="40">
        <v>44018</v>
      </c>
      <c r="P129" s="41">
        <v>128</v>
      </c>
      <c r="Q129" s="53">
        <v>493.80999800000001</v>
      </c>
      <c r="R129" s="50">
        <f t="shared" si="6"/>
        <v>476.89001500000001</v>
      </c>
      <c r="S129" s="50">
        <f t="shared" si="7"/>
        <v>3.4264156393204499</v>
      </c>
    </row>
    <row r="130" spans="3:19" x14ac:dyDescent="0.2">
      <c r="C130" s="31">
        <v>44019</v>
      </c>
      <c r="D130" s="11">
        <v>129</v>
      </c>
      <c r="E130" s="23">
        <v>150.0059967</v>
      </c>
      <c r="F130" s="23">
        <f t="shared" si="4"/>
        <v>152.85200499999999</v>
      </c>
      <c r="G130" s="50">
        <f t="shared" si="5"/>
        <v>1.8972630178857335</v>
      </c>
      <c r="O130" s="40">
        <v>44019</v>
      </c>
      <c r="P130" s="41">
        <v>129</v>
      </c>
      <c r="Q130" s="53">
        <v>493.16000400000001</v>
      </c>
      <c r="R130" s="50">
        <f t="shared" si="6"/>
        <v>493.80999800000001</v>
      </c>
      <c r="S130" s="50">
        <f t="shared" si="7"/>
        <v>0.13180184822936133</v>
      </c>
    </row>
    <row r="131" spans="3:19" x14ac:dyDescent="0.2">
      <c r="C131" s="31">
        <v>44020</v>
      </c>
      <c r="D131" s="11">
        <v>130</v>
      </c>
      <c r="E131" s="23">
        <v>154.05549619999999</v>
      </c>
      <c r="F131" s="23">
        <f t="shared" ref="F131:F194" si="8">E130</f>
        <v>150.0059967</v>
      </c>
      <c r="G131" s="50">
        <f t="shared" ref="G131:G194" si="9">ABS(E131-F131)/E131*100</f>
        <v>2.628597875367459</v>
      </c>
      <c r="O131" s="40">
        <v>44020</v>
      </c>
      <c r="P131" s="41">
        <v>130</v>
      </c>
      <c r="Q131" s="53">
        <v>502.77999899999998</v>
      </c>
      <c r="R131" s="50">
        <f t="shared" ref="R131:R194" si="10">Q130</f>
        <v>493.16000400000001</v>
      </c>
      <c r="S131" s="50">
        <f t="shared" ref="S131:S194" si="11">ABS(Q131-R131)/Q131*100</f>
        <v>1.9133607182333363</v>
      </c>
    </row>
    <row r="132" spans="3:19" x14ac:dyDescent="0.2">
      <c r="C132" s="31">
        <v>44021</v>
      </c>
      <c r="D132" s="11">
        <v>131</v>
      </c>
      <c r="E132" s="23">
        <v>159.1315002</v>
      </c>
      <c r="F132" s="23">
        <f t="shared" si="8"/>
        <v>154.05549619999999</v>
      </c>
      <c r="G132" s="50">
        <f t="shared" si="9"/>
        <v>3.1898172226242929</v>
      </c>
      <c r="O132" s="40">
        <v>44021</v>
      </c>
      <c r="P132" s="41">
        <v>131</v>
      </c>
      <c r="Q132" s="53">
        <v>507.76001000000002</v>
      </c>
      <c r="R132" s="50">
        <f t="shared" si="10"/>
        <v>502.77999899999998</v>
      </c>
      <c r="S132" s="50">
        <f t="shared" si="11"/>
        <v>0.98078046752836001</v>
      </c>
    </row>
    <row r="133" spans="3:19" x14ac:dyDescent="0.2">
      <c r="C133" s="31">
        <v>44022</v>
      </c>
      <c r="D133" s="11">
        <v>132</v>
      </c>
      <c r="E133" s="23">
        <v>160</v>
      </c>
      <c r="F133" s="23">
        <f t="shared" si="8"/>
        <v>159.1315002</v>
      </c>
      <c r="G133" s="50">
        <f t="shared" si="9"/>
        <v>0.5428123749999969</v>
      </c>
      <c r="O133" s="40">
        <v>44022</v>
      </c>
      <c r="P133" s="41">
        <v>132</v>
      </c>
      <c r="Q133" s="53">
        <v>548.72998099999995</v>
      </c>
      <c r="R133" s="50">
        <f t="shared" si="10"/>
        <v>507.76001000000002</v>
      </c>
      <c r="S133" s="50">
        <f t="shared" si="11"/>
        <v>7.4663263205222847</v>
      </c>
    </row>
    <row r="134" spans="3:19" x14ac:dyDescent="0.2">
      <c r="C134" s="31">
        <v>44025</v>
      </c>
      <c r="D134" s="11">
        <v>133</v>
      </c>
      <c r="E134" s="23">
        <v>155.1999969</v>
      </c>
      <c r="F134" s="23">
        <f t="shared" si="8"/>
        <v>160</v>
      </c>
      <c r="G134" s="50">
        <f t="shared" si="9"/>
        <v>3.0927855643533184</v>
      </c>
      <c r="O134" s="40">
        <v>44025</v>
      </c>
      <c r="P134" s="41">
        <v>133</v>
      </c>
      <c r="Q134" s="53">
        <v>525.5</v>
      </c>
      <c r="R134" s="50">
        <f t="shared" si="10"/>
        <v>548.72998099999995</v>
      </c>
      <c r="S134" s="50">
        <f t="shared" si="11"/>
        <v>4.4205482397716374</v>
      </c>
    </row>
    <row r="135" spans="3:19" x14ac:dyDescent="0.2">
      <c r="C135" s="31">
        <v>44026</v>
      </c>
      <c r="D135" s="11">
        <v>134</v>
      </c>
      <c r="E135" s="23">
        <v>154.1999969</v>
      </c>
      <c r="F135" s="23">
        <f t="shared" si="8"/>
        <v>155.1999969</v>
      </c>
      <c r="G135" s="50">
        <f t="shared" si="9"/>
        <v>0.64850844364705695</v>
      </c>
      <c r="O135" s="40">
        <v>44026</v>
      </c>
      <c r="P135" s="41">
        <v>134</v>
      </c>
      <c r="Q135" s="53">
        <v>524.88000499999998</v>
      </c>
      <c r="R135" s="50">
        <f t="shared" si="10"/>
        <v>525.5</v>
      </c>
      <c r="S135" s="50">
        <f t="shared" si="11"/>
        <v>0.1181212837398935</v>
      </c>
    </row>
    <row r="136" spans="3:19" x14ac:dyDescent="0.2">
      <c r="C136" s="31">
        <v>44027</v>
      </c>
      <c r="D136" s="11">
        <v>135</v>
      </c>
      <c r="E136" s="23">
        <v>150.4434967</v>
      </c>
      <c r="F136" s="23">
        <f t="shared" si="8"/>
        <v>154.1999969</v>
      </c>
      <c r="G136" s="50">
        <f t="shared" si="9"/>
        <v>2.496950870193384</v>
      </c>
      <c r="O136" s="40">
        <v>44027</v>
      </c>
      <c r="P136" s="41">
        <v>135</v>
      </c>
      <c r="Q136" s="53">
        <v>523.26000999999997</v>
      </c>
      <c r="R136" s="50">
        <f t="shared" si="10"/>
        <v>524.88000499999998</v>
      </c>
      <c r="S136" s="50">
        <f t="shared" si="11"/>
        <v>0.30959656175521943</v>
      </c>
    </row>
    <row r="137" spans="3:19" x14ac:dyDescent="0.2">
      <c r="C137" s="31">
        <v>44028</v>
      </c>
      <c r="D137" s="11">
        <v>136</v>
      </c>
      <c r="E137" s="23">
        <v>149.99499510000001</v>
      </c>
      <c r="F137" s="23">
        <f t="shared" si="8"/>
        <v>150.4434967</v>
      </c>
      <c r="G137" s="50">
        <f t="shared" si="9"/>
        <v>0.29901104346913365</v>
      </c>
      <c r="O137" s="40">
        <v>44028</v>
      </c>
      <c r="P137" s="41">
        <v>136</v>
      </c>
      <c r="Q137" s="53">
        <v>527.39001499999995</v>
      </c>
      <c r="R137" s="50">
        <f t="shared" si="10"/>
        <v>523.26000999999997</v>
      </c>
      <c r="S137" s="50">
        <f t="shared" si="11"/>
        <v>0.7831026152438596</v>
      </c>
    </row>
    <row r="138" spans="3:19" x14ac:dyDescent="0.2">
      <c r="C138" s="31">
        <v>44029</v>
      </c>
      <c r="D138" s="11">
        <v>137</v>
      </c>
      <c r="E138" s="23">
        <v>148.09849550000001</v>
      </c>
      <c r="F138" s="23">
        <f t="shared" si="8"/>
        <v>149.99499510000001</v>
      </c>
      <c r="G138" s="50">
        <f t="shared" si="9"/>
        <v>1.2805664187182768</v>
      </c>
      <c r="O138" s="40">
        <v>44029</v>
      </c>
      <c r="P138" s="41">
        <v>137</v>
      </c>
      <c r="Q138" s="53">
        <v>492.98998999999998</v>
      </c>
      <c r="R138" s="50">
        <f t="shared" si="10"/>
        <v>527.39001499999995</v>
      </c>
      <c r="S138" s="50">
        <f t="shared" si="11"/>
        <v>6.9778343775296472</v>
      </c>
    </row>
    <row r="139" spans="3:19" x14ac:dyDescent="0.2">
      <c r="C139" s="31">
        <v>44032</v>
      </c>
      <c r="D139" s="11">
        <v>138</v>
      </c>
      <c r="E139" s="23">
        <v>159.84199520000001</v>
      </c>
      <c r="F139" s="23">
        <f t="shared" si="8"/>
        <v>148.09849550000001</v>
      </c>
      <c r="G139" s="50">
        <f t="shared" si="9"/>
        <v>7.3469426387640588</v>
      </c>
      <c r="O139" s="40">
        <v>44032</v>
      </c>
      <c r="P139" s="41">
        <v>138</v>
      </c>
      <c r="Q139" s="53">
        <v>502.41000400000001</v>
      </c>
      <c r="R139" s="50">
        <f t="shared" si="10"/>
        <v>492.98998999999998</v>
      </c>
      <c r="S139" s="50">
        <f t="shared" si="11"/>
        <v>1.8749654515239382</v>
      </c>
    </row>
    <row r="140" spans="3:19" x14ac:dyDescent="0.2">
      <c r="C140" s="31">
        <v>44033</v>
      </c>
      <c r="D140" s="11">
        <v>139</v>
      </c>
      <c r="E140" s="23">
        <v>156.91450499999999</v>
      </c>
      <c r="F140" s="23">
        <f t="shared" si="8"/>
        <v>159.84199520000001</v>
      </c>
      <c r="G140" s="50">
        <f t="shared" si="9"/>
        <v>1.8656593920364613</v>
      </c>
      <c r="O140" s="40">
        <v>44033</v>
      </c>
      <c r="P140" s="41">
        <v>139</v>
      </c>
      <c r="Q140" s="53">
        <v>490.10000600000001</v>
      </c>
      <c r="R140" s="50">
        <f t="shared" si="10"/>
        <v>502.41000400000001</v>
      </c>
      <c r="S140" s="50">
        <f t="shared" si="11"/>
        <v>2.5117318607011012</v>
      </c>
    </row>
    <row r="141" spans="3:19" x14ac:dyDescent="0.2">
      <c r="C141" s="31">
        <v>44034</v>
      </c>
      <c r="D141" s="11">
        <v>140</v>
      </c>
      <c r="E141" s="23">
        <v>154.99549870000001</v>
      </c>
      <c r="F141" s="23">
        <f t="shared" si="8"/>
        <v>156.91450499999999</v>
      </c>
      <c r="G141" s="50">
        <f t="shared" si="9"/>
        <v>1.2381045359996496</v>
      </c>
      <c r="O141" s="40">
        <v>44034</v>
      </c>
      <c r="P141" s="41">
        <v>140</v>
      </c>
      <c r="Q141" s="53">
        <v>489.82000699999998</v>
      </c>
      <c r="R141" s="50">
        <f t="shared" si="10"/>
        <v>490.10000600000001</v>
      </c>
      <c r="S141" s="50">
        <f t="shared" si="11"/>
        <v>5.7163651136861809E-2</v>
      </c>
    </row>
    <row r="142" spans="3:19" x14ac:dyDescent="0.2">
      <c r="C142" s="31">
        <v>44035</v>
      </c>
      <c r="D142" s="11">
        <v>141</v>
      </c>
      <c r="E142" s="23">
        <v>149.32749939999999</v>
      </c>
      <c r="F142" s="23">
        <f t="shared" si="8"/>
        <v>154.99549870000001</v>
      </c>
      <c r="G142" s="50">
        <f t="shared" si="9"/>
        <v>3.7956835296741196</v>
      </c>
      <c r="O142" s="40">
        <v>44035</v>
      </c>
      <c r="P142" s="41">
        <v>141</v>
      </c>
      <c r="Q142" s="53">
        <v>477.57998700000002</v>
      </c>
      <c r="R142" s="50">
        <f t="shared" si="10"/>
        <v>489.82000699999998</v>
      </c>
      <c r="S142" s="50">
        <f t="shared" si="11"/>
        <v>2.5629256529126625</v>
      </c>
    </row>
    <row r="143" spans="3:19" x14ac:dyDescent="0.2">
      <c r="C143" s="31">
        <v>44036</v>
      </c>
      <c r="D143" s="11">
        <v>142</v>
      </c>
      <c r="E143" s="23">
        <v>150.44549559999999</v>
      </c>
      <c r="F143" s="23">
        <f t="shared" si="8"/>
        <v>149.32749939999999</v>
      </c>
      <c r="G143" s="50">
        <f t="shared" si="9"/>
        <v>0.74312374427778705</v>
      </c>
      <c r="O143" s="40">
        <v>44036</v>
      </c>
      <c r="P143" s="41">
        <v>142</v>
      </c>
      <c r="Q143" s="53">
        <v>480.45001200000002</v>
      </c>
      <c r="R143" s="50">
        <f t="shared" si="10"/>
        <v>477.57998700000002</v>
      </c>
      <c r="S143" s="50">
        <f t="shared" si="11"/>
        <v>0.59736183334719084</v>
      </c>
    </row>
    <row r="144" spans="3:19" x14ac:dyDescent="0.2">
      <c r="C144" s="31">
        <v>44039</v>
      </c>
      <c r="D144" s="11">
        <v>143</v>
      </c>
      <c r="E144" s="23">
        <v>152.76049800000001</v>
      </c>
      <c r="F144" s="23">
        <f t="shared" si="8"/>
        <v>150.44549559999999</v>
      </c>
      <c r="G144" s="50">
        <f t="shared" si="9"/>
        <v>1.5154457011524181</v>
      </c>
      <c r="O144" s="40">
        <v>44039</v>
      </c>
      <c r="P144" s="41">
        <v>143</v>
      </c>
      <c r="Q144" s="53">
        <v>495.64999399999999</v>
      </c>
      <c r="R144" s="50">
        <f t="shared" si="10"/>
        <v>480.45001200000002</v>
      </c>
      <c r="S144" s="50">
        <f t="shared" si="11"/>
        <v>3.0666765225462664</v>
      </c>
    </row>
    <row r="145" spans="3:19" x14ac:dyDescent="0.2">
      <c r="C145" s="31">
        <v>44040</v>
      </c>
      <c r="D145" s="11">
        <v>144</v>
      </c>
      <c r="E145" s="23">
        <v>150.0164948</v>
      </c>
      <c r="F145" s="23">
        <f t="shared" si="8"/>
        <v>152.76049800000001</v>
      </c>
      <c r="G145" s="50">
        <f t="shared" si="9"/>
        <v>1.8291343253008792</v>
      </c>
      <c r="O145" s="40">
        <v>44040</v>
      </c>
      <c r="P145" s="41">
        <v>144</v>
      </c>
      <c r="Q145" s="53">
        <v>488.51001000000002</v>
      </c>
      <c r="R145" s="50">
        <f t="shared" si="10"/>
        <v>495.64999399999999</v>
      </c>
      <c r="S145" s="50">
        <f t="shared" si="11"/>
        <v>1.4615839704082971</v>
      </c>
    </row>
    <row r="146" spans="3:19" x14ac:dyDescent="0.2">
      <c r="C146" s="31">
        <v>44041</v>
      </c>
      <c r="D146" s="11">
        <v>145</v>
      </c>
      <c r="E146" s="23">
        <v>151.67649840000001</v>
      </c>
      <c r="F146" s="23">
        <f t="shared" si="8"/>
        <v>150.0164948</v>
      </c>
      <c r="G146" s="50">
        <f t="shared" si="9"/>
        <v>1.0944369216793643</v>
      </c>
      <c r="O146" s="40">
        <v>44041</v>
      </c>
      <c r="P146" s="41">
        <v>145</v>
      </c>
      <c r="Q146" s="53">
        <v>484.48001099999999</v>
      </c>
      <c r="R146" s="50">
        <f t="shared" si="10"/>
        <v>488.51001000000002</v>
      </c>
      <c r="S146" s="50">
        <f t="shared" si="11"/>
        <v>0.83181945766592869</v>
      </c>
    </row>
    <row r="147" spans="3:19" x14ac:dyDescent="0.2">
      <c r="C147" s="31">
        <v>44042</v>
      </c>
      <c r="D147" s="11">
        <v>146</v>
      </c>
      <c r="E147" s="23">
        <v>152.5939941</v>
      </c>
      <c r="F147" s="23">
        <f t="shared" si="8"/>
        <v>151.67649840000001</v>
      </c>
      <c r="G147" s="50">
        <f t="shared" si="9"/>
        <v>0.601265931474815</v>
      </c>
      <c r="O147" s="40">
        <v>44042</v>
      </c>
      <c r="P147" s="41">
        <v>146</v>
      </c>
      <c r="Q147" s="53">
        <v>485.79998799999998</v>
      </c>
      <c r="R147" s="50">
        <f t="shared" si="10"/>
        <v>484.48001099999999</v>
      </c>
      <c r="S147" s="50">
        <f t="shared" si="11"/>
        <v>0.27171202811968664</v>
      </c>
    </row>
    <row r="148" spans="3:19" x14ac:dyDescent="0.2">
      <c r="C148" s="31">
        <v>44043</v>
      </c>
      <c r="D148" s="11">
        <v>147</v>
      </c>
      <c r="E148" s="23">
        <v>158.2339935</v>
      </c>
      <c r="F148" s="23">
        <f t="shared" si="8"/>
        <v>152.5939941</v>
      </c>
      <c r="G148" s="50">
        <f t="shared" si="9"/>
        <v>3.5643411856378342</v>
      </c>
      <c r="O148" s="40">
        <v>44043</v>
      </c>
      <c r="P148" s="41">
        <v>147</v>
      </c>
      <c r="Q148" s="53">
        <v>488.88000499999998</v>
      </c>
      <c r="R148" s="50">
        <f t="shared" si="10"/>
        <v>485.79998799999998</v>
      </c>
      <c r="S148" s="50">
        <f t="shared" si="11"/>
        <v>0.6300149256462223</v>
      </c>
    </row>
    <row r="149" spans="3:19" x14ac:dyDescent="0.2">
      <c r="C149" s="31">
        <v>44046</v>
      </c>
      <c r="D149" s="11">
        <v>148</v>
      </c>
      <c r="E149" s="23">
        <v>155.59449770000001</v>
      </c>
      <c r="F149" s="23">
        <f t="shared" si="8"/>
        <v>158.2339935</v>
      </c>
      <c r="G149" s="50">
        <f t="shared" si="9"/>
        <v>1.696394049286482</v>
      </c>
      <c r="O149" s="40">
        <v>44046</v>
      </c>
      <c r="P149" s="41">
        <v>148</v>
      </c>
      <c r="Q149" s="53">
        <v>498.61999500000002</v>
      </c>
      <c r="R149" s="50">
        <f t="shared" si="10"/>
        <v>488.88000499999998</v>
      </c>
      <c r="S149" s="50">
        <f t="shared" si="11"/>
        <v>1.953389374206711</v>
      </c>
    </row>
    <row r="150" spans="3:19" x14ac:dyDescent="0.2">
      <c r="C150" s="31">
        <v>44047</v>
      </c>
      <c r="D150" s="11">
        <v>149</v>
      </c>
      <c r="E150" s="23">
        <v>156.94149780000001</v>
      </c>
      <c r="F150" s="23">
        <f t="shared" si="8"/>
        <v>155.59449770000001</v>
      </c>
      <c r="G150" s="50">
        <f t="shared" si="9"/>
        <v>0.85828166474909373</v>
      </c>
      <c r="O150" s="40">
        <v>44047</v>
      </c>
      <c r="P150" s="41">
        <v>149</v>
      </c>
      <c r="Q150" s="53">
        <v>509.64001500000001</v>
      </c>
      <c r="R150" s="50">
        <f t="shared" si="10"/>
        <v>498.61999500000002</v>
      </c>
      <c r="S150" s="50">
        <f t="shared" si="11"/>
        <v>2.1623145113517017</v>
      </c>
    </row>
    <row r="151" spans="3:19" x14ac:dyDescent="0.2">
      <c r="C151" s="31">
        <v>44048</v>
      </c>
      <c r="D151" s="11">
        <v>150</v>
      </c>
      <c r="E151" s="23">
        <v>160.25149540000001</v>
      </c>
      <c r="F151" s="23">
        <f t="shared" si="8"/>
        <v>156.94149780000001</v>
      </c>
      <c r="G151" s="50">
        <f t="shared" si="9"/>
        <v>2.0655018486648098</v>
      </c>
      <c r="O151" s="40">
        <v>44048</v>
      </c>
      <c r="P151" s="41">
        <v>150</v>
      </c>
      <c r="Q151" s="53">
        <v>502.10998499999999</v>
      </c>
      <c r="R151" s="50">
        <f t="shared" si="10"/>
        <v>509.64001500000001</v>
      </c>
      <c r="S151" s="50">
        <f t="shared" si="11"/>
        <v>1.4996774063355882</v>
      </c>
    </row>
    <row r="152" spans="3:19" x14ac:dyDescent="0.2">
      <c r="C152" s="31">
        <v>44049</v>
      </c>
      <c r="D152" s="11">
        <v>151</v>
      </c>
      <c r="E152" s="23">
        <v>161.25</v>
      </c>
      <c r="F152" s="23">
        <f t="shared" si="8"/>
        <v>160.25149540000001</v>
      </c>
      <c r="G152" s="50">
        <f t="shared" si="9"/>
        <v>0.61922765891472231</v>
      </c>
      <c r="O152" s="40">
        <v>44049</v>
      </c>
      <c r="P152" s="41">
        <v>151</v>
      </c>
      <c r="Q152" s="53">
        <v>509.07998700000002</v>
      </c>
      <c r="R152" s="50">
        <f t="shared" si="10"/>
        <v>502.10998499999999</v>
      </c>
      <c r="S152" s="50">
        <f t="shared" si="11"/>
        <v>1.3691369093242358</v>
      </c>
    </row>
    <row r="153" spans="3:19" x14ac:dyDescent="0.2">
      <c r="C153" s="31">
        <v>44050</v>
      </c>
      <c r="D153" s="11">
        <v>152</v>
      </c>
      <c r="E153" s="23">
        <v>158.37300110000001</v>
      </c>
      <c r="F153" s="23">
        <f t="shared" si="8"/>
        <v>161.25</v>
      </c>
      <c r="G153" s="50">
        <f t="shared" si="9"/>
        <v>1.8165968189132142</v>
      </c>
      <c r="O153" s="40">
        <v>44050</v>
      </c>
      <c r="P153" s="41">
        <v>152</v>
      </c>
      <c r="Q153" s="53">
        <v>494.73001099999999</v>
      </c>
      <c r="R153" s="50">
        <f t="shared" si="10"/>
        <v>509.07998700000002</v>
      </c>
      <c r="S153" s="50">
        <f t="shared" si="11"/>
        <v>2.9005671135644984</v>
      </c>
    </row>
    <row r="154" spans="3:19" x14ac:dyDescent="0.2">
      <c r="C154" s="31">
        <v>44053</v>
      </c>
      <c r="D154" s="11">
        <v>153</v>
      </c>
      <c r="E154" s="23">
        <v>157.40800479999999</v>
      </c>
      <c r="F154" s="23">
        <f t="shared" si="8"/>
        <v>158.37300110000001</v>
      </c>
      <c r="G154" s="50">
        <f t="shared" si="9"/>
        <v>0.61305414627809596</v>
      </c>
      <c r="O154" s="40">
        <v>44053</v>
      </c>
      <c r="P154" s="41">
        <v>153</v>
      </c>
      <c r="Q154" s="53">
        <v>483.38000499999998</v>
      </c>
      <c r="R154" s="50">
        <f t="shared" si="10"/>
        <v>494.73001099999999</v>
      </c>
      <c r="S154" s="50">
        <f t="shared" si="11"/>
        <v>2.3480503708464333</v>
      </c>
    </row>
    <row r="155" spans="3:19" x14ac:dyDescent="0.2">
      <c r="C155" s="31">
        <v>44054</v>
      </c>
      <c r="D155" s="11">
        <v>154</v>
      </c>
      <c r="E155" s="23">
        <v>154.03349299999999</v>
      </c>
      <c r="F155" s="23">
        <f t="shared" si="8"/>
        <v>157.40800479999999</v>
      </c>
      <c r="G155" s="50">
        <f t="shared" si="9"/>
        <v>2.1907649656428902</v>
      </c>
      <c r="O155" s="40">
        <v>44054</v>
      </c>
      <c r="P155" s="41">
        <v>154</v>
      </c>
      <c r="Q155" s="53">
        <v>466.92999300000002</v>
      </c>
      <c r="R155" s="50">
        <f t="shared" si="10"/>
        <v>483.38000499999998</v>
      </c>
      <c r="S155" s="50">
        <f t="shared" si="11"/>
        <v>3.5230146374426536</v>
      </c>
    </row>
    <row r="156" spans="3:19" x14ac:dyDescent="0.2">
      <c r="C156" s="31">
        <v>44055</v>
      </c>
      <c r="D156" s="11">
        <v>155</v>
      </c>
      <c r="E156" s="23">
        <v>158.1119995</v>
      </c>
      <c r="F156" s="23">
        <f t="shared" si="8"/>
        <v>154.03349299999999</v>
      </c>
      <c r="G156" s="50">
        <f t="shared" si="9"/>
        <v>2.5795047263316677</v>
      </c>
      <c r="O156" s="40">
        <v>44055</v>
      </c>
      <c r="P156" s="41">
        <v>155</v>
      </c>
      <c r="Q156" s="53">
        <v>475.47000100000002</v>
      </c>
      <c r="R156" s="50">
        <f t="shared" si="10"/>
        <v>466.92999300000002</v>
      </c>
      <c r="S156" s="50">
        <f t="shared" si="11"/>
        <v>1.7961192045846861</v>
      </c>
    </row>
    <row r="157" spans="3:19" x14ac:dyDescent="0.2">
      <c r="C157" s="31">
        <v>44056</v>
      </c>
      <c r="D157" s="11">
        <v>156</v>
      </c>
      <c r="E157" s="23">
        <v>158.05099490000001</v>
      </c>
      <c r="F157" s="23">
        <f t="shared" si="8"/>
        <v>158.1119995</v>
      </c>
      <c r="G157" s="50">
        <f t="shared" si="9"/>
        <v>3.8598048711169328E-2</v>
      </c>
      <c r="O157" s="40">
        <v>44056</v>
      </c>
      <c r="P157" s="41">
        <v>156</v>
      </c>
      <c r="Q157" s="53">
        <v>481.32998700000002</v>
      </c>
      <c r="R157" s="50">
        <f t="shared" si="10"/>
        <v>475.47000100000002</v>
      </c>
      <c r="S157" s="50">
        <f t="shared" si="11"/>
        <v>1.2174570789831118</v>
      </c>
    </row>
    <row r="158" spans="3:19" x14ac:dyDescent="0.2">
      <c r="C158" s="31">
        <v>44057</v>
      </c>
      <c r="D158" s="11">
        <v>157</v>
      </c>
      <c r="E158" s="23">
        <v>157.40100100000001</v>
      </c>
      <c r="F158" s="23">
        <f t="shared" si="8"/>
        <v>158.05099490000001</v>
      </c>
      <c r="G158" s="50">
        <f t="shared" si="9"/>
        <v>0.41295410821434253</v>
      </c>
      <c r="O158" s="40">
        <v>44057</v>
      </c>
      <c r="P158" s="41">
        <v>157</v>
      </c>
      <c r="Q158" s="53">
        <v>482.67999300000002</v>
      </c>
      <c r="R158" s="50">
        <f t="shared" si="10"/>
        <v>481.32998700000002</v>
      </c>
      <c r="S158" s="50">
        <f t="shared" si="11"/>
        <v>0.27968965351335945</v>
      </c>
    </row>
    <row r="159" spans="3:19" x14ac:dyDescent="0.2">
      <c r="C159" s="31">
        <v>44060</v>
      </c>
      <c r="D159" s="11">
        <v>158</v>
      </c>
      <c r="E159" s="23">
        <v>159.12049870000001</v>
      </c>
      <c r="F159" s="23">
        <f t="shared" si="8"/>
        <v>157.40100100000001</v>
      </c>
      <c r="G159" s="50">
        <f t="shared" si="9"/>
        <v>1.0806261380828648</v>
      </c>
      <c r="O159" s="40">
        <v>44060</v>
      </c>
      <c r="P159" s="41">
        <v>158</v>
      </c>
      <c r="Q159" s="53">
        <v>482.35000600000001</v>
      </c>
      <c r="R159" s="50">
        <f t="shared" si="10"/>
        <v>482.67999300000002</v>
      </c>
      <c r="S159" s="50">
        <f t="shared" si="11"/>
        <v>6.8412355321918847E-2</v>
      </c>
    </row>
    <row r="160" spans="3:19" x14ac:dyDescent="0.2">
      <c r="C160" s="31">
        <v>44061</v>
      </c>
      <c r="D160" s="11">
        <v>159</v>
      </c>
      <c r="E160" s="23">
        <v>165.62449649999999</v>
      </c>
      <c r="F160" s="23">
        <f t="shared" si="8"/>
        <v>159.12049870000001</v>
      </c>
      <c r="G160" s="50">
        <f t="shared" si="9"/>
        <v>3.9269540058646939</v>
      </c>
      <c r="O160" s="40">
        <v>44061</v>
      </c>
      <c r="P160" s="41">
        <v>159</v>
      </c>
      <c r="Q160" s="53">
        <v>491.86999500000002</v>
      </c>
      <c r="R160" s="50">
        <f t="shared" si="10"/>
        <v>482.35000600000001</v>
      </c>
      <c r="S160" s="50">
        <f t="shared" si="11"/>
        <v>1.9354685377789733</v>
      </c>
    </row>
    <row r="161" spans="3:19" x14ac:dyDescent="0.2">
      <c r="C161" s="31">
        <v>44062</v>
      </c>
      <c r="D161" s="11">
        <v>160</v>
      </c>
      <c r="E161" s="23">
        <v>163.02400209999999</v>
      </c>
      <c r="F161" s="23">
        <f t="shared" si="8"/>
        <v>165.62449649999999</v>
      </c>
      <c r="G161" s="50">
        <f t="shared" si="9"/>
        <v>1.5951604466223581</v>
      </c>
      <c r="O161" s="40">
        <v>44062</v>
      </c>
      <c r="P161" s="41">
        <v>160</v>
      </c>
      <c r="Q161" s="53">
        <v>484.52999899999998</v>
      </c>
      <c r="R161" s="50">
        <f t="shared" si="10"/>
        <v>491.86999500000002</v>
      </c>
      <c r="S161" s="50">
        <f t="shared" si="11"/>
        <v>1.5148692578681888</v>
      </c>
    </row>
    <row r="162" spans="3:19" x14ac:dyDescent="0.2">
      <c r="C162" s="31">
        <v>44063</v>
      </c>
      <c r="D162" s="11">
        <v>161</v>
      </c>
      <c r="E162" s="23">
        <v>164.8684998</v>
      </c>
      <c r="F162" s="23">
        <f t="shared" si="8"/>
        <v>163.02400209999999</v>
      </c>
      <c r="G162" s="50">
        <f t="shared" si="9"/>
        <v>1.1187690203025704</v>
      </c>
      <c r="O162" s="40">
        <v>44063</v>
      </c>
      <c r="P162" s="41">
        <v>161</v>
      </c>
      <c r="Q162" s="53">
        <v>497.89999399999999</v>
      </c>
      <c r="R162" s="50">
        <f t="shared" si="10"/>
        <v>484.52999899999998</v>
      </c>
      <c r="S162" s="50">
        <f t="shared" si="11"/>
        <v>2.6852771964484132</v>
      </c>
    </row>
    <row r="163" spans="3:19" x14ac:dyDescent="0.2">
      <c r="C163" s="31">
        <v>44064</v>
      </c>
      <c r="D163" s="11">
        <v>162</v>
      </c>
      <c r="E163" s="23">
        <v>164.23599239999999</v>
      </c>
      <c r="F163" s="23">
        <f t="shared" si="8"/>
        <v>164.8684998</v>
      </c>
      <c r="G163" s="50">
        <f t="shared" si="9"/>
        <v>0.38512106314645356</v>
      </c>
      <c r="O163" s="40">
        <v>44064</v>
      </c>
      <c r="P163" s="41">
        <v>162</v>
      </c>
      <c r="Q163" s="53">
        <v>492.30999800000001</v>
      </c>
      <c r="R163" s="50">
        <f t="shared" si="10"/>
        <v>497.89999399999999</v>
      </c>
      <c r="S163" s="50">
        <f t="shared" si="11"/>
        <v>1.1354626196317843</v>
      </c>
    </row>
    <row r="164" spans="3:19" x14ac:dyDescent="0.2">
      <c r="C164" s="31">
        <v>44067</v>
      </c>
      <c r="D164" s="11">
        <v>163</v>
      </c>
      <c r="E164" s="23">
        <v>165.37300110000001</v>
      </c>
      <c r="F164" s="23">
        <f t="shared" si="8"/>
        <v>164.23599239999999</v>
      </c>
      <c r="G164" s="50">
        <f t="shared" si="9"/>
        <v>0.68754191581277646</v>
      </c>
      <c r="O164" s="40">
        <v>44067</v>
      </c>
      <c r="P164" s="41">
        <v>163</v>
      </c>
      <c r="Q164" s="53">
        <v>488.80999800000001</v>
      </c>
      <c r="R164" s="50">
        <f t="shared" si="10"/>
        <v>492.30999800000001</v>
      </c>
      <c r="S164" s="50">
        <f t="shared" si="11"/>
        <v>0.71602463417697937</v>
      </c>
    </row>
    <row r="165" spans="3:19" x14ac:dyDescent="0.2">
      <c r="C165" s="31">
        <v>44068</v>
      </c>
      <c r="D165" s="11">
        <v>164</v>
      </c>
      <c r="E165" s="23">
        <v>167.32449339999999</v>
      </c>
      <c r="F165" s="23">
        <f t="shared" si="8"/>
        <v>165.37300110000001</v>
      </c>
      <c r="G165" s="50">
        <f t="shared" si="9"/>
        <v>1.1662920713794218</v>
      </c>
      <c r="O165" s="40">
        <v>44068</v>
      </c>
      <c r="P165" s="41">
        <v>164</v>
      </c>
      <c r="Q165" s="53">
        <v>490.57998700000002</v>
      </c>
      <c r="R165" s="50">
        <f t="shared" si="10"/>
        <v>488.80999800000001</v>
      </c>
      <c r="S165" s="50">
        <f t="shared" si="11"/>
        <v>0.36079519077487554</v>
      </c>
    </row>
    <row r="166" spans="3:19" x14ac:dyDescent="0.2">
      <c r="C166" s="31">
        <v>44069</v>
      </c>
      <c r="D166" s="11">
        <v>165</v>
      </c>
      <c r="E166" s="23">
        <v>172.09249879999999</v>
      </c>
      <c r="F166" s="23">
        <f t="shared" si="8"/>
        <v>167.32449339999999</v>
      </c>
      <c r="G166" s="50">
        <f t="shared" si="9"/>
        <v>2.77060617589219</v>
      </c>
      <c r="O166" s="40">
        <v>44069</v>
      </c>
      <c r="P166" s="41">
        <v>165</v>
      </c>
      <c r="Q166" s="53">
        <v>547.53002900000001</v>
      </c>
      <c r="R166" s="50">
        <f t="shared" si="10"/>
        <v>490.57998700000002</v>
      </c>
      <c r="S166" s="50">
        <f t="shared" si="11"/>
        <v>10.401263672060622</v>
      </c>
    </row>
    <row r="167" spans="3:19" x14ac:dyDescent="0.2">
      <c r="C167" s="31">
        <v>44070</v>
      </c>
      <c r="D167" s="11">
        <v>166</v>
      </c>
      <c r="E167" s="23">
        <v>170</v>
      </c>
      <c r="F167" s="23">
        <f t="shared" si="8"/>
        <v>172.09249879999999</v>
      </c>
      <c r="G167" s="50">
        <f t="shared" si="9"/>
        <v>1.230881647058816</v>
      </c>
      <c r="O167" s="40">
        <v>44070</v>
      </c>
      <c r="P167" s="41">
        <v>166</v>
      </c>
      <c r="Q167" s="53">
        <v>526.27002000000005</v>
      </c>
      <c r="R167" s="50">
        <f t="shared" si="10"/>
        <v>547.53002900000001</v>
      </c>
      <c r="S167" s="50">
        <f t="shared" si="11"/>
        <v>4.0397530150016836</v>
      </c>
    </row>
    <row r="168" spans="3:19" x14ac:dyDescent="0.2">
      <c r="C168" s="31">
        <v>44071</v>
      </c>
      <c r="D168" s="11">
        <v>167</v>
      </c>
      <c r="E168" s="23">
        <v>170.0899963</v>
      </c>
      <c r="F168" s="23">
        <f t="shared" si="8"/>
        <v>170</v>
      </c>
      <c r="G168" s="50">
        <f t="shared" si="9"/>
        <v>5.2910989451291857E-2</v>
      </c>
      <c r="O168" s="40">
        <v>44071</v>
      </c>
      <c r="P168" s="41">
        <v>167</v>
      </c>
      <c r="Q168" s="53">
        <v>523.89001499999995</v>
      </c>
      <c r="R168" s="50">
        <f t="shared" si="10"/>
        <v>526.27002000000005</v>
      </c>
      <c r="S168" s="50">
        <f t="shared" si="11"/>
        <v>0.45429478170147919</v>
      </c>
    </row>
    <row r="169" spans="3:19" x14ac:dyDescent="0.2">
      <c r="C169" s="31">
        <v>44074</v>
      </c>
      <c r="D169" s="11">
        <v>168</v>
      </c>
      <c r="E169" s="23">
        <v>172.54800420000001</v>
      </c>
      <c r="F169" s="23">
        <f t="shared" si="8"/>
        <v>170.0899963</v>
      </c>
      <c r="G169" s="50">
        <f t="shared" si="9"/>
        <v>1.4245356887182197</v>
      </c>
      <c r="O169" s="40">
        <v>44074</v>
      </c>
      <c r="P169" s="41">
        <v>168</v>
      </c>
      <c r="Q169" s="53">
        <v>529.55999799999995</v>
      </c>
      <c r="R169" s="50">
        <f t="shared" si="10"/>
        <v>523.89001499999995</v>
      </c>
      <c r="S169" s="50">
        <f t="shared" si="11"/>
        <v>1.0706969977743679</v>
      </c>
    </row>
    <row r="170" spans="3:19" x14ac:dyDescent="0.2">
      <c r="C170" s="31">
        <v>44075</v>
      </c>
      <c r="D170" s="11">
        <v>169</v>
      </c>
      <c r="E170" s="23">
        <v>174.95599369999999</v>
      </c>
      <c r="F170" s="23">
        <f t="shared" si="8"/>
        <v>172.54800420000001</v>
      </c>
      <c r="G170" s="50">
        <f t="shared" si="9"/>
        <v>1.3763401007735725</v>
      </c>
      <c r="O170" s="40">
        <v>44075</v>
      </c>
      <c r="P170" s="41">
        <v>169</v>
      </c>
      <c r="Q170" s="53">
        <v>556.54998799999998</v>
      </c>
      <c r="R170" s="50">
        <f t="shared" si="10"/>
        <v>529.55999799999995</v>
      </c>
      <c r="S170" s="50">
        <f t="shared" si="11"/>
        <v>4.8495176681236467</v>
      </c>
    </row>
    <row r="171" spans="3:19" x14ac:dyDescent="0.2">
      <c r="C171" s="31">
        <v>44076</v>
      </c>
      <c r="D171" s="11">
        <v>170</v>
      </c>
      <c r="E171" s="23">
        <v>176.5724945</v>
      </c>
      <c r="F171" s="23">
        <f t="shared" si="8"/>
        <v>174.95599369999999</v>
      </c>
      <c r="G171" s="50">
        <f t="shared" si="9"/>
        <v>0.91548845395057343</v>
      </c>
      <c r="O171" s="40">
        <v>44076</v>
      </c>
      <c r="P171" s="41">
        <v>170</v>
      </c>
      <c r="Q171" s="53">
        <v>552.84002699999996</v>
      </c>
      <c r="R171" s="50">
        <f t="shared" si="10"/>
        <v>556.54998799999998</v>
      </c>
      <c r="S171" s="50">
        <f t="shared" si="11"/>
        <v>0.67107315295750491</v>
      </c>
    </row>
    <row r="172" spans="3:19" x14ac:dyDescent="0.2">
      <c r="C172" s="31">
        <v>44077</v>
      </c>
      <c r="D172" s="11">
        <v>171</v>
      </c>
      <c r="E172" s="23">
        <v>168.3999939</v>
      </c>
      <c r="F172" s="23">
        <f t="shared" si="8"/>
        <v>176.5724945</v>
      </c>
      <c r="G172" s="50">
        <f t="shared" si="9"/>
        <v>4.8530290356501053</v>
      </c>
      <c r="O172" s="40">
        <v>44077</v>
      </c>
      <c r="P172" s="41">
        <v>171</v>
      </c>
      <c r="Q172" s="53">
        <v>525.75</v>
      </c>
      <c r="R172" s="50">
        <f t="shared" si="10"/>
        <v>552.84002699999996</v>
      </c>
      <c r="S172" s="50">
        <f t="shared" si="11"/>
        <v>5.1526442225392222</v>
      </c>
    </row>
    <row r="173" spans="3:19" x14ac:dyDescent="0.2">
      <c r="C173" s="31">
        <v>44078</v>
      </c>
      <c r="D173" s="11">
        <v>172</v>
      </c>
      <c r="E173" s="23">
        <v>164.7310028</v>
      </c>
      <c r="F173" s="23">
        <f t="shared" si="8"/>
        <v>168.3999939</v>
      </c>
      <c r="G173" s="50">
        <f t="shared" si="9"/>
        <v>2.2272620439605553</v>
      </c>
      <c r="O173" s="40">
        <v>44078</v>
      </c>
      <c r="P173" s="41">
        <v>172</v>
      </c>
      <c r="Q173" s="53">
        <v>516.04998799999998</v>
      </c>
      <c r="R173" s="50">
        <f t="shared" si="10"/>
        <v>525.75</v>
      </c>
      <c r="S173" s="50">
        <f t="shared" si="11"/>
        <v>1.8796651924348102</v>
      </c>
    </row>
    <row r="174" spans="3:19" x14ac:dyDescent="0.2">
      <c r="C174" s="31">
        <v>44082</v>
      </c>
      <c r="D174" s="11">
        <v>173</v>
      </c>
      <c r="E174" s="23">
        <v>157.49200440000001</v>
      </c>
      <c r="F174" s="23">
        <f t="shared" si="8"/>
        <v>164.7310028</v>
      </c>
      <c r="G174" s="50">
        <f t="shared" si="9"/>
        <v>4.5964228010041026</v>
      </c>
      <c r="O174" s="40">
        <v>44082</v>
      </c>
      <c r="P174" s="41">
        <v>173</v>
      </c>
      <c r="Q174" s="53">
        <v>507.01998900000001</v>
      </c>
      <c r="R174" s="50">
        <f t="shared" si="10"/>
        <v>516.04998799999998</v>
      </c>
      <c r="S174" s="50">
        <f t="shared" si="11"/>
        <v>1.7809946739594869</v>
      </c>
    </row>
    <row r="175" spans="3:19" x14ac:dyDescent="0.2">
      <c r="C175" s="31">
        <v>44083</v>
      </c>
      <c r="D175" s="11">
        <v>174</v>
      </c>
      <c r="E175" s="23">
        <v>163.43049619999999</v>
      </c>
      <c r="F175" s="23">
        <f t="shared" si="8"/>
        <v>157.49200440000001</v>
      </c>
      <c r="G175" s="50">
        <f t="shared" si="9"/>
        <v>3.6336497398457879</v>
      </c>
      <c r="O175" s="40">
        <v>44083</v>
      </c>
      <c r="P175" s="41">
        <v>174</v>
      </c>
      <c r="Q175" s="53">
        <v>500.19000199999999</v>
      </c>
      <c r="R175" s="50">
        <f t="shared" si="10"/>
        <v>507.01998900000001</v>
      </c>
      <c r="S175" s="50">
        <f t="shared" si="11"/>
        <v>1.365478512703262</v>
      </c>
    </row>
    <row r="176" spans="3:19" x14ac:dyDescent="0.2">
      <c r="C176" s="31">
        <v>44084</v>
      </c>
      <c r="D176" s="11">
        <v>175</v>
      </c>
      <c r="E176" s="23">
        <v>158.75549319999999</v>
      </c>
      <c r="F176" s="23">
        <f t="shared" si="8"/>
        <v>163.43049619999999</v>
      </c>
      <c r="G176" s="50">
        <f t="shared" si="9"/>
        <v>2.944781881727041</v>
      </c>
      <c r="O176" s="40">
        <v>44084</v>
      </c>
      <c r="P176" s="41">
        <v>175</v>
      </c>
      <c r="Q176" s="53">
        <v>480.67001299999998</v>
      </c>
      <c r="R176" s="50">
        <f t="shared" si="10"/>
        <v>500.19000199999999</v>
      </c>
      <c r="S176" s="50">
        <f t="shared" si="11"/>
        <v>4.0609957917220871</v>
      </c>
    </row>
    <row r="177" spans="3:19" x14ac:dyDescent="0.2">
      <c r="C177" s="31">
        <v>44085</v>
      </c>
      <c r="D177" s="11">
        <v>176</v>
      </c>
      <c r="E177" s="23">
        <v>155.81100459999999</v>
      </c>
      <c r="F177" s="23">
        <f t="shared" si="8"/>
        <v>158.75549319999999</v>
      </c>
      <c r="G177" s="50">
        <f t="shared" si="9"/>
        <v>1.8897821803788049</v>
      </c>
      <c r="O177" s="40">
        <v>44085</v>
      </c>
      <c r="P177" s="41">
        <v>176</v>
      </c>
      <c r="Q177" s="53">
        <v>482.02999899999998</v>
      </c>
      <c r="R177" s="50">
        <f t="shared" si="10"/>
        <v>480.67001299999998</v>
      </c>
      <c r="S177" s="50">
        <f t="shared" si="11"/>
        <v>0.2821372119621941</v>
      </c>
    </row>
    <row r="178" spans="3:19" x14ac:dyDescent="0.2">
      <c r="C178" s="31">
        <v>44088</v>
      </c>
      <c r="D178" s="11">
        <v>177</v>
      </c>
      <c r="E178" s="23">
        <v>155.14849849999999</v>
      </c>
      <c r="F178" s="23">
        <f t="shared" si="8"/>
        <v>155.81100459999999</v>
      </c>
      <c r="G178" s="50">
        <f t="shared" si="9"/>
        <v>0.42701418731422769</v>
      </c>
      <c r="O178" s="40">
        <v>44088</v>
      </c>
      <c r="P178" s="41">
        <v>177</v>
      </c>
      <c r="Q178" s="53">
        <v>476.26001000000002</v>
      </c>
      <c r="R178" s="50">
        <f t="shared" si="10"/>
        <v>482.02999899999998</v>
      </c>
      <c r="S178" s="50">
        <f t="shared" si="11"/>
        <v>1.211520782523805</v>
      </c>
    </row>
    <row r="179" spans="3:19" x14ac:dyDescent="0.2">
      <c r="C179" s="31">
        <v>44089</v>
      </c>
      <c r="D179" s="11">
        <v>178</v>
      </c>
      <c r="E179" s="23">
        <v>157.8065033</v>
      </c>
      <c r="F179" s="23">
        <f t="shared" si="8"/>
        <v>155.14849849999999</v>
      </c>
      <c r="G179" s="50">
        <f t="shared" si="9"/>
        <v>1.6843442725215083</v>
      </c>
      <c r="O179" s="40">
        <v>44089</v>
      </c>
      <c r="P179" s="41">
        <v>178</v>
      </c>
      <c r="Q179" s="53">
        <v>495.98998999999998</v>
      </c>
      <c r="R179" s="50">
        <f t="shared" si="10"/>
        <v>476.26001000000002</v>
      </c>
      <c r="S179" s="50">
        <f t="shared" si="11"/>
        <v>3.9778988281598093</v>
      </c>
    </row>
    <row r="180" spans="3:19" x14ac:dyDescent="0.2">
      <c r="C180" s="31">
        <v>44090</v>
      </c>
      <c r="D180" s="11">
        <v>179</v>
      </c>
      <c r="E180" s="23">
        <v>153.90499879999999</v>
      </c>
      <c r="F180" s="23">
        <f t="shared" si="8"/>
        <v>157.8065033</v>
      </c>
      <c r="G180" s="50">
        <f t="shared" si="9"/>
        <v>2.5350083040967584</v>
      </c>
      <c r="O180" s="40">
        <v>44090</v>
      </c>
      <c r="P180" s="41">
        <v>179</v>
      </c>
      <c r="Q180" s="53">
        <v>483.85998499999999</v>
      </c>
      <c r="R180" s="50">
        <f t="shared" si="10"/>
        <v>495.98998999999998</v>
      </c>
      <c r="S180" s="50">
        <f t="shared" si="11"/>
        <v>2.5069246013389561</v>
      </c>
    </row>
    <row r="181" spans="3:19" x14ac:dyDescent="0.2">
      <c r="C181" s="31">
        <v>44091</v>
      </c>
      <c r="D181" s="11">
        <v>180</v>
      </c>
      <c r="E181" s="23">
        <v>150.43649289999999</v>
      </c>
      <c r="F181" s="23">
        <f t="shared" si="8"/>
        <v>153.90499879999999</v>
      </c>
      <c r="G181" s="50">
        <f t="shared" si="9"/>
        <v>2.3056279983245989</v>
      </c>
      <c r="O181" s="40">
        <v>44091</v>
      </c>
      <c r="P181" s="41">
        <v>180</v>
      </c>
      <c r="Q181" s="53">
        <v>470.20001200000002</v>
      </c>
      <c r="R181" s="50">
        <f t="shared" si="10"/>
        <v>483.85998499999999</v>
      </c>
      <c r="S181" s="50">
        <f t="shared" si="11"/>
        <v>2.9051409296858925</v>
      </c>
    </row>
    <row r="182" spans="3:19" x14ac:dyDescent="0.2">
      <c r="C182" s="31">
        <v>44092</v>
      </c>
      <c r="D182" s="11">
        <v>181</v>
      </c>
      <c r="E182" s="23">
        <v>147.74549870000001</v>
      </c>
      <c r="F182" s="23">
        <f t="shared" si="8"/>
        <v>150.43649289999999</v>
      </c>
      <c r="G182" s="50">
        <f t="shared" si="9"/>
        <v>1.8213713606693975</v>
      </c>
      <c r="O182" s="40">
        <v>44092</v>
      </c>
      <c r="P182" s="41">
        <v>181</v>
      </c>
      <c r="Q182" s="53">
        <v>469.959992</v>
      </c>
      <c r="R182" s="50">
        <f t="shared" si="10"/>
        <v>470.20001200000002</v>
      </c>
      <c r="S182" s="50">
        <f t="shared" si="11"/>
        <v>5.1072432565709855E-2</v>
      </c>
    </row>
    <row r="183" spans="3:19" x14ac:dyDescent="0.2">
      <c r="C183" s="31">
        <v>44095</v>
      </c>
      <c r="D183" s="11">
        <v>182</v>
      </c>
      <c r="E183" s="23">
        <v>148.02349849999999</v>
      </c>
      <c r="F183" s="23">
        <f t="shared" si="8"/>
        <v>147.74549870000001</v>
      </c>
      <c r="G183" s="50">
        <f t="shared" si="9"/>
        <v>0.18780788375973634</v>
      </c>
      <c r="O183" s="40">
        <v>44095</v>
      </c>
      <c r="P183" s="41">
        <v>182</v>
      </c>
      <c r="Q183" s="53">
        <v>487.35000600000001</v>
      </c>
      <c r="R183" s="50">
        <f t="shared" si="10"/>
        <v>469.959992</v>
      </c>
      <c r="S183" s="50">
        <f t="shared" si="11"/>
        <v>3.5682802474408928</v>
      </c>
    </row>
    <row r="184" spans="3:19" x14ac:dyDescent="0.2">
      <c r="C184" s="31">
        <v>44096</v>
      </c>
      <c r="D184" s="11">
        <v>183</v>
      </c>
      <c r="E184" s="23">
        <v>156.44949339999999</v>
      </c>
      <c r="F184" s="23">
        <f t="shared" si="8"/>
        <v>148.02349849999999</v>
      </c>
      <c r="G184" s="50">
        <f t="shared" si="9"/>
        <v>5.3857604245844151</v>
      </c>
      <c r="O184" s="40">
        <v>44096</v>
      </c>
      <c r="P184" s="41">
        <v>183</v>
      </c>
      <c r="Q184" s="53">
        <v>491.17001299999998</v>
      </c>
      <c r="R184" s="50">
        <f t="shared" si="10"/>
        <v>487.35000600000001</v>
      </c>
      <c r="S184" s="50">
        <f t="shared" si="11"/>
        <v>0.77773620109010511</v>
      </c>
    </row>
    <row r="185" spans="3:19" x14ac:dyDescent="0.2">
      <c r="C185" s="31">
        <v>44097</v>
      </c>
      <c r="D185" s="11">
        <v>184</v>
      </c>
      <c r="E185" s="23">
        <v>149.99299619999999</v>
      </c>
      <c r="F185" s="23">
        <f t="shared" si="8"/>
        <v>156.44949339999999</v>
      </c>
      <c r="G185" s="50">
        <f t="shared" si="9"/>
        <v>4.3045324538960044</v>
      </c>
      <c r="O185" s="40">
        <v>44097</v>
      </c>
      <c r="P185" s="41">
        <v>184</v>
      </c>
      <c r="Q185" s="53">
        <v>470.60998499999999</v>
      </c>
      <c r="R185" s="50">
        <f t="shared" si="10"/>
        <v>491.17001299999998</v>
      </c>
      <c r="S185" s="50">
        <f t="shared" si="11"/>
        <v>4.3688040320691428</v>
      </c>
    </row>
    <row r="186" spans="3:19" x14ac:dyDescent="0.2">
      <c r="C186" s="31">
        <v>44098</v>
      </c>
      <c r="D186" s="11">
        <v>185</v>
      </c>
      <c r="E186" s="23">
        <v>150.98950199999999</v>
      </c>
      <c r="F186" s="23">
        <f t="shared" si="8"/>
        <v>149.99299619999999</v>
      </c>
      <c r="G186" s="50">
        <f t="shared" si="9"/>
        <v>0.6599835000449199</v>
      </c>
      <c r="O186" s="40">
        <v>44098</v>
      </c>
      <c r="P186" s="41">
        <v>185</v>
      </c>
      <c r="Q186" s="53">
        <v>473.07998700000002</v>
      </c>
      <c r="R186" s="50">
        <f t="shared" si="10"/>
        <v>470.60998499999999</v>
      </c>
      <c r="S186" s="50">
        <f t="shared" si="11"/>
        <v>0.52211086240687288</v>
      </c>
    </row>
    <row r="187" spans="3:19" x14ac:dyDescent="0.2">
      <c r="C187" s="31">
        <v>44099</v>
      </c>
      <c r="D187" s="11">
        <v>186</v>
      </c>
      <c r="E187" s="23">
        <v>154.7565002</v>
      </c>
      <c r="F187" s="23">
        <f t="shared" si="8"/>
        <v>150.98950199999999</v>
      </c>
      <c r="G187" s="50">
        <f t="shared" si="9"/>
        <v>2.4341453800853126</v>
      </c>
      <c r="O187" s="40">
        <v>44099</v>
      </c>
      <c r="P187" s="41">
        <v>186</v>
      </c>
      <c r="Q187" s="53">
        <v>482.88000499999998</v>
      </c>
      <c r="R187" s="50">
        <f t="shared" si="10"/>
        <v>473.07998700000002</v>
      </c>
      <c r="S187" s="50">
        <f t="shared" si="11"/>
        <v>2.0294934349166032</v>
      </c>
    </row>
    <row r="188" spans="3:19" x14ac:dyDescent="0.2">
      <c r="C188" s="31">
        <v>44102</v>
      </c>
      <c r="D188" s="11">
        <v>187</v>
      </c>
      <c r="E188" s="23">
        <v>158.70249939999999</v>
      </c>
      <c r="F188" s="23">
        <f t="shared" si="8"/>
        <v>154.7565002</v>
      </c>
      <c r="G188" s="50">
        <f t="shared" si="9"/>
        <v>2.486412762822555</v>
      </c>
      <c r="O188" s="40">
        <v>44102</v>
      </c>
      <c r="P188" s="41">
        <v>187</v>
      </c>
      <c r="Q188" s="53">
        <v>490.64999399999999</v>
      </c>
      <c r="R188" s="50">
        <f t="shared" si="10"/>
        <v>482.88000499999998</v>
      </c>
      <c r="S188" s="50">
        <f t="shared" si="11"/>
        <v>1.583611351272127</v>
      </c>
    </row>
    <row r="189" spans="3:19" x14ac:dyDescent="0.2">
      <c r="C189" s="31">
        <v>44103</v>
      </c>
      <c r="D189" s="11">
        <v>188</v>
      </c>
      <c r="E189" s="23">
        <v>157.2440033</v>
      </c>
      <c r="F189" s="23">
        <f t="shared" si="8"/>
        <v>158.70249939999999</v>
      </c>
      <c r="G189" s="50">
        <f t="shared" si="9"/>
        <v>0.92753686588440531</v>
      </c>
      <c r="O189" s="40">
        <v>44103</v>
      </c>
      <c r="P189" s="41">
        <v>188</v>
      </c>
      <c r="Q189" s="53">
        <v>493.48001099999999</v>
      </c>
      <c r="R189" s="50">
        <f t="shared" si="10"/>
        <v>490.64999399999999</v>
      </c>
      <c r="S189" s="50">
        <f t="shared" si="11"/>
        <v>0.57348158728155618</v>
      </c>
    </row>
    <row r="190" spans="3:19" x14ac:dyDescent="0.2">
      <c r="C190" s="31">
        <v>44104</v>
      </c>
      <c r="D190" s="11">
        <v>189</v>
      </c>
      <c r="E190" s="23">
        <v>157.43649289999999</v>
      </c>
      <c r="F190" s="23">
        <f t="shared" si="8"/>
        <v>157.2440033</v>
      </c>
      <c r="G190" s="50">
        <f t="shared" si="9"/>
        <v>0.12226491866930277</v>
      </c>
      <c r="O190" s="40">
        <v>44104</v>
      </c>
      <c r="P190" s="41">
        <v>189</v>
      </c>
      <c r="Q190" s="53">
        <v>500.02999899999998</v>
      </c>
      <c r="R190" s="50">
        <f t="shared" si="10"/>
        <v>493.48001099999999</v>
      </c>
      <c r="S190" s="50">
        <f t="shared" si="11"/>
        <v>1.3099190074793863</v>
      </c>
    </row>
    <row r="191" spans="3:19" x14ac:dyDescent="0.2">
      <c r="C191" s="31">
        <v>44105</v>
      </c>
      <c r="D191" s="11">
        <v>190</v>
      </c>
      <c r="E191" s="23">
        <v>161.06300350000001</v>
      </c>
      <c r="F191" s="23">
        <f t="shared" si="8"/>
        <v>157.43649289999999</v>
      </c>
      <c r="G191" s="50">
        <f t="shared" si="9"/>
        <v>2.2516099421926015</v>
      </c>
      <c r="O191" s="40">
        <v>44105</v>
      </c>
      <c r="P191" s="41">
        <v>190</v>
      </c>
      <c r="Q191" s="53">
        <v>527.51000999999997</v>
      </c>
      <c r="R191" s="50">
        <f t="shared" si="10"/>
        <v>500.02999899999998</v>
      </c>
      <c r="S191" s="50">
        <f t="shared" si="11"/>
        <v>5.2093819034827398</v>
      </c>
    </row>
    <row r="192" spans="3:19" x14ac:dyDescent="0.2">
      <c r="C192" s="31">
        <v>44106</v>
      </c>
      <c r="D192" s="11">
        <v>191</v>
      </c>
      <c r="E192" s="23">
        <v>156.25</v>
      </c>
      <c r="F192" s="23">
        <f t="shared" si="8"/>
        <v>161.06300350000001</v>
      </c>
      <c r="G192" s="50">
        <f t="shared" si="9"/>
        <v>3.080322240000005</v>
      </c>
      <c r="O192" s="40">
        <v>44106</v>
      </c>
      <c r="P192" s="41">
        <v>191</v>
      </c>
      <c r="Q192" s="53">
        <v>503.05999800000001</v>
      </c>
      <c r="R192" s="50">
        <f t="shared" si="10"/>
        <v>527.51000999999997</v>
      </c>
      <c r="S192" s="50">
        <f t="shared" si="11"/>
        <v>4.8602576426678947</v>
      </c>
    </row>
    <row r="193" spans="3:19" x14ac:dyDescent="0.2">
      <c r="C193" s="31">
        <v>44109</v>
      </c>
      <c r="D193" s="11">
        <v>192</v>
      </c>
      <c r="E193" s="23">
        <v>159.96000670000001</v>
      </c>
      <c r="F193" s="23">
        <f t="shared" si="8"/>
        <v>156.25</v>
      </c>
      <c r="G193" s="50">
        <f t="shared" si="9"/>
        <v>2.3193339238588613</v>
      </c>
      <c r="O193" s="40">
        <v>44109</v>
      </c>
      <c r="P193" s="41">
        <v>192</v>
      </c>
      <c r="Q193" s="53">
        <v>520.65002400000003</v>
      </c>
      <c r="R193" s="50">
        <f t="shared" si="10"/>
        <v>503.05999800000001</v>
      </c>
      <c r="S193" s="50">
        <f t="shared" si="11"/>
        <v>3.3784740591887541</v>
      </c>
    </row>
    <row r="194" spans="3:19" x14ac:dyDescent="0.2">
      <c r="C194" s="31">
        <v>44110</v>
      </c>
      <c r="D194" s="11">
        <v>193</v>
      </c>
      <c r="E194" s="23">
        <v>154.99800110000001</v>
      </c>
      <c r="F194" s="23">
        <f t="shared" si="8"/>
        <v>159.96000670000001</v>
      </c>
      <c r="G194" s="50">
        <f t="shared" si="9"/>
        <v>3.2013352203159458</v>
      </c>
      <c r="O194" s="40">
        <v>44110</v>
      </c>
      <c r="P194" s="41">
        <v>193</v>
      </c>
      <c r="Q194" s="53">
        <v>505.86999500000002</v>
      </c>
      <c r="R194" s="50">
        <f t="shared" si="10"/>
        <v>520.65002400000003</v>
      </c>
      <c r="S194" s="50">
        <f t="shared" si="11"/>
        <v>2.9217050123718074</v>
      </c>
    </row>
    <row r="195" spans="3:19" x14ac:dyDescent="0.2">
      <c r="C195" s="31">
        <v>44111</v>
      </c>
      <c r="D195" s="11">
        <v>194</v>
      </c>
      <c r="E195" s="23">
        <v>159.7845001</v>
      </c>
      <c r="F195" s="23">
        <f t="shared" ref="F195:F263" si="12">E194</f>
        <v>154.99800110000001</v>
      </c>
      <c r="G195" s="50">
        <f t="shared" ref="G195:G258" si="13">ABS(E195-F195)/E195*100</f>
        <v>2.9955965672542679</v>
      </c>
      <c r="O195" s="40">
        <v>44111</v>
      </c>
      <c r="P195" s="41">
        <v>194</v>
      </c>
      <c r="Q195" s="53">
        <v>534.65997300000004</v>
      </c>
      <c r="R195" s="50">
        <f t="shared" ref="R195:R263" si="14">Q194</f>
        <v>505.86999500000002</v>
      </c>
      <c r="S195" s="50">
        <f t="shared" ref="S195:S258" si="15">ABS(Q195-R195)/Q195*100</f>
        <v>5.3847266400845788</v>
      </c>
    </row>
    <row r="196" spans="3:19" x14ac:dyDescent="0.2">
      <c r="C196" s="31">
        <v>44112</v>
      </c>
      <c r="D196" s="11">
        <v>195</v>
      </c>
      <c r="E196" s="23">
        <v>159.5274963</v>
      </c>
      <c r="F196" s="23">
        <f t="shared" si="12"/>
        <v>159.7845001</v>
      </c>
      <c r="G196" s="50">
        <f t="shared" si="13"/>
        <v>0.16110313642527016</v>
      </c>
      <c r="O196" s="40">
        <v>44112</v>
      </c>
      <c r="P196" s="41">
        <v>195</v>
      </c>
      <c r="Q196" s="53">
        <v>531.78997800000002</v>
      </c>
      <c r="R196" s="50">
        <f t="shared" si="14"/>
        <v>534.65997300000004</v>
      </c>
      <c r="S196" s="50">
        <f t="shared" si="15"/>
        <v>0.53968580054737647</v>
      </c>
    </row>
    <row r="197" spans="3:19" x14ac:dyDescent="0.2">
      <c r="C197" s="31">
        <v>44113</v>
      </c>
      <c r="D197" s="11">
        <v>196</v>
      </c>
      <c r="E197" s="23">
        <v>164.33250430000001</v>
      </c>
      <c r="F197" s="23">
        <f t="shared" si="12"/>
        <v>159.5274963</v>
      </c>
      <c r="G197" s="50">
        <f t="shared" si="13"/>
        <v>2.9239547102794408</v>
      </c>
      <c r="O197" s="40">
        <v>44113</v>
      </c>
      <c r="P197" s="41">
        <v>196</v>
      </c>
      <c r="Q197" s="53">
        <v>539.44000200000005</v>
      </c>
      <c r="R197" s="50">
        <f t="shared" si="14"/>
        <v>531.78997800000002</v>
      </c>
      <c r="S197" s="50">
        <f t="shared" si="15"/>
        <v>1.4181417713994502</v>
      </c>
    </row>
    <row r="198" spans="3:19" x14ac:dyDescent="0.2">
      <c r="C198" s="31">
        <v>44116</v>
      </c>
      <c r="D198" s="11">
        <v>197</v>
      </c>
      <c r="E198" s="23">
        <v>172.1464996</v>
      </c>
      <c r="F198" s="23">
        <f t="shared" si="12"/>
        <v>164.33250430000001</v>
      </c>
      <c r="G198" s="50">
        <f t="shared" si="13"/>
        <v>4.5391543354971526</v>
      </c>
      <c r="O198" s="40">
        <v>44116</v>
      </c>
      <c r="P198" s="41">
        <v>197</v>
      </c>
      <c r="Q198" s="53">
        <v>539.80999799999995</v>
      </c>
      <c r="R198" s="50">
        <f t="shared" si="14"/>
        <v>539.44000200000005</v>
      </c>
      <c r="S198" s="50">
        <f t="shared" si="15"/>
        <v>6.8541894624171262E-2</v>
      </c>
    </row>
    <row r="199" spans="3:19" x14ac:dyDescent="0.2">
      <c r="C199" s="31">
        <v>44117</v>
      </c>
      <c r="D199" s="11">
        <v>198</v>
      </c>
      <c r="E199" s="23">
        <v>172.1815033</v>
      </c>
      <c r="F199" s="23">
        <f t="shared" si="12"/>
        <v>172.1464996</v>
      </c>
      <c r="G199" s="50">
        <f t="shared" si="13"/>
        <v>2.032953559420125E-2</v>
      </c>
      <c r="O199" s="40">
        <v>44117</v>
      </c>
      <c r="P199" s="41">
        <v>198</v>
      </c>
      <c r="Q199" s="53">
        <v>554.09002699999996</v>
      </c>
      <c r="R199" s="50">
        <f t="shared" si="14"/>
        <v>539.80999799999995</v>
      </c>
      <c r="S199" s="50">
        <f t="shared" si="15"/>
        <v>2.5772037582621956</v>
      </c>
    </row>
    <row r="200" spans="3:19" x14ac:dyDescent="0.2">
      <c r="C200" s="31">
        <v>44118</v>
      </c>
      <c r="D200" s="11">
        <v>199</v>
      </c>
      <c r="E200" s="23">
        <v>168.18550110000001</v>
      </c>
      <c r="F200" s="23">
        <f t="shared" si="12"/>
        <v>172.1815033</v>
      </c>
      <c r="G200" s="50">
        <f t="shared" si="13"/>
        <v>2.3759492785433647</v>
      </c>
      <c r="O200" s="40">
        <v>44118</v>
      </c>
      <c r="P200" s="41">
        <v>199</v>
      </c>
      <c r="Q200" s="53">
        <v>541.45001200000002</v>
      </c>
      <c r="R200" s="50">
        <f t="shared" si="14"/>
        <v>554.09002699999996</v>
      </c>
      <c r="S200" s="50">
        <f t="shared" si="15"/>
        <v>2.3344749690392375</v>
      </c>
    </row>
    <row r="201" spans="3:19" x14ac:dyDescent="0.2">
      <c r="C201" s="31">
        <v>44119</v>
      </c>
      <c r="D201" s="11">
        <v>200</v>
      </c>
      <c r="E201" s="23">
        <v>166.93249510000001</v>
      </c>
      <c r="F201" s="23">
        <f t="shared" si="12"/>
        <v>168.18550110000001</v>
      </c>
      <c r="G201" s="50">
        <f t="shared" si="13"/>
        <v>0.75060640485208863</v>
      </c>
      <c r="O201" s="40">
        <v>44119</v>
      </c>
      <c r="P201" s="41">
        <v>200</v>
      </c>
      <c r="Q201" s="53">
        <v>541.94000200000005</v>
      </c>
      <c r="R201" s="50">
        <f t="shared" si="14"/>
        <v>541.45001200000002</v>
      </c>
      <c r="S201" s="50">
        <f t="shared" si="15"/>
        <v>9.0414067644343094E-2</v>
      </c>
    </row>
    <row r="202" spans="3:19" x14ac:dyDescent="0.2">
      <c r="C202" s="31">
        <v>44120</v>
      </c>
      <c r="D202" s="11">
        <v>201</v>
      </c>
      <c r="E202" s="23">
        <v>163.63549800000001</v>
      </c>
      <c r="F202" s="23">
        <f t="shared" si="12"/>
        <v>166.93249510000001</v>
      </c>
      <c r="G202" s="50">
        <f t="shared" si="13"/>
        <v>2.0148422196264519</v>
      </c>
      <c r="O202" s="40">
        <v>44120</v>
      </c>
      <c r="P202" s="41">
        <v>201</v>
      </c>
      <c r="Q202" s="53">
        <v>530.78997800000002</v>
      </c>
      <c r="R202" s="50">
        <f t="shared" si="14"/>
        <v>541.94000200000005</v>
      </c>
      <c r="S202" s="50">
        <f t="shared" si="15"/>
        <v>2.1006470472583092</v>
      </c>
    </row>
    <row r="203" spans="3:19" x14ac:dyDescent="0.2">
      <c r="C203" s="31">
        <v>44123</v>
      </c>
      <c r="D203" s="11">
        <v>202</v>
      </c>
      <c r="E203" s="23">
        <v>160.36050420000001</v>
      </c>
      <c r="F203" s="23">
        <f t="shared" si="12"/>
        <v>163.63549800000001</v>
      </c>
      <c r="G203" s="50">
        <f t="shared" si="13"/>
        <v>2.042269582736822</v>
      </c>
      <c r="O203" s="40">
        <v>44123</v>
      </c>
      <c r="P203" s="41">
        <v>202</v>
      </c>
      <c r="Q203" s="53">
        <v>530.71997099999999</v>
      </c>
      <c r="R203" s="50">
        <f t="shared" si="14"/>
        <v>530.78997800000002</v>
      </c>
      <c r="S203" s="50">
        <f t="shared" si="15"/>
        <v>1.3190948866710793E-2</v>
      </c>
    </row>
    <row r="204" spans="3:19" x14ac:dyDescent="0.2">
      <c r="C204" s="31">
        <v>44124</v>
      </c>
      <c r="D204" s="11">
        <v>203</v>
      </c>
      <c r="E204" s="23">
        <v>160.8504944</v>
      </c>
      <c r="F204" s="23">
        <f t="shared" si="12"/>
        <v>160.36050420000001</v>
      </c>
      <c r="G204" s="50">
        <f t="shared" si="13"/>
        <v>0.30462461544040742</v>
      </c>
      <c r="O204" s="40">
        <v>44124</v>
      </c>
      <c r="P204" s="41">
        <v>203</v>
      </c>
      <c r="Q204" s="53">
        <v>525.419983</v>
      </c>
      <c r="R204" s="50">
        <f t="shared" si="14"/>
        <v>530.71997099999999</v>
      </c>
      <c r="S204" s="50">
        <f t="shared" si="15"/>
        <v>1.008714584804816</v>
      </c>
    </row>
    <row r="205" spans="3:19" x14ac:dyDescent="0.2">
      <c r="C205" s="31">
        <v>44125</v>
      </c>
      <c r="D205" s="11">
        <v>204</v>
      </c>
      <c r="E205" s="23">
        <v>159.246994</v>
      </c>
      <c r="F205" s="23">
        <f t="shared" si="12"/>
        <v>160.8504944</v>
      </c>
      <c r="G205" s="50">
        <f t="shared" si="13"/>
        <v>1.0069266362415616</v>
      </c>
      <c r="O205" s="40">
        <v>44125</v>
      </c>
      <c r="P205" s="41">
        <v>204</v>
      </c>
      <c r="Q205" s="53">
        <v>489.04998799999998</v>
      </c>
      <c r="R205" s="50">
        <f t="shared" si="14"/>
        <v>525.419983</v>
      </c>
      <c r="S205" s="50">
        <f t="shared" si="15"/>
        <v>7.4368665560625713</v>
      </c>
    </row>
    <row r="206" spans="3:19" x14ac:dyDescent="0.2">
      <c r="C206" s="31">
        <v>44126</v>
      </c>
      <c r="D206" s="11">
        <v>205</v>
      </c>
      <c r="E206" s="23">
        <v>158.82000729999999</v>
      </c>
      <c r="F206" s="23">
        <f t="shared" si="12"/>
        <v>159.246994</v>
      </c>
      <c r="G206" s="50">
        <f t="shared" si="13"/>
        <v>0.26884943985266696</v>
      </c>
      <c r="O206" s="40">
        <v>44126</v>
      </c>
      <c r="P206" s="41">
        <v>205</v>
      </c>
      <c r="Q206" s="53">
        <v>485.23001099999999</v>
      </c>
      <c r="R206" s="50">
        <f t="shared" si="14"/>
        <v>489.04998799999998</v>
      </c>
      <c r="S206" s="50">
        <f t="shared" si="15"/>
        <v>0.78725077043925762</v>
      </c>
    </row>
    <row r="207" spans="3:19" x14ac:dyDescent="0.2">
      <c r="C207" s="31">
        <v>44127</v>
      </c>
      <c r="D207" s="11">
        <v>206</v>
      </c>
      <c r="E207" s="23">
        <v>160.22000120000001</v>
      </c>
      <c r="F207" s="23">
        <f t="shared" si="12"/>
        <v>158.82000729999999</v>
      </c>
      <c r="G207" s="50">
        <f t="shared" si="13"/>
        <v>0.87379471321588442</v>
      </c>
      <c r="O207" s="40">
        <v>44127</v>
      </c>
      <c r="P207" s="41">
        <v>206</v>
      </c>
      <c r="Q207" s="53">
        <v>488.27999899999998</v>
      </c>
      <c r="R207" s="50">
        <f t="shared" si="14"/>
        <v>485.23001099999999</v>
      </c>
      <c r="S207" s="50">
        <f t="shared" si="15"/>
        <v>0.62463914275546339</v>
      </c>
    </row>
    <row r="208" spans="3:19" x14ac:dyDescent="0.2">
      <c r="C208" s="31">
        <v>44130</v>
      </c>
      <c r="D208" s="11">
        <v>207</v>
      </c>
      <c r="E208" s="23">
        <v>160.35200499999999</v>
      </c>
      <c r="F208" s="23">
        <f t="shared" si="12"/>
        <v>160.22000120000001</v>
      </c>
      <c r="G208" s="50">
        <f t="shared" si="13"/>
        <v>8.2321265643032257E-2</v>
      </c>
      <c r="O208" s="40">
        <v>44130</v>
      </c>
      <c r="P208" s="41">
        <v>207</v>
      </c>
      <c r="Q208" s="53">
        <v>488.23998999999998</v>
      </c>
      <c r="R208" s="50">
        <f t="shared" si="14"/>
        <v>488.27999899999998</v>
      </c>
      <c r="S208" s="50">
        <f t="shared" si="15"/>
        <v>8.1945356421946804E-3</v>
      </c>
    </row>
    <row r="209" spans="3:19" x14ac:dyDescent="0.2">
      <c r="C209" s="31">
        <v>44131</v>
      </c>
      <c r="D209" s="11">
        <v>208</v>
      </c>
      <c r="E209" s="23">
        <v>164.31649780000001</v>
      </c>
      <c r="F209" s="23">
        <f t="shared" si="12"/>
        <v>160.35200499999999</v>
      </c>
      <c r="G209" s="50">
        <f t="shared" si="13"/>
        <v>2.4127174404760323</v>
      </c>
      <c r="O209" s="40">
        <v>44131</v>
      </c>
      <c r="P209" s="41">
        <v>208</v>
      </c>
      <c r="Q209" s="53">
        <v>488.92999300000002</v>
      </c>
      <c r="R209" s="50">
        <f t="shared" si="14"/>
        <v>488.23998999999998</v>
      </c>
      <c r="S209" s="50">
        <f t="shared" si="15"/>
        <v>0.14112511195443209</v>
      </c>
    </row>
    <row r="210" spans="3:19" x14ac:dyDescent="0.2">
      <c r="C210" s="31">
        <v>44132</v>
      </c>
      <c r="D210" s="11">
        <v>209</v>
      </c>
      <c r="E210" s="23">
        <v>158.13900760000001</v>
      </c>
      <c r="F210" s="23">
        <f t="shared" si="12"/>
        <v>164.31649780000001</v>
      </c>
      <c r="G210" s="50">
        <f t="shared" si="13"/>
        <v>3.9063671220357357</v>
      </c>
      <c r="O210" s="40">
        <v>44132</v>
      </c>
      <c r="P210" s="41">
        <v>209</v>
      </c>
      <c r="Q210" s="53">
        <v>486.23998999999998</v>
      </c>
      <c r="R210" s="50">
        <f t="shared" si="14"/>
        <v>488.92999300000002</v>
      </c>
      <c r="S210" s="50">
        <f t="shared" si="15"/>
        <v>0.55322537333880062</v>
      </c>
    </row>
    <row r="211" spans="3:19" x14ac:dyDescent="0.2">
      <c r="C211" s="31">
        <v>44133</v>
      </c>
      <c r="D211" s="11">
        <v>210</v>
      </c>
      <c r="E211" s="23">
        <v>160.55050660000001</v>
      </c>
      <c r="F211" s="23">
        <f t="shared" si="12"/>
        <v>158.13900760000001</v>
      </c>
      <c r="G211" s="50">
        <f t="shared" si="13"/>
        <v>1.5020189291635608</v>
      </c>
      <c r="O211" s="40">
        <v>44133</v>
      </c>
      <c r="P211" s="41">
        <v>210</v>
      </c>
      <c r="Q211" s="53">
        <v>504.209992</v>
      </c>
      <c r="R211" s="50">
        <f t="shared" si="14"/>
        <v>486.23998999999998</v>
      </c>
      <c r="S211" s="50">
        <f t="shared" si="15"/>
        <v>3.563991647353157</v>
      </c>
    </row>
    <row r="212" spans="3:19" x14ac:dyDescent="0.2">
      <c r="C212" s="31">
        <v>44134</v>
      </c>
      <c r="D212" s="11">
        <v>211</v>
      </c>
      <c r="E212" s="23">
        <v>151.80749510000001</v>
      </c>
      <c r="F212" s="23">
        <f t="shared" si="12"/>
        <v>160.55050660000001</v>
      </c>
      <c r="G212" s="50">
        <f t="shared" si="13"/>
        <v>5.7592752546511079</v>
      </c>
      <c r="O212" s="40">
        <v>44134</v>
      </c>
      <c r="P212" s="41">
        <v>211</v>
      </c>
      <c r="Q212" s="53">
        <v>475.73998999999998</v>
      </c>
      <c r="R212" s="50">
        <f t="shared" si="14"/>
        <v>504.209992</v>
      </c>
      <c r="S212" s="50">
        <f t="shared" si="15"/>
        <v>5.9843617518888887</v>
      </c>
    </row>
    <row r="213" spans="3:19" x14ac:dyDescent="0.2">
      <c r="C213" s="31">
        <v>44137</v>
      </c>
      <c r="D213" s="11">
        <v>212</v>
      </c>
      <c r="E213" s="23">
        <v>150.22399899999999</v>
      </c>
      <c r="F213" s="23">
        <f t="shared" si="12"/>
        <v>151.80749510000001</v>
      </c>
      <c r="G213" s="50">
        <f t="shared" si="13"/>
        <v>1.054089966011369</v>
      </c>
      <c r="O213" s="40">
        <v>44137</v>
      </c>
      <c r="P213" s="41">
        <v>212</v>
      </c>
      <c r="Q213" s="53">
        <v>484.11999500000002</v>
      </c>
      <c r="R213" s="50">
        <f t="shared" si="14"/>
        <v>475.73998999999998</v>
      </c>
      <c r="S213" s="50">
        <f t="shared" si="15"/>
        <v>1.7309768418055194</v>
      </c>
    </row>
    <row r="214" spans="3:19" x14ac:dyDescent="0.2">
      <c r="C214" s="31">
        <v>44138</v>
      </c>
      <c r="D214" s="11">
        <v>213</v>
      </c>
      <c r="E214" s="23">
        <v>152.42050169999999</v>
      </c>
      <c r="F214" s="23">
        <f t="shared" si="12"/>
        <v>150.22399899999999</v>
      </c>
      <c r="G214" s="50">
        <f t="shared" si="13"/>
        <v>1.4410808752770274</v>
      </c>
      <c r="O214" s="40">
        <v>44138</v>
      </c>
      <c r="P214" s="41">
        <v>213</v>
      </c>
      <c r="Q214" s="53">
        <v>487.22000100000002</v>
      </c>
      <c r="R214" s="50">
        <f t="shared" si="14"/>
        <v>484.11999500000002</v>
      </c>
      <c r="S214" s="50">
        <f t="shared" si="15"/>
        <v>0.6362641093627861</v>
      </c>
    </row>
    <row r="215" spans="3:19" x14ac:dyDescent="0.2">
      <c r="C215" s="31">
        <v>44139</v>
      </c>
      <c r="D215" s="11">
        <v>214</v>
      </c>
      <c r="E215" s="23">
        <v>162.05799870000001</v>
      </c>
      <c r="F215" s="23">
        <f t="shared" si="12"/>
        <v>152.42050169999999</v>
      </c>
      <c r="G215" s="50">
        <f t="shared" si="13"/>
        <v>5.9469431174704637</v>
      </c>
      <c r="O215" s="40">
        <v>44139</v>
      </c>
      <c r="P215" s="41">
        <v>214</v>
      </c>
      <c r="Q215" s="53">
        <v>496.95001200000002</v>
      </c>
      <c r="R215" s="50">
        <f t="shared" si="14"/>
        <v>487.22000100000002</v>
      </c>
      <c r="S215" s="50">
        <f t="shared" si="15"/>
        <v>1.9579456212992286</v>
      </c>
    </row>
    <row r="216" spans="3:19" x14ac:dyDescent="0.2">
      <c r="C216" s="31">
        <v>44140</v>
      </c>
      <c r="D216" s="11">
        <v>215</v>
      </c>
      <c r="E216" s="23">
        <v>166.1000061</v>
      </c>
      <c r="F216" s="23">
        <f t="shared" si="12"/>
        <v>162.05799870000001</v>
      </c>
      <c r="G216" s="50">
        <f t="shared" si="13"/>
        <v>2.4334781767355929</v>
      </c>
      <c r="O216" s="40">
        <v>44140</v>
      </c>
      <c r="P216" s="41">
        <v>215</v>
      </c>
      <c r="Q216" s="53">
        <v>513.76000999999997</v>
      </c>
      <c r="R216" s="50">
        <f t="shared" si="14"/>
        <v>496.95001200000002</v>
      </c>
      <c r="S216" s="50">
        <f t="shared" si="15"/>
        <v>3.2719553240432147</v>
      </c>
    </row>
    <row r="217" spans="3:19" x14ac:dyDescent="0.2">
      <c r="C217" s="31">
        <v>44141</v>
      </c>
      <c r="D217" s="11">
        <v>216</v>
      </c>
      <c r="E217" s="23">
        <v>165.5684967</v>
      </c>
      <c r="F217" s="23">
        <f t="shared" si="12"/>
        <v>166.1000061</v>
      </c>
      <c r="G217" s="50">
        <f t="shared" si="13"/>
        <v>0.32102085275501835</v>
      </c>
      <c r="O217" s="40">
        <v>44141</v>
      </c>
      <c r="P217" s="41">
        <v>216</v>
      </c>
      <c r="Q217" s="53">
        <v>514.72998099999995</v>
      </c>
      <c r="R217" s="50">
        <f t="shared" si="14"/>
        <v>513.76000999999997</v>
      </c>
      <c r="S217" s="50">
        <f t="shared" si="15"/>
        <v>0.18844268564181166</v>
      </c>
    </row>
    <row r="218" spans="3:19" x14ac:dyDescent="0.2">
      <c r="C218" s="31">
        <v>44144</v>
      </c>
      <c r="D218" s="11">
        <v>217</v>
      </c>
      <c r="E218" s="23">
        <v>157.18699649999999</v>
      </c>
      <c r="F218" s="23">
        <f t="shared" si="12"/>
        <v>165.5684967</v>
      </c>
      <c r="G218" s="50">
        <f t="shared" si="13"/>
        <v>5.3321842051991908</v>
      </c>
      <c r="O218" s="40">
        <v>44144</v>
      </c>
      <c r="P218" s="41">
        <v>217</v>
      </c>
      <c r="Q218" s="53">
        <v>470.5</v>
      </c>
      <c r="R218" s="50">
        <f t="shared" si="14"/>
        <v>514.72998099999995</v>
      </c>
      <c r="S218" s="50">
        <f t="shared" si="15"/>
        <v>9.4006335812964839</v>
      </c>
    </row>
    <row r="219" spans="3:19" x14ac:dyDescent="0.2">
      <c r="C219" s="31">
        <v>44145</v>
      </c>
      <c r="D219" s="11">
        <v>218</v>
      </c>
      <c r="E219" s="23">
        <v>151.75100710000001</v>
      </c>
      <c r="F219" s="23">
        <f t="shared" si="12"/>
        <v>157.18699649999999</v>
      </c>
      <c r="G219" s="50">
        <f t="shared" si="13"/>
        <v>3.582176819701635</v>
      </c>
      <c r="O219" s="40">
        <v>44145</v>
      </c>
      <c r="P219" s="41">
        <v>218</v>
      </c>
      <c r="Q219" s="53">
        <v>480.23998999999998</v>
      </c>
      <c r="R219" s="50">
        <f t="shared" si="14"/>
        <v>470.5</v>
      </c>
      <c r="S219" s="50">
        <f t="shared" si="15"/>
        <v>2.0281505503113095</v>
      </c>
    </row>
    <row r="220" spans="3:19" x14ac:dyDescent="0.2">
      <c r="C220" s="31">
        <v>44146</v>
      </c>
      <c r="D220" s="11">
        <v>219</v>
      </c>
      <c r="E220" s="23">
        <v>156.86950680000001</v>
      </c>
      <c r="F220" s="23">
        <f t="shared" si="12"/>
        <v>151.75100710000001</v>
      </c>
      <c r="G220" s="50">
        <f t="shared" si="13"/>
        <v>3.2629029085466601</v>
      </c>
      <c r="O220" s="40">
        <v>44146</v>
      </c>
      <c r="P220" s="41">
        <v>219</v>
      </c>
      <c r="Q220" s="53">
        <v>490.76001000000002</v>
      </c>
      <c r="R220" s="50">
        <f t="shared" si="14"/>
        <v>480.23998999999998</v>
      </c>
      <c r="S220" s="50">
        <f t="shared" si="15"/>
        <v>2.1436180181021767</v>
      </c>
    </row>
    <row r="221" spans="3:19" x14ac:dyDescent="0.2">
      <c r="C221" s="31">
        <v>44147</v>
      </c>
      <c r="D221" s="11">
        <v>220</v>
      </c>
      <c r="E221" s="23">
        <v>155.51400760000001</v>
      </c>
      <c r="F221" s="23">
        <f t="shared" si="12"/>
        <v>156.86950680000001</v>
      </c>
      <c r="G221" s="50">
        <f t="shared" si="13"/>
        <v>0.87162514870460905</v>
      </c>
      <c r="O221" s="40">
        <v>44147</v>
      </c>
      <c r="P221" s="41">
        <v>220</v>
      </c>
      <c r="Q221" s="53">
        <v>486.76998900000001</v>
      </c>
      <c r="R221" s="50">
        <f t="shared" si="14"/>
        <v>490.76001000000002</v>
      </c>
      <c r="S221" s="50">
        <f t="shared" si="15"/>
        <v>0.81969330282603214</v>
      </c>
    </row>
    <row r="222" spans="3:19" x14ac:dyDescent="0.2">
      <c r="C222" s="31">
        <v>44148</v>
      </c>
      <c r="D222" s="11">
        <v>221</v>
      </c>
      <c r="E222" s="23">
        <v>156.440506</v>
      </c>
      <c r="F222" s="23">
        <f t="shared" si="12"/>
        <v>155.51400760000001</v>
      </c>
      <c r="G222" s="50">
        <f t="shared" si="13"/>
        <v>0.59223689803201329</v>
      </c>
      <c r="O222" s="40">
        <v>44148</v>
      </c>
      <c r="P222" s="41">
        <v>221</v>
      </c>
      <c r="Q222" s="53">
        <v>482.83999599999999</v>
      </c>
      <c r="R222" s="50">
        <f t="shared" si="14"/>
        <v>486.76998900000001</v>
      </c>
      <c r="S222" s="50">
        <f t="shared" si="15"/>
        <v>0.81393277950404608</v>
      </c>
    </row>
    <row r="223" spans="3:19" x14ac:dyDescent="0.2">
      <c r="C223" s="31">
        <v>44151</v>
      </c>
      <c r="D223" s="11">
        <v>222</v>
      </c>
      <c r="E223" s="23">
        <v>156.5529938</v>
      </c>
      <c r="F223" s="23">
        <f t="shared" si="12"/>
        <v>156.440506</v>
      </c>
      <c r="G223" s="50">
        <f t="shared" si="13"/>
        <v>7.1852857789294289E-2</v>
      </c>
      <c r="O223" s="40">
        <v>44151</v>
      </c>
      <c r="P223" s="41">
        <v>222</v>
      </c>
      <c r="Q223" s="53">
        <v>479.10000600000001</v>
      </c>
      <c r="R223" s="50">
        <f t="shared" si="14"/>
        <v>482.83999599999999</v>
      </c>
      <c r="S223" s="50">
        <f t="shared" si="15"/>
        <v>0.78062825154712634</v>
      </c>
    </row>
    <row r="224" spans="3:19" x14ac:dyDescent="0.2">
      <c r="C224" s="31">
        <v>44152</v>
      </c>
      <c r="D224" s="11">
        <v>223</v>
      </c>
      <c r="E224" s="23">
        <v>156.78300479999999</v>
      </c>
      <c r="F224" s="23">
        <f t="shared" si="12"/>
        <v>156.5529938</v>
      </c>
      <c r="G224" s="50">
        <f t="shared" si="13"/>
        <v>0.14670658997345001</v>
      </c>
      <c r="O224" s="40">
        <v>44152</v>
      </c>
      <c r="P224" s="41">
        <v>223</v>
      </c>
      <c r="Q224" s="53">
        <v>480.63000499999998</v>
      </c>
      <c r="R224" s="50">
        <f t="shared" si="14"/>
        <v>479.10000600000001</v>
      </c>
      <c r="S224" s="50">
        <f t="shared" si="15"/>
        <v>0.31833197763006399</v>
      </c>
    </row>
    <row r="225" spans="3:19" x14ac:dyDescent="0.2">
      <c r="C225" s="31">
        <v>44153</v>
      </c>
      <c r="D225" s="11">
        <v>224</v>
      </c>
      <c r="E225" s="23">
        <v>155.27299500000001</v>
      </c>
      <c r="F225" s="23">
        <f t="shared" si="12"/>
        <v>156.78300479999999</v>
      </c>
      <c r="G225" s="50">
        <f t="shared" si="13"/>
        <v>0.97248707027257209</v>
      </c>
      <c r="O225" s="40">
        <v>44153</v>
      </c>
      <c r="P225" s="41">
        <v>224</v>
      </c>
      <c r="Q225" s="53">
        <v>481.790009</v>
      </c>
      <c r="R225" s="50">
        <f t="shared" si="14"/>
        <v>480.63000499999998</v>
      </c>
      <c r="S225" s="50">
        <f t="shared" si="15"/>
        <v>0.2407696254240953</v>
      </c>
    </row>
    <row r="226" spans="3:19" x14ac:dyDescent="0.2">
      <c r="C226" s="31">
        <v>44154</v>
      </c>
      <c r="D226" s="11">
        <v>225</v>
      </c>
      <c r="E226" s="23">
        <v>155.85099790000001</v>
      </c>
      <c r="F226" s="23">
        <f t="shared" si="12"/>
        <v>155.27299500000001</v>
      </c>
      <c r="G226" s="50">
        <f t="shared" si="13"/>
        <v>0.37086891183774784</v>
      </c>
      <c r="O226" s="40">
        <v>44154</v>
      </c>
      <c r="P226" s="41">
        <v>225</v>
      </c>
      <c r="Q226" s="53">
        <v>484.67001299999998</v>
      </c>
      <c r="R226" s="50">
        <f t="shared" si="14"/>
        <v>481.790009</v>
      </c>
      <c r="S226" s="50">
        <f t="shared" si="15"/>
        <v>0.59421955614158983</v>
      </c>
    </row>
    <row r="227" spans="3:19" x14ac:dyDescent="0.2">
      <c r="C227" s="31">
        <v>44155</v>
      </c>
      <c r="D227" s="11">
        <v>226</v>
      </c>
      <c r="E227" s="23">
        <v>154.97000120000001</v>
      </c>
      <c r="F227" s="23">
        <f t="shared" si="12"/>
        <v>155.85099790000001</v>
      </c>
      <c r="G227" s="50">
        <f t="shared" si="13"/>
        <v>0.56849499462996533</v>
      </c>
      <c r="O227" s="40">
        <v>44155</v>
      </c>
      <c r="P227" s="41">
        <v>226</v>
      </c>
      <c r="Q227" s="53">
        <v>488.23998999999998</v>
      </c>
      <c r="R227" s="50">
        <f t="shared" si="14"/>
        <v>484.67001299999998</v>
      </c>
      <c r="S227" s="50">
        <f t="shared" si="15"/>
        <v>0.73119307576587378</v>
      </c>
    </row>
    <row r="228" spans="3:19" x14ac:dyDescent="0.2">
      <c r="C228" s="31">
        <v>44158</v>
      </c>
      <c r="D228" s="11">
        <v>227</v>
      </c>
      <c r="E228" s="23">
        <v>154.91949460000001</v>
      </c>
      <c r="F228" s="23">
        <f t="shared" si="12"/>
        <v>154.97000120000001</v>
      </c>
      <c r="G228" s="50">
        <f t="shared" si="13"/>
        <v>3.2601836283040406E-2</v>
      </c>
      <c r="O228" s="40">
        <v>44158</v>
      </c>
      <c r="P228" s="41">
        <v>227</v>
      </c>
      <c r="Q228" s="53">
        <v>476.61999500000002</v>
      </c>
      <c r="R228" s="50">
        <f t="shared" si="14"/>
        <v>488.23998999999998</v>
      </c>
      <c r="S228" s="50">
        <f t="shared" si="15"/>
        <v>2.4379998996894705</v>
      </c>
    </row>
    <row r="229" spans="3:19" x14ac:dyDescent="0.2">
      <c r="C229" s="31">
        <v>44159</v>
      </c>
      <c r="D229" s="11">
        <v>228</v>
      </c>
      <c r="E229" s="23">
        <v>155.9029999</v>
      </c>
      <c r="F229" s="23">
        <f t="shared" si="12"/>
        <v>154.91949460000001</v>
      </c>
      <c r="G229" s="50">
        <f t="shared" si="13"/>
        <v>0.6308443715841483</v>
      </c>
      <c r="O229" s="40">
        <v>44159</v>
      </c>
      <c r="P229" s="41">
        <v>228</v>
      </c>
      <c r="Q229" s="53">
        <v>482.88000499999998</v>
      </c>
      <c r="R229" s="50">
        <f t="shared" si="14"/>
        <v>476.61999500000002</v>
      </c>
      <c r="S229" s="50">
        <f t="shared" si="15"/>
        <v>1.2963903941311394</v>
      </c>
    </row>
    <row r="230" spans="3:19" x14ac:dyDescent="0.2">
      <c r="C230" s="31">
        <v>44160</v>
      </c>
      <c r="D230" s="11">
        <v>229</v>
      </c>
      <c r="E230" s="23">
        <v>159.2534943</v>
      </c>
      <c r="F230" s="23">
        <f t="shared" si="12"/>
        <v>155.9029999</v>
      </c>
      <c r="G230" s="50">
        <f t="shared" si="13"/>
        <v>2.103874966591551</v>
      </c>
      <c r="O230" s="40">
        <v>44160</v>
      </c>
      <c r="P230" s="41">
        <v>229</v>
      </c>
      <c r="Q230" s="53">
        <v>485</v>
      </c>
      <c r="R230" s="50">
        <f t="shared" si="14"/>
        <v>482.88000499999998</v>
      </c>
      <c r="S230" s="50">
        <f t="shared" si="15"/>
        <v>0.43711237113402412</v>
      </c>
    </row>
    <row r="231" spans="3:19" x14ac:dyDescent="0.2">
      <c r="C231" s="31">
        <v>44162</v>
      </c>
      <c r="D231" s="11">
        <v>230</v>
      </c>
      <c r="E231" s="23">
        <v>159.76699830000001</v>
      </c>
      <c r="F231" s="23">
        <f t="shared" si="12"/>
        <v>159.2534943</v>
      </c>
      <c r="G231" s="50">
        <f t="shared" si="13"/>
        <v>0.32140805389345023</v>
      </c>
      <c r="O231" s="40">
        <v>44162</v>
      </c>
      <c r="P231" s="41">
        <v>230</v>
      </c>
      <c r="Q231" s="53">
        <v>491.35998499999999</v>
      </c>
      <c r="R231" s="50">
        <f t="shared" si="14"/>
        <v>485</v>
      </c>
      <c r="S231" s="50">
        <f t="shared" si="15"/>
        <v>1.2943636425745972</v>
      </c>
    </row>
    <row r="232" spans="3:19" x14ac:dyDescent="0.2">
      <c r="C232" s="31">
        <v>44165</v>
      </c>
      <c r="D232" s="11">
        <v>231</v>
      </c>
      <c r="E232" s="23">
        <v>158.40199279999999</v>
      </c>
      <c r="F232" s="23">
        <f t="shared" si="12"/>
        <v>159.76699830000001</v>
      </c>
      <c r="G232" s="50">
        <f t="shared" si="13"/>
        <v>0.86173505514131632</v>
      </c>
      <c r="O232" s="40">
        <v>44165</v>
      </c>
      <c r="P232" s="41">
        <v>231</v>
      </c>
      <c r="Q232" s="53">
        <v>490.70001200000002</v>
      </c>
      <c r="R232" s="50">
        <f t="shared" si="14"/>
        <v>491.35998499999999</v>
      </c>
      <c r="S232" s="50">
        <f t="shared" si="15"/>
        <v>0.13449622658659718</v>
      </c>
    </row>
    <row r="233" spans="3:19" x14ac:dyDescent="0.2">
      <c r="C233" s="31">
        <v>44166</v>
      </c>
      <c r="D233" s="11">
        <v>232</v>
      </c>
      <c r="E233" s="23">
        <v>161.00399780000001</v>
      </c>
      <c r="F233" s="23">
        <f t="shared" si="12"/>
        <v>158.40199279999999</v>
      </c>
      <c r="G233" s="50">
        <f t="shared" si="13"/>
        <v>1.6161120441445458</v>
      </c>
      <c r="O233" s="40">
        <v>44166</v>
      </c>
      <c r="P233" s="41">
        <v>232</v>
      </c>
      <c r="Q233" s="53">
        <v>504.57998700000002</v>
      </c>
      <c r="R233" s="50">
        <f t="shared" si="14"/>
        <v>490.70001200000002</v>
      </c>
      <c r="S233" s="50">
        <f t="shared" si="15"/>
        <v>2.7507977640024794</v>
      </c>
    </row>
    <row r="234" spans="3:19" x14ac:dyDescent="0.2">
      <c r="C234" s="31">
        <v>44167</v>
      </c>
      <c r="D234" s="11">
        <v>233</v>
      </c>
      <c r="E234" s="23">
        <v>160.17649840000001</v>
      </c>
      <c r="F234" s="23">
        <f t="shared" si="12"/>
        <v>161.00399780000001</v>
      </c>
      <c r="G234" s="50">
        <f t="shared" si="13"/>
        <v>0.5166172367768489</v>
      </c>
      <c r="O234" s="40">
        <v>44167</v>
      </c>
      <c r="P234" s="41">
        <v>233</v>
      </c>
      <c r="Q234" s="53">
        <v>503.38000499999998</v>
      </c>
      <c r="R234" s="50">
        <f t="shared" si="14"/>
        <v>504.57998700000002</v>
      </c>
      <c r="S234" s="50">
        <f t="shared" si="15"/>
        <v>0.23838491558679098</v>
      </c>
    </row>
    <row r="235" spans="3:19" x14ac:dyDescent="0.2">
      <c r="C235" s="31">
        <v>44168</v>
      </c>
      <c r="D235" s="11">
        <v>234</v>
      </c>
      <c r="E235" s="23">
        <v>159.33650209999999</v>
      </c>
      <c r="F235" s="23">
        <f t="shared" si="12"/>
        <v>160.17649840000001</v>
      </c>
      <c r="G235" s="50">
        <f t="shared" si="13"/>
        <v>0.52718384609249191</v>
      </c>
      <c r="O235" s="40">
        <v>44168</v>
      </c>
      <c r="P235" s="41">
        <v>234</v>
      </c>
      <c r="Q235" s="53">
        <v>497.51998900000001</v>
      </c>
      <c r="R235" s="50">
        <f t="shared" si="14"/>
        <v>503.38000499999998</v>
      </c>
      <c r="S235" s="50">
        <f t="shared" si="15"/>
        <v>1.1778453387930055</v>
      </c>
    </row>
    <row r="236" spans="3:19" x14ac:dyDescent="0.2">
      <c r="C236" s="31">
        <v>44169</v>
      </c>
      <c r="D236" s="11">
        <v>235</v>
      </c>
      <c r="E236" s="23">
        <v>158.12899780000001</v>
      </c>
      <c r="F236" s="23">
        <f t="shared" si="12"/>
        <v>159.33650209999999</v>
      </c>
      <c r="G236" s="50">
        <f t="shared" si="13"/>
        <v>0.76361977676429837</v>
      </c>
      <c r="O236" s="40">
        <v>44169</v>
      </c>
      <c r="P236" s="41">
        <v>235</v>
      </c>
      <c r="Q236" s="53">
        <v>498.30999800000001</v>
      </c>
      <c r="R236" s="50">
        <f t="shared" si="14"/>
        <v>497.51998900000001</v>
      </c>
      <c r="S236" s="50">
        <f t="shared" si="15"/>
        <v>0.15853765791791272</v>
      </c>
    </row>
    <row r="237" spans="3:19" x14ac:dyDescent="0.2">
      <c r="C237" s="31">
        <v>44172</v>
      </c>
      <c r="D237" s="11">
        <v>236</v>
      </c>
      <c r="E237" s="23">
        <v>157.8999939</v>
      </c>
      <c r="F237" s="23">
        <f t="shared" si="12"/>
        <v>158.12899780000001</v>
      </c>
      <c r="G237" s="50">
        <f t="shared" si="13"/>
        <v>0.14503097457055017</v>
      </c>
      <c r="O237" s="40">
        <v>44172</v>
      </c>
      <c r="P237" s="41">
        <v>236</v>
      </c>
      <c r="Q237" s="53">
        <v>515.78002900000001</v>
      </c>
      <c r="R237" s="50">
        <f t="shared" si="14"/>
        <v>498.30999800000001</v>
      </c>
      <c r="S237" s="50">
        <f t="shared" si="15"/>
        <v>3.3871088482954823</v>
      </c>
    </row>
    <row r="238" spans="3:19" x14ac:dyDescent="0.2">
      <c r="C238" s="31">
        <v>44173</v>
      </c>
      <c r="D238" s="11">
        <v>237</v>
      </c>
      <c r="E238" s="23">
        <v>158.86450199999999</v>
      </c>
      <c r="F238" s="23">
        <f t="shared" si="12"/>
        <v>157.8999939</v>
      </c>
      <c r="G238" s="50">
        <f t="shared" si="13"/>
        <v>0.60712625404509135</v>
      </c>
      <c r="O238" s="40">
        <v>44173</v>
      </c>
      <c r="P238" s="41">
        <v>237</v>
      </c>
      <c r="Q238" s="53">
        <v>512.65997300000004</v>
      </c>
      <c r="R238" s="50">
        <f t="shared" si="14"/>
        <v>515.78002900000001</v>
      </c>
      <c r="S238" s="50">
        <f t="shared" si="15"/>
        <v>0.6086014442949258</v>
      </c>
    </row>
    <row r="239" spans="3:19" x14ac:dyDescent="0.2">
      <c r="C239" s="31">
        <v>44174</v>
      </c>
      <c r="D239" s="11">
        <v>238</v>
      </c>
      <c r="E239" s="23">
        <v>155.21000670000001</v>
      </c>
      <c r="F239" s="23">
        <f t="shared" si="12"/>
        <v>158.86450199999999</v>
      </c>
      <c r="G239" s="50">
        <f t="shared" si="13"/>
        <v>2.3545487676343093</v>
      </c>
      <c r="O239" s="40">
        <v>44174</v>
      </c>
      <c r="P239" s="41">
        <v>238</v>
      </c>
      <c r="Q239" s="53">
        <v>493.60000600000001</v>
      </c>
      <c r="R239" s="50">
        <f t="shared" si="14"/>
        <v>512.65997300000004</v>
      </c>
      <c r="S239" s="50">
        <f t="shared" si="15"/>
        <v>3.8614195235645985</v>
      </c>
    </row>
    <row r="240" spans="3:19" x14ac:dyDescent="0.2">
      <c r="C240" s="31">
        <v>44175</v>
      </c>
      <c r="D240" s="11">
        <v>239</v>
      </c>
      <c r="E240" s="23">
        <v>155.07449339999999</v>
      </c>
      <c r="F240" s="23">
        <f t="shared" si="12"/>
        <v>155.21000670000001</v>
      </c>
      <c r="G240" s="50">
        <f t="shared" si="13"/>
        <v>8.7385937576768324E-2</v>
      </c>
      <c r="O240" s="40">
        <v>44175</v>
      </c>
      <c r="P240" s="41">
        <v>239</v>
      </c>
      <c r="Q240" s="53">
        <v>501.08999599999999</v>
      </c>
      <c r="R240" s="50">
        <f t="shared" si="14"/>
        <v>493.60000600000001</v>
      </c>
      <c r="S240" s="50">
        <f t="shared" si="15"/>
        <v>1.4947394798917473</v>
      </c>
    </row>
    <row r="241" spans="3:19" x14ac:dyDescent="0.2">
      <c r="C241" s="31">
        <v>44176</v>
      </c>
      <c r="D241" s="11">
        <v>240</v>
      </c>
      <c r="E241" s="23">
        <v>155.82099909999999</v>
      </c>
      <c r="F241" s="23">
        <f t="shared" si="12"/>
        <v>155.07449339999999</v>
      </c>
      <c r="G241" s="50">
        <f t="shared" si="13"/>
        <v>0.47907901008959719</v>
      </c>
      <c r="O241" s="40">
        <v>44176</v>
      </c>
      <c r="P241" s="41">
        <v>240</v>
      </c>
      <c r="Q241" s="53">
        <v>503.22000100000002</v>
      </c>
      <c r="R241" s="50">
        <f t="shared" si="14"/>
        <v>501.08999599999999</v>
      </c>
      <c r="S241" s="50">
        <f t="shared" si="15"/>
        <v>0.42327510746140623</v>
      </c>
    </row>
    <row r="242" spans="3:19" x14ac:dyDescent="0.2">
      <c r="C242" s="31">
        <v>44179</v>
      </c>
      <c r="D242" s="11">
        <v>241</v>
      </c>
      <c r="E242" s="23">
        <v>157.84849550000001</v>
      </c>
      <c r="F242" s="23">
        <f t="shared" si="12"/>
        <v>155.82099909999999</v>
      </c>
      <c r="G242" s="50">
        <f t="shared" si="13"/>
        <v>1.2844572218301682</v>
      </c>
      <c r="O242" s="40">
        <v>44179</v>
      </c>
      <c r="P242" s="41">
        <v>241</v>
      </c>
      <c r="Q242" s="53">
        <v>522.419983</v>
      </c>
      <c r="R242" s="50">
        <f t="shared" si="14"/>
        <v>503.22000100000002</v>
      </c>
      <c r="S242" s="50">
        <f t="shared" si="15"/>
        <v>3.6752005330546433</v>
      </c>
    </row>
    <row r="243" spans="3:19" x14ac:dyDescent="0.2">
      <c r="C243" s="31">
        <v>44180</v>
      </c>
      <c r="D243" s="11">
        <v>242</v>
      </c>
      <c r="E243" s="23">
        <v>158.2559967</v>
      </c>
      <c r="F243" s="23">
        <f t="shared" si="12"/>
        <v>157.84849550000001</v>
      </c>
      <c r="G243" s="50">
        <f t="shared" si="13"/>
        <v>0.25749495026875302</v>
      </c>
      <c r="O243" s="40">
        <v>44180</v>
      </c>
      <c r="P243" s="41">
        <v>242</v>
      </c>
      <c r="Q243" s="53">
        <v>519.78002900000001</v>
      </c>
      <c r="R243" s="50">
        <f t="shared" si="14"/>
        <v>522.419983</v>
      </c>
      <c r="S243" s="50">
        <f t="shared" si="15"/>
        <v>0.50789831326897494</v>
      </c>
    </row>
    <row r="244" spans="3:19" x14ac:dyDescent="0.2">
      <c r="C244" s="31">
        <v>44181</v>
      </c>
      <c r="D244" s="11">
        <v>243</v>
      </c>
      <c r="E244" s="23">
        <v>162.04800420000001</v>
      </c>
      <c r="F244" s="23">
        <f t="shared" si="12"/>
        <v>158.2559967</v>
      </c>
      <c r="G244" s="50">
        <f t="shared" si="13"/>
        <v>2.3400519609731862</v>
      </c>
      <c r="O244" s="40">
        <v>44181</v>
      </c>
      <c r="P244" s="41">
        <v>243</v>
      </c>
      <c r="Q244" s="53">
        <v>524.830017</v>
      </c>
      <c r="R244" s="50">
        <f t="shared" si="14"/>
        <v>519.78002900000001</v>
      </c>
      <c r="S244" s="50">
        <f t="shared" si="15"/>
        <v>0.96221401909639337</v>
      </c>
    </row>
    <row r="245" spans="3:19" x14ac:dyDescent="0.2">
      <c r="C245" s="31">
        <v>44182</v>
      </c>
      <c r="D245" s="11">
        <v>244</v>
      </c>
      <c r="E245" s="23">
        <v>161.80400090000001</v>
      </c>
      <c r="F245" s="23">
        <f t="shared" si="12"/>
        <v>162.04800420000001</v>
      </c>
      <c r="G245" s="50">
        <f t="shared" si="13"/>
        <v>0.15080177167609382</v>
      </c>
      <c r="O245" s="40">
        <v>44182</v>
      </c>
      <c r="P245" s="41">
        <v>244</v>
      </c>
      <c r="Q245" s="53">
        <v>532.90002400000003</v>
      </c>
      <c r="R245" s="50">
        <f t="shared" si="14"/>
        <v>524.830017</v>
      </c>
      <c r="S245" s="50">
        <f t="shared" si="15"/>
        <v>1.5143566591395072</v>
      </c>
    </row>
    <row r="246" spans="3:19" x14ac:dyDescent="0.2">
      <c r="C246" s="31">
        <v>44183</v>
      </c>
      <c r="D246" s="11">
        <v>245</v>
      </c>
      <c r="E246" s="23">
        <v>160.08250430000001</v>
      </c>
      <c r="F246" s="23">
        <f t="shared" si="12"/>
        <v>161.80400090000001</v>
      </c>
      <c r="G246" s="50">
        <f t="shared" si="13"/>
        <v>1.0753808528468869</v>
      </c>
      <c r="O246" s="40">
        <v>44183</v>
      </c>
      <c r="P246" s="41">
        <v>245</v>
      </c>
      <c r="Q246" s="53">
        <v>534.45001200000002</v>
      </c>
      <c r="R246" s="50">
        <f t="shared" si="14"/>
        <v>532.90002400000003</v>
      </c>
      <c r="S246" s="50">
        <f t="shared" si="15"/>
        <v>0.29001552347237758</v>
      </c>
    </row>
    <row r="247" spans="3:19" x14ac:dyDescent="0.2">
      <c r="C247" s="31">
        <v>44186</v>
      </c>
      <c r="D247" s="11">
        <v>246</v>
      </c>
      <c r="E247" s="23">
        <v>160.3090057</v>
      </c>
      <c r="F247" s="23">
        <f t="shared" si="12"/>
        <v>160.08250430000001</v>
      </c>
      <c r="G247" s="50">
        <f t="shared" si="13"/>
        <v>0.14129050268321228</v>
      </c>
      <c r="O247" s="40">
        <v>44186</v>
      </c>
      <c r="P247" s="41">
        <v>246</v>
      </c>
      <c r="Q247" s="53">
        <v>528.90997300000004</v>
      </c>
      <c r="R247" s="50">
        <f t="shared" si="14"/>
        <v>534.45001200000002</v>
      </c>
      <c r="S247" s="50">
        <f t="shared" si="15"/>
        <v>1.047444609254887</v>
      </c>
    </row>
    <row r="248" spans="3:19" x14ac:dyDescent="0.2">
      <c r="C248" s="31">
        <v>44187</v>
      </c>
      <c r="D248" s="11">
        <v>247</v>
      </c>
      <c r="E248" s="23">
        <v>160.32600400000001</v>
      </c>
      <c r="F248" s="23">
        <f t="shared" si="12"/>
        <v>160.3090057</v>
      </c>
      <c r="G248" s="50">
        <f t="shared" si="13"/>
        <v>1.0602334977432336E-2</v>
      </c>
      <c r="O248" s="40">
        <v>44187</v>
      </c>
      <c r="P248" s="41">
        <v>247</v>
      </c>
      <c r="Q248" s="53">
        <v>527.330017</v>
      </c>
      <c r="R248" s="50">
        <f t="shared" si="14"/>
        <v>528.90997300000004</v>
      </c>
      <c r="S248" s="50">
        <f t="shared" si="15"/>
        <v>0.29961427361720588</v>
      </c>
    </row>
    <row r="249" spans="3:19" x14ac:dyDescent="0.2">
      <c r="C249" s="31">
        <v>44188</v>
      </c>
      <c r="D249" s="11">
        <v>248</v>
      </c>
      <c r="E249" s="23">
        <v>159.26350400000001</v>
      </c>
      <c r="F249" s="23">
        <f t="shared" si="12"/>
        <v>160.32600400000001</v>
      </c>
      <c r="G249" s="50">
        <f t="shared" si="13"/>
        <v>0.66713338166916125</v>
      </c>
      <c r="O249" s="40">
        <v>44188</v>
      </c>
      <c r="P249" s="41">
        <v>248</v>
      </c>
      <c r="Q249" s="53">
        <v>514.47998099999995</v>
      </c>
      <c r="R249" s="50">
        <f t="shared" si="14"/>
        <v>527.330017</v>
      </c>
      <c r="S249" s="50">
        <f t="shared" si="15"/>
        <v>2.4976746374121888</v>
      </c>
    </row>
    <row r="250" spans="3:19" x14ac:dyDescent="0.2">
      <c r="C250" s="31">
        <v>44189</v>
      </c>
      <c r="D250" s="11">
        <v>249</v>
      </c>
      <c r="E250" s="23">
        <v>158.6345062</v>
      </c>
      <c r="F250" s="23">
        <f t="shared" si="12"/>
        <v>159.26350400000001</v>
      </c>
      <c r="G250" s="50">
        <f t="shared" si="13"/>
        <v>0.39650755378971109</v>
      </c>
      <c r="O250" s="40">
        <v>44189</v>
      </c>
      <c r="P250" s="41">
        <v>249</v>
      </c>
      <c r="Q250" s="53">
        <v>513.96997099999999</v>
      </c>
      <c r="R250" s="50">
        <f t="shared" si="14"/>
        <v>514.47998099999995</v>
      </c>
      <c r="S250" s="50">
        <f t="shared" si="15"/>
        <v>9.922953261406893E-2</v>
      </c>
    </row>
    <row r="251" spans="3:19" x14ac:dyDescent="0.2">
      <c r="C251" s="31">
        <v>44193</v>
      </c>
      <c r="D251" s="11">
        <v>250</v>
      </c>
      <c r="E251" s="23">
        <v>164.19799800000001</v>
      </c>
      <c r="F251" s="23">
        <f t="shared" si="12"/>
        <v>158.6345062</v>
      </c>
      <c r="G251" s="50">
        <f t="shared" si="13"/>
        <v>3.3882823589603128</v>
      </c>
      <c r="O251" s="40">
        <v>44193</v>
      </c>
      <c r="P251" s="41">
        <v>250</v>
      </c>
      <c r="Q251" s="53">
        <v>519.11999500000002</v>
      </c>
      <c r="R251" s="50">
        <f t="shared" si="14"/>
        <v>513.96997099999999</v>
      </c>
      <c r="S251" s="50">
        <f t="shared" si="15"/>
        <v>0.99206812482729168</v>
      </c>
    </row>
    <row r="252" spans="3:19" x14ac:dyDescent="0.2">
      <c r="C252" s="31">
        <v>44194</v>
      </c>
      <c r="D252" s="11">
        <v>251</v>
      </c>
      <c r="E252" s="23">
        <v>166.1000061</v>
      </c>
      <c r="F252" s="23">
        <f t="shared" si="12"/>
        <v>164.19799800000001</v>
      </c>
      <c r="G252" s="50">
        <f t="shared" si="13"/>
        <v>1.1450981518055399</v>
      </c>
      <c r="O252" s="40">
        <v>44194</v>
      </c>
      <c r="P252" s="41">
        <v>251</v>
      </c>
      <c r="Q252" s="53">
        <v>530.86999500000002</v>
      </c>
      <c r="R252" s="50">
        <f t="shared" si="14"/>
        <v>519.11999500000002</v>
      </c>
      <c r="S252" s="50">
        <f t="shared" si="15"/>
        <v>2.213347921462391</v>
      </c>
    </row>
    <row r="253" spans="3:19" x14ac:dyDescent="0.2">
      <c r="C253" s="31">
        <v>44195</v>
      </c>
      <c r="D253" s="11">
        <v>252</v>
      </c>
      <c r="E253" s="23">
        <v>164.29249569999999</v>
      </c>
      <c r="F253" s="23">
        <f t="shared" si="12"/>
        <v>166.1000061</v>
      </c>
      <c r="G253" s="50">
        <f t="shared" si="13"/>
        <v>1.1001783083875889</v>
      </c>
      <c r="O253" s="40">
        <v>44195</v>
      </c>
      <c r="P253" s="41">
        <v>252</v>
      </c>
      <c r="Q253" s="53">
        <v>524.59002699999996</v>
      </c>
      <c r="R253" s="50">
        <f t="shared" si="14"/>
        <v>530.86999500000002</v>
      </c>
      <c r="S253" s="50">
        <f t="shared" si="15"/>
        <v>1.1971192124855348</v>
      </c>
    </row>
    <row r="254" spans="3:19" x14ac:dyDescent="0.2">
      <c r="C254" s="31">
        <v>44196</v>
      </c>
      <c r="D254" s="11">
        <v>253</v>
      </c>
      <c r="E254" s="11">
        <v>162.85</v>
      </c>
      <c r="F254" s="23">
        <f t="shared" si="12"/>
        <v>164.29249569999999</v>
      </c>
      <c r="G254" s="50">
        <f t="shared" si="13"/>
        <v>0.88578182376419701</v>
      </c>
      <c r="O254" s="40">
        <v>44196</v>
      </c>
      <c r="P254" s="41">
        <v>253</v>
      </c>
      <c r="Q254" s="53">
        <v>540.73</v>
      </c>
      <c r="R254" s="50">
        <f t="shared" si="14"/>
        <v>524.59002699999996</v>
      </c>
      <c r="S254" s="50">
        <f t="shared" si="15"/>
        <v>2.9848488154901807</v>
      </c>
    </row>
    <row r="255" spans="3:19" x14ac:dyDescent="0.2">
      <c r="C255" s="31">
        <v>44200</v>
      </c>
      <c r="D255" s="11">
        <v>254</v>
      </c>
      <c r="E255" s="11">
        <v>159.33000000000001</v>
      </c>
      <c r="F255" s="23">
        <f t="shared" si="12"/>
        <v>162.85</v>
      </c>
      <c r="G255" s="50">
        <f t="shared" si="13"/>
        <v>2.2092512395656696</v>
      </c>
      <c r="O255" s="40">
        <v>44200</v>
      </c>
      <c r="P255" s="41">
        <v>254</v>
      </c>
      <c r="Q255" s="53">
        <v>522.86</v>
      </c>
      <c r="R255" s="50">
        <f t="shared" si="14"/>
        <v>540.73</v>
      </c>
      <c r="S255" s="50">
        <f t="shared" si="15"/>
        <v>3.417740886661822</v>
      </c>
    </row>
    <row r="256" spans="3:19" x14ac:dyDescent="0.2">
      <c r="C256" s="31">
        <v>44201</v>
      </c>
      <c r="D256" s="11">
        <v>255</v>
      </c>
      <c r="E256" s="11">
        <v>160.93</v>
      </c>
      <c r="F256" s="23">
        <f t="shared" si="12"/>
        <v>159.33000000000001</v>
      </c>
      <c r="G256" s="50">
        <f t="shared" si="13"/>
        <v>0.99422108991486613</v>
      </c>
      <c r="O256" s="40">
        <v>44201</v>
      </c>
      <c r="P256" s="41">
        <v>255</v>
      </c>
      <c r="Q256" s="53">
        <v>520.79999999999995</v>
      </c>
      <c r="R256" s="50">
        <f t="shared" si="14"/>
        <v>522.86</v>
      </c>
      <c r="S256" s="50">
        <f t="shared" si="15"/>
        <v>0.39554531490016498</v>
      </c>
    </row>
    <row r="257" spans="3:19" x14ac:dyDescent="0.2">
      <c r="C257" s="31">
        <v>44202</v>
      </c>
      <c r="D257" s="11">
        <v>256</v>
      </c>
      <c r="E257" s="11">
        <v>156.91999999999999</v>
      </c>
      <c r="F257" s="23">
        <f t="shared" si="12"/>
        <v>160.93</v>
      </c>
      <c r="G257" s="50">
        <f t="shared" si="13"/>
        <v>2.5554422635738079</v>
      </c>
      <c r="O257" s="40">
        <v>44202</v>
      </c>
      <c r="P257" s="41">
        <v>256</v>
      </c>
      <c r="Q257" s="53">
        <v>500.49</v>
      </c>
      <c r="R257" s="50">
        <f t="shared" si="14"/>
        <v>520.79999999999995</v>
      </c>
      <c r="S257" s="50">
        <f t="shared" si="15"/>
        <v>4.0580231373254101</v>
      </c>
    </row>
    <row r="258" spans="3:19" x14ac:dyDescent="0.2">
      <c r="C258" s="31">
        <v>44203</v>
      </c>
      <c r="D258" s="11">
        <v>257</v>
      </c>
      <c r="E258" s="11">
        <v>158.11000000000001</v>
      </c>
      <c r="F258" s="23">
        <f t="shared" si="12"/>
        <v>156.91999999999999</v>
      </c>
      <c r="G258" s="50">
        <f t="shared" si="13"/>
        <v>0.7526405666940903</v>
      </c>
      <c r="O258" s="40">
        <v>44203</v>
      </c>
      <c r="P258" s="41">
        <v>257</v>
      </c>
      <c r="Q258" s="53">
        <v>508.89</v>
      </c>
      <c r="R258" s="50">
        <f t="shared" si="14"/>
        <v>500.49</v>
      </c>
      <c r="S258" s="50">
        <f t="shared" si="15"/>
        <v>1.6506514177916598</v>
      </c>
    </row>
    <row r="259" spans="3:19" x14ac:dyDescent="0.2">
      <c r="C259" s="31">
        <v>44204</v>
      </c>
      <c r="D259" s="11">
        <v>258</v>
      </c>
      <c r="E259" s="11">
        <v>159.13</v>
      </c>
      <c r="F259" s="23">
        <f t="shared" si="12"/>
        <v>158.11000000000001</v>
      </c>
      <c r="G259" s="50">
        <f t="shared" ref="G259:G263" si="16">ABS(E259-F259)/E259*100</f>
        <v>0.6409853578834801</v>
      </c>
      <c r="O259" s="40">
        <v>44204</v>
      </c>
      <c r="P259" s="41">
        <v>258</v>
      </c>
      <c r="Q259" s="53">
        <v>510.4</v>
      </c>
      <c r="R259" s="50">
        <f t="shared" si="14"/>
        <v>508.89</v>
      </c>
      <c r="S259" s="50">
        <f t="shared" ref="S259:S263" si="17">ABS(Q259-R259)/Q259*100</f>
        <v>0.29584639498432425</v>
      </c>
    </row>
    <row r="260" spans="3:19" x14ac:dyDescent="0.2">
      <c r="C260" s="31">
        <v>44207</v>
      </c>
      <c r="D260" s="11">
        <v>259</v>
      </c>
      <c r="E260" s="11">
        <v>155.71</v>
      </c>
      <c r="F260" s="23">
        <f t="shared" si="12"/>
        <v>159.13</v>
      </c>
      <c r="G260" s="50">
        <f t="shared" si="16"/>
        <v>2.1963907263502582</v>
      </c>
      <c r="O260" s="40">
        <v>44207</v>
      </c>
      <c r="P260" s="41">
        <v>259</v>
      </c>
      <c r="Q260" s="53">
        <v>499.1</v>
      </c>
      <c r="R260" s="50">
        <f t="shared" si="14"/>
        <v>510.4</v>
      </c>
      <c r="S260" s="50">
        <f t="shared" si="17"/>
        <v>2.2640753356040779</v>
      </c>
    </row>
    <row r="261" spans="3:19" x14ac:dyDescent="0.2">
      <c r="C261" s="31">
        <v>44208</v>
      </c>
      <c r="D261" s="11">
        <v>260</v>
      </c>
      <c r="E261" s="11">
        <v>156.04</v>
      </c>
      <c r="F261" s="23">
        <f t="shared" si="12"/>
        <v>155.71</v>
      </c>
      <c r="G261" s="50">
        <f t="shared" si="16"/>
        <v>0.21148423481157658</v>
      </c>
      <c r="O261" s="40">
        <v>44208</v>
      </c>
      <c r="P261" s="41">
        <v>260</v>
      </c>
      <c r="Q261" s="53">
        <v>494.25</v>
      </c>
      <c r="R261" s="50">
        <f t="shared" si="14"/>
        <v>499.1</v>
      </c>
      <c r="S261" s="50">
        <f t="shared" si="17"/>
        <v>0.98128477491148669</v>
      </c>
    </row>
    <row r="262" spans="3:19" x14ac:dyDescent="0.2">
      <c r="C262" s="31">
        <v>44209</v>
      </c>
      <c r="D262" s="11">
        <v>261</v>
      </c>
      <c r="E262" s="11">
        <v>158.29</v>
      </c>
      <c r="F262" s="23">
        <f t="shared" si="12"/>
        <v>156.04</v>
      </c>
      <c r="G262" s="50">
        <f t="shared" si="16"/>
        <v>1.4214416577168489</v>
      </c>
      <c r="O262" s="40">
        <v>44209</v>
      </c>
      <c r="P262" s="41">
        <v>261</v>
      </c>
      <c r="Q262" s="53">
        <v>507.79</v>
      </c>
      <c r="R262" s="50">
        <f t="shared" si="14"/>
        <v>494.25</v>
      </c>
      <c r="S262" s="50">
        <f t="shared" si="17"/>
        <v>2.6664566060773192</v>
      </c>
    </row>
    <row r="263" spans="3:19" x14ac:dyDescent="0.2">
      <c r="C263" s="31">
        <v>44210</v>
      </c>
      <c r="D263" s="11">
        <v>262</v>
      </c>
      <c r="E263" s="11">
        <v>156.37</v>
      </c>
      <c r="F263" s="23">
        <f t="shared" si="12"/>
        <v>158.29</v>
      </c>
      <c r="G263" s="50">
        <f t="shared" si="16"/>
        <v>1.2278570058195226</v>
      </c>
      <c r="O263" s="40">
        <v>44210</v>
      </c>
      <c r="P263" s="41">
        <v>262</v>
      </c>
      <c r="Q263" s="53">
        <v>500.86</v>
      </c>
      <c r="R263" s="50">
        <f t="shared" si="14"/>
        <v>507.79</v>
      </c>
      <c r="S263" s="50">
        <f t="shared" si="17"/>
        <v>1.3836201733019222</v>
      </c>
    </row>
    <row r="264" spans="3:19" x14ac:dyDescent="0.2">
      <c r="F264" s="33" t="s">
        <v>13</v>
      </c>
      <c r="G264" s="38">
        <f>AVERAGE(G3:G263)</f>
        <v>1.7734821905292846</v>
      </c>
      <c r="R264" s="52" t="s">
        <v>13</v>
      </c>
      <c r="S264" s="51">
        <f>AVERAGE(S3:S263)</f>
        <v>2.1038166847402828</v>
      </c>
    </row>
  </sheetData>
  <mergeCells count="10">
    <mergeCell ref="V10:X13"/>
    <mergeCell ref="T3:U4"/>
    <mergeCell ref="M2:N2"/>
    <mergeCell ref="M3:N4"/>
    <mergeCell ref="M1:N1"/>
    <mergeCell ref="J10:L13"/>
    <mergeCell ref="A2:B2"/>
    <mergeCell ref="A3:B4"/>
    <mergeCell ref="A1:B1"/>
    <mergeCell ref="H3:I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Part 1</vt:lpstr>
      <vt:lpstr>Part 2</vt:lpstr>
      <vt:lpstr>Part 3</vt:lpstr>
      <vt:lpstr>Part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2023-03-14T17:10:53Z</dcterms:created>
  <dcterms:modified xsi:type="dcterms:W3CDTF">2023-03-18T04:16:20Z</dcterms:modified>
</cp:coreProperties>
</file>