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vsgr" sheetId="2" r:id="rId1"/>
    <sheet name="Blat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D21" i="2"/>
  <c r="B21" i="2"/>
  <c r="D12" i="2"/>
  <c r="B12" i="2"/>
  <c r="C12" i="2"/>
  <c r="C2" i="2"/>
  <c r="C3" i="2"/>
  <c r="C4" i="2"/>
  <c r="C5" i="2"/>
  <c r="C6" i="2"/>
  <c r="C7" i="2"/>
  <c r="C8" i="2"/>
  <c r="C9" i="2"/>
  <c r="C10" i="2"/>
  <c r="C11" i="2"/>
  <c r="F6" i="1"/>
  <c r="C33" i="1"/>
  <c r="C30" i="1"/>
  <c r="B19" i="1"/>
  <c r="B16" i="1"/>
  <c r="C11" i="1"/>
  <c r="I11" i="1"/>
  <c r="C6" i="1"/>
  <c r="B9" i="1"/>
  <c r="C9" i="1"/>
  <c r="C7" i="1"/>
  <c r="F7" i="1"/>
  <c r="C8" i="1"/>
  <c r="F8" i="1"/>
  <c r="C3" i="1"/>
  <c r="B4" i="1"/>
  <c r="C4" i="1"/>
  <c r="F3" i="1"/>
  <c r="C2" i="1"/>
  <c r="F2" i="1"/>
  <c r="H9" i="1"/>
  <c r="H4" i="1"/>
  <c r="E5" i="1"/>
  <c r="D6" i="1"/>
  <c r="E6" i="1"/>
  <c r="D7" i="1"/>
  <c r="E7" i="1"/>
  <c r="D9" i="1"/>
  <c r="E9" i="1"/>
  <c r="E10" i="1"/>
  <c r="D11" i="1"/>
  <c r="E11" i="1"/>
  <c r="D3" i="1"/>
  <c r="E3" i="1"/>
  <c r="D4" i="1"/>
  <c r="E4" i="1"/>
  <c r="D2" i="1"/>
  <c r="E2" i="1"/>
  <c r="D8" i="1"/>
  <c r="C23" i="1"/>
  <c r="C24" i="1"/>
  <c r="C28" i="1"/>
  <c r="C25" i="1"/>
  <c r="C31" i="1"/>
  <c r="C26" i="1"/>
  <c r="C29" i="1"/>
  <c r="C32" i="1"/>
  <c r="C27" i="1"/>
</calcChain>
</file>

<file path=xl/sharedStrings.xml><?xml version="1.0" encoding="utf-8"?>
<sst xmlns="http://schemas.openxmlformats.org/spreadsheetml/2006/main" count="61" uniqueCount="55">
  <si>
    <t>Betrag an Ärzte namentlich bekannt</t>
  </si>
  <si>
    <t>Betrag an Ärzteorganisationen, Firmen und Spitäler namentlich bekannt</t>
  </si>
  <si>
    <t>Betrag an Ärzteorganisationen, Firmen und Spitäler anonym</t>
  </si>
  <si>
    <t>Betrag an Ärzte, Fachpersonen für Forschung/Entwicklung anonym</t>
  </si>
  <si>
    <t>Gesamttotal über alles</t>
  </si>
  <si>
    <t>Anzahl Ärzte namentlich bekannt</t>
  </si>
  <si>
    <t>Anzahl Ärzte namentlich anonym</t>
  </si>
  <si>
    <t>Total an Ärzte</t>
  </si>
  <si>
    <t>Anzahl an Ärzteorganisationen, Firmen und Spitäler namentlich bekannt</t>
  </si>
  <si>
    <t>Anzahl an Ärzteorganisationen, Firmen und Spitäler anonym</t>
  </si>
  <si>
    <t>gerundet</t>
  </si>
  <si>
    <t>Anzahl Pharmafirmen total</t>
  </si>
  <si>
    <t>Prozent vom Total</t>
  </si>
  <si>
    <t xml:space="preserve">Total an Ärzteorganisationen, Firmen und Spitäler sowie Ärzte, Fachpersonen für Forschung/Entwicklung </t>
  </si>
  <si>
    <t>Betrag an Ärzte anonym</t>
  </si>
  <si>
    <t>% vom Total</t>
  </si>
  <si>
    <t>% vom Bereich</t>
  </si>
  <si>
    <t xml:space="preserve"> roche                  </t>
  </si>
  <si>
    <t xml:space="preserve">abbvie               </t>
  </si>
  <si>
    <t xml:space="preserve">pfizer                  </t>
  </si>
  <si>
    <t xml:space="preserve">bayer                  </t>
  </si>
  <si>
    <t xml:space="preserve">amgen                  </t>
  </si>
  <si>
    <t xml:space="preserve">bristol                  </t>
  </si>
  <si>
    <t xml:space="preserve">merck                 </t>
  </si>
  <si>
    <t xml:space="preserve">gsk                    </t>
  </si>
  <si>
    <t>AstraZeneca</t>
  </si>
  <si>
    <t xml:space="preserve">novartis             </t>
  </si>
  <si>
    <t>Top 10 Spenderfirmen inkl. Anteil Forschund und Entwicklung (Stand 27. Juli)</t>
  </si>
  <si>
    <t>novartis</t>
  </si>
  <si>
    <t>roche</t>
  </si>
  <si>
    <t>pfizer</t>
  </si>
  <si>
    <t>bayer</t>
  </si>
  <si>
    <t>bristol</t>
  </si>
  <si>
    <t>abbvie</t>
  </si>
  <si>
    <t>astrazeneca</t>
  </si>
  <si>
    <t>msd</t>
  </si>
  <si>
    <t>gsk</t>
  </si>
  <si>
    <t>amgen</t>
  </si>
  <si>
    <t>Total Top 10</t>
  </si>
  <si>
    <t>2016_print</t>
  </si>
  <si>
    <t>2015_print</t>
  </si>
  <si>
    <t>Top 10 Senderfirmen inkl. Anteil Forschung und Entwicklung</t>
  </si>
  <si>
    <t>Stand 8. August 2017</t>
  </si>
  <si>
    <t>Geld an Ärzte</t>
  </si>
  <si>
    <t>Geld an Institutionen</t>
  </si>
  <si>
    <t>Total HCO</t>
  </si>
  <si>
    <t>Total R&amp;D</t>
  </si>
  <si>
    <t>TOTAL Personen</t>
  </si>
  <si>
    <t>TOTAL Organisationen</t>
  </si>
  <si>
    <t>AA</t>
  </si>
  <si>
    <t>Quelle: Angaben der Pharmafirmen, Scienceindustries.</t>
  </si>
  <si>
    <t>Anteil HCP mit Namen</t>
  </si>
  <si>
    <t>Anteil HCP anonymisiert (aggregiert)</t>
  </si>
  <si>
    <t>Anteil HCO mit Namen</t>
  </si>
  <si>
    <t>Anteil HCO anonymisiert (aggregiert)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</si>
</sst>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2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1" xfId="0" applyNumberFormat="1" applyBorder="1"/>
    <xf numFmtId="1" fontId="1" fillId="0" borderId="1" xfId="0" applyNumberFormat="1" applyFont="1" applyBorder="1"/>
    <xf numFmtId="0" fontId="1" fillId="2" borderId="2" xfId="0" applyFont="1" applyFill="1" applyBorder="1"/>
    <xf numFmtId="1" fontId="1" fillId="2" borderId="3" xfId="0" applyNumberFormat="1" applyFont="1" applyFill="1" applyBorder="1"/>
    <xf numFmtId="164" fontId="1" fillId="2" borderId="3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1" fillId="2" borderId="4" xfId="0" applyFont="1" applyFill="1" applyBorder="1"/>
    <xf numFmtId="0" fontId="0" fillId="3" borderId="2" xfId="0" applyFill="1" applyBorder="1"/>
    <xf numFmtId="1" fontId="0" fillId="3" borderId="3" xfId="0" applyNumberFormat="1" applyFill="1" applyBorder="1"/>
    <xf numFmtId="164" fontId="0" fillId="3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3" borderId="6" xfId="0" applyFill="1" applyBorder="1"/>
    <xf numFmtId="164" fontId="1" fillId="3" borderId="3" xfId="0" applyNumberFormat="1" applyFont="1" applyFill="1" applyBorder="1"/>
    <xf numFmtId="0" fontId="1" fillId="3" borderId="4" xfId="0" applyFont="1" applyFill="1" applyBorder="1"/>
    <xf numFmtId="0" fontId="0" fillId="0" borderId="2" xfId="0" applyBorder="1"/>
    <xf numFmtId="1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4" borderId="2" xfId="0" applyFill="1" applyBorder="1"/>
    <xf numFmtId="1" fontId="0" fillId="4" borderId="3" xfId="0" applyNumberFormat="1" applyFill="1" applyBorder="1"/>
    <xf numFmtId="164" fontId="0" fillId="4" borderId="3" xfId="0" applyNumberFormat="1" applyFill="1" applyBorder="1"/>
    <xf numFmtId="0" fontId="0" fillId="4" borderId="4" xfId="0" applyFill="1" applyBorder="1"/>
    <xf numFmtId="0" fontId="0" fillId="5" borderId="5" xfId="0" applyFill="1" applyBorder="1"/>
    <xf numFmtId="1" fontId="0" fillId="5" borderId="1" xfId="0" applyNumberFormat="1" applyFill="1" applyBorder="1"/>
    <xf numFmtId="164" fontId="0" fillId="5" borderId="1" xfId="0" applyNumberFormat="1" applyFill="1" applyBorder="1"/>
    <xf numFmtId="0" fontId="0" fillId="5" borderId="6" xfId="0" applyFill="1" applyBorder="1"/>
    <xf numFmtId="0" fontId="0" fillId="6" borderId="2" xfId="0" applyFill="1" applyBorder="1" applyAlignment="1">
      <alignment wrapText="1"/>
    </xf>
    <xf numFmtId="1" fontId="0" fillId="6" borderId="3" xfId="0" applyNumberFormat="1" applyFill="1" applyBorder="1"/>
    <xf numFmtId="164" fontId="1" fillId="6" borderId="3" xfId="0" applyNumberFormat="1" applyFont="1" applyFill="1" applyBorder="1"/>
    <xf numFmtId="1" fontId="1" fillId="6" borderId="3" xfId="0" applyNumberFormat="1" applyFont="1" applyFill="1" applyBorder="1"/>
    <xf numFmtId="0" fontId="1" fillId="6" borderId="4" xfId="0" applyFont="1" applyFill="1" applyBorder="1"/>
    <xf numFmtId="0" fontId="0" fillId="0" borderId="3" xfId="0" applyBorder="1"/>
    <xf numFmtId="0" fontId="0" fillId="0" borderId="7" xfId="0" applyBorder="1"/>
    <xf numFmtId="1" fontId="0" fillId="0" borderId="8" xfId="0" applyNumberFormat="1" applyBorder="1"/>
    <xf numFmtId="164" fontId="1" fillId="0" borderId="8" xfId="0" applyNumberFormat="1" applyFont="1" applyBorder="1"/>
    <xf numFmtId="1" fontId="1" fillId="0" borderId="8" xfId="0" applyNumberFormat="1" applyFont="1" applyBorder="1"/>
    <xf numFmtId="0" fontId="1" fillId="0" borderId="9" xfId="0" applyFont="1" applyBorder="1"/>
    <xf numFmtId="164" fontId="1" fillId="0" borderId="3" xfId="0" applyNumberFormat="1" applyFont="1" applyBorder="1"/>
    <xf numFmtId="1" fontId="1" fillId="0" borderId="3" xfId="0" applyNumberFormat="1" applyFont="1" applyBorder="1"/>
    <xf numFmtId="0" fontId="1" fillId="0" borderId="4" xfId="0" applyFont="1" applyBorder="1"/>
    <xf numFmtId="0" fontId="0" fillId="3" borderId="3" xfId="0" applyFill="1" applyBorder="1"/>
    <xf numFmtId="0" fontId="0" fillId="4" borderId="3" xfId="0" applyFill="1" applyBorder="1"/>
    <xf numFmtId="0" fontId="0" fillId="0" borderId="5" xfId="0" applyBorder="1"/>
    <xf numFmtId="164" fontId="0" fillId="0" borderId="1" xfId="0" applyNumberFormat="1" applyBorder="1"/>
    <xf numFmtId="0" fontId="0" fillId="0" borderId="6" xfId="0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1" fillId="3" borderId="4" xfId="0" applyNumberFormat="1" applyFont="1" applyFill="1" applyBorder="1"/>
    <xf numFmtId="164" fontId="0" fillId="0" borderId="4" xfId="0" applyNumberFormat="1" applyBorder="1"/>
    <xf numFmtId="164" fontId="0" fillId="4" borderId="4" xfId="0" applyNumberFormat="1" applyFill="1" applyBorder="1"/>
    <xf numFmtId="164" fontId="0" fillId="5" borderId="6" xfId="0" applyNumberFormat="1" applyFill="1" applyBorder="1"/>
    <xf numFmtId="164" fontId="1" fillId="6" borderId="4" xfId="0" applyNumberFormat="1" applyFont="1" applyFill="1" applyBorder="1"/>
    <xf numFmtId="164" fontId="1" fillId="0" borderId="9" xfId="0" applyNumberFormat="1" applyFont="1" applyBorder="1"/>
    <xf numFmtId="164" fontId="1" fillId="0" borderId="4" xfId="0" applyNumberFormat="1" applyFont="1" applyBorder="1"/>
    <xf numFmtId="164" fontId="0" fillId="0" borderId="6" xfId="0" applyNumberFormat="1" applyBorder="1"/>
    <xf numFmtId="1" fontId="1" fillId="3" borderId="3" xfId="0" applyNumberFormat="1" applyFont="1" applyFill="1" applyBorder="1"/>
    <xf numFmtId="1" fontId="1" fillId="2" borderId="4" xfId="0" applyNumberFormat="1" applyFont="1" applyFill="1" applyBorder="1" applyAlignment="1">
      <alignment horizontal="right"/>
    </xf>
    <xf numFmtId="1" fontId="0" fillId="3" borderId="4" xfId="0" applyNumberFormat="1" applyFill="1" applyBorder="1"/>
    <xf numFmtId="1" fontId="0" fillId="3" borderId="6" xfId="0" applyNumberFormat="1" applyFill="1" applyBorder="1"/>
    <xf numFmtId="1" fontId="1" fillId="3" borderId="4" xfId="0" applyNumberFormat="1" applyFont="1" applyFill="1" applyBorder="1"/>
    <xf numFmtId="1" fontId="0" fillId="0" borderId="4" xfId="0" applyNumberFormat="1" applyBorder="1"/>
    <xf numFmtId="1" fontId="0" fillId="4" borderId="4" xfId="0" applyNumberFormat="1" applyFill="1" applyBorder="1"/>
    <xf numFmtId="1" fontId="0" fillId="5" borderId="6" xfId="0" applyNumberFormat="1" applyFill="1" applyBorder="1"/>
    <xf numFmtId="1" fontId="1" fillId="6" borderId="4" xfId="0" applyNumberFormat="1" applyFont="1" applyFill="1" applyBorder="1"/>
    <xf numFmtId="1" fontId="1" fillId="0" borderId="9" xfId="0" applyNumberFormat="1" applyFont="1" applyBorder="1"/>
    <xf numFmtId="1" fontId="1" fillId="0" borderId="4" xfId="0" applyNumberFormat="1" applyFont="1" applyBorder="1"/>
    <xf numFmtId="1" fontId="0" fillId="0" borderId="6" xfId="0" applyNumberFormat="1" applyBorder="1"/>
    <xf numFmtId="0" fontId="0" fillId="3" borderId="1" xfId="0" applyFill="1" applyBorder="1"/>
    <xf numFmtId="0" fontId="0" fillId="3" borderId="10" xfId="0" applyFill="1" applyBorder="1"/>
    <xf numFmtId="1" fontId="0" fillId="3" borderId="11" xfId="0" applyNumberFormat="1" applyFill="1" applyBorder="1"/>
    <xf numFmtId="0" fontId="0" fillId="3" borderId="11" xfId="0" applyFill="1" applyBorder="1"/>
    <xf numFmtId="1" fontId="0" fillId="3" borderId="12" xfId="0" applyNumberFormat="1" applyFill="1" applyBorder="1"/>
    <xf numFmtId="0" fontId="0" fillId="3" borderId="12" xfId="0" applyFill="1" applyBorder="1"/>
    <xf numFmtId="164" fontId="0" fillId="3" borderId="12" xfId="0" applyNumberFormat="1" applyFill="1" applyBorder="1"/>
    <xf numFmtId="0" fontId="0" fillId="4" borderId="5" xfId="0" applyFill="1" applyBorder="1"/>
    <xf numFmtId="1" fontId="0" fillId="4" borderId="1" xfId="0" applyNumberFormat="1" applyFill="1" applyBorder="1"/>
    <xf numFmtId="0" fontId="0" fillId="4" borderId="1" xfId="0" applyFill="1" applyBorder="1"/>
    <xf numFmtId="1" fontId="0" fillId="4" borderId="6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/>
    <xf numFmtId="0" fontId="0" fillId="4" borderId="10" xfId="0" applyFill="1" applyBorder="1"/>
    <xf numFmtId="1" fontId="0" fillId="4" borderId="11" xfId="0" applyNumberFormat="1" applyFill="1" applyBorder="1"/>
    <xf numFmtId="0" fontId="0" fillId="4" borderId="11" xfId="0" applyFill="1" applyBorder="1"/>
    <xf numFmtId="1" fontId="0" fillId="4" borderId="12" xfId="0" applyNumberFormat="1" applyFill="1" applyBorder="1"/>
    <xf numFmtId="0" fontId="0" fillId="4" borderId="12" xfId="0" applyFill="1" applyBorder="1"/>
    <xf numFmtId="164" fontId="0" fillId="4" borderId="12" xfId="0" applyNumberFormat="1" applyFill="1" applyBorder="1"/>
    <xf numFmtId="0" fontId="5" fillId="0" borderId="0" xfId="0" applyFont="1" applyFill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/>
    <xf numFmtId="4" fontId="5" fillId="0" borderId="0" xfId="0" applyNumberFormat="1" applyFont="1" applyFill="1" applyBorder="1"/>
    <xf numFmtId="164" fontId="5" fillId="0" borderId="0" xfId="0" applyNumberFormat="1" applyFont="1" applyFill="1" applyBorder="1"/>
    <xf numFmtId="165" fontId="5" fillId="0" borderId="0" xfId="0" applyNumberFormat="1" applyFont="1" applyFill="1" applyBorder="1"/>
    <xf numFmtId="1" fontId="6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/>
    <xf numFmtId="1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3" fontId="5" fillId="0" borderId="0" xfId="0" applyNumberFormat="1" applyFont="1" applyFill="1" applyBorder="1"/>
  </cellXfs>
  <cellStyles count="20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4"/>
  <sheetViews>
    <sheetView tabSelected="1" workbookViewId="0">
      <selection activeCell="D25" sqref="D25"/>
    </sheetView>
  </sheetViews>
  <sheetFormatPr baseColWidth="10" defaultRowHeight="14" x14ac:dyDescent="0"/>
  <cols>
    <col min="1" max="1" width="76" style="102" customWidth="1"/>
    <col min="2" max="2" width="19" style="103" customWidth="1"/>
    <col min="3" max="3" width="10.83203125" style="104" customWidth="1"/>
    <col min="4" max="4" width="10.83203125" style="102" customWidth="1"/>
    <col min="5" max="5" width="16.83203125" style="104" customWidth="1"/>
    <col min="6" max="16384" width="10.83203125" style="102"/>
  </cols>
  <sheetData>
    <row r="1" spans="1:5" s="96" customFormat="1" ht="13">
      <c r="A1" s="93" t="s">
        <v>41</v>
      </c>
      <c r="B1" s="94">
        <v>2016</v>
      </c>
      <c r="C1" s="95" t="s">
        <v>39</v>
      </c>
      <c r="D1" s="96" t="s">
        <v>40</v>
      </c>
      <c r="E1" s="95"/>
    </row>
    <row r="2" spans="1:5" s="96" customFormat="1" ht="13">
      <c r="A2" s="93" t="s">
        <v>28</v>
      </c>
      <c r="B2" s="97">
        <v>23071718.859999999</v>
      </c>
      <c r="C2" s="98">
        <f t="shared" ref="C2:C10" si="0">B2/1000000</f>
        <v>23.071718860000001</v>
      </c>
      <c r="D2" s="98">
        <v>26.6</v>
      </c>
      <c r="E2" s="95"/>
    </row>
    <row r="3" spans="1:5" s="96" customFormat="1" ht="13">
      <c r="A3" s="93" t="s">
        <v>29</v>
      </c>
      <c r="B3" s="97">
        <v>13957398</v>
      </c>
      <c r="C3" s="98">
        <f t="shared" si="0"/>
        <v>13.957398</v>
      </c>
      <c r="D3" s="98">
        <v>11.66</v>
      </c>
      <c r="E3" s="95"/>
    </row>
    <row r="4" spans="1:5" s="96" customFormat="1" ht="13">
      <c r="A4" s="93" t="s">
        <v>30</v>
      </c>
      <c r="B4" s="97">
        <v>11271954</v>
      </c>
      <c r="C4" s="98">
        <f>B4/1000000</f>
        <v>11.271953999999999</v>
      </c>
      <c r="D4" s="98">
        <v>6.67</v>
      </c>
      <c r="E4" s="95"/>
    </row>
    <row r="5" spans="1:5" s="96" customFormat="1" ht="13">
      <c r="A5" s="93" t="s">
        <v>31</v>
      </c>
      <c r="B5" s="97">
        <v>8999488.5</v>
      </c>
      <c r="C5" s="98">
        <f>B5/1000000</f>
        <v>8.9994885</v>
      </c>
      <c r="D5" s="98">
        <v>9.4700000000000006</v>
      </c>
      <c r="E5" s="95"/>
    </row>
    <row r="6" spans="1:5" s="96" customFormat="1" ht="13">
      <c r="A6" s="93" t="s">
        <v>32</v>
      </c>
      <c r="B6" s="97">
        <v>8153222</v>
      </c>
      <c r="C6" s="98">
        <f>B6/1000000</f>
        <v>8.1532219999999995</v>
      </c>
      <c r="D6" s="98">
        <v>6.516</v>
      </c>
      <c r="E6" s="95"/>
    </row>
    <row r="7" spans="1:5" s="96" customFormat="1" ht="13">
      <c r="A7" s="93" t="s">
        <v>33</v>
      </c>
      <c r="B7" s="97">
        <v>7936711</v>
      </c>
      <c r="C7" s="98">
        <f t="shared" si="0"/>
        <v>7.9367109999999998</v>
      </c>
      <c r="D7" s="98">
        <v>6.04</v>
      </c>
      <c r="E7" s="95"/>
    </row>
    <row r="8" spans="1:5" s="96" customFormat="1" ht="13">
      <c r="A8" s="93" t="s">
        <v>34</v>
      </c>
      <c r="B8" s="97">
        <v>7592161</v>
      </c>
      <c r="C8" s="98">
        <f>B8/1000000</f>
        <v>7.5921609999999999</v>
      </c>
      <c r="D8" s="98">
        <v>8.76</v>
      </c>
      <c r="E8" s="95"/>
    </row>
    <row r="9" spans="1:5" s="96" customFormat="1" ht="13">
      <c r="A9" s="93" t="s">
        <v>35</v>
      </c>
      <c r="B9" s="97">
        <v>6513677.5</v>
      </c>
      <c r="C9" s="98">
        <f>B9/1000000</f>
        <v>6.5136775</v>
      </c>
      <c r="D9" s="98">
        <v>5.48</v>
      </c>
      <c r="E9" s="95"/>
    </row>
    <row r="10" spans="1:5" s="96" customFormat="1" ht="13">
      <c r="A10" s="93" t="s">
        <v>36</v>
      </c>
      <c r="B10" s="97">
        <v>6389571.21</v>
      </c>
      <c r="C10" s="98">
        <f t="shared" si="0"/>
        <v>6.3895712099999997</v>
      </c>
      <c r="D10" s="98">
        <v>2.81</v>
      </c>
      <c r="E10" s="95"/>
    </row>
    <row r="11" spans="1:5" s="96" customFormat="1" ht="13">
      <c r="A11" s="93" t="s">
        <v>37</v>
      </c>
      <c r="B11" s="97">
        <v>5440683.9299999997</v>
      </c>
      <c r="C11" s="98">
        <f>B11/1000000</f>
        <v>5.4406839299999996</v>
      </c>
      <c r="D11" s="98">
        <v>3.94</v>
      </c>
      <c r="E11" s="95"/>
    </row>
    <row r="12" spans="1:5" s="96" customFormat="1" ht="13">
      <c r="A12" s="98" t="s">
        <v>38</v>
      </c>
      <c r="B12" s="99">
        <f>SUM(B2:B11)</f>
        <v>99326586</v>
      </c>
      <c r="C12" s="98">
        <f>B12/1000000</f>
        <v>99.326586000000006</v>
      </c>
      <c r="D12" s="98">
        <f>SUM(D2:D11)</f>
        <v>87.946000000000012</v>
      </c>
      <c r="E12" s="95"/>
    </row>
    <row r="13" spans="1:5" s="96" customFormat="1" ht="13">
      <c r="A13" s="93" t="s">
        <v>11</v>
      </c>
      <c r="B13" s="100">
        <v>56</v>
      </c>
      <c r="C13" s="98"/>
      <c r="D13" s="101">
        <v>59</v>
      </c>
      <c r="E13" s="95"/>
    </row>
    <row r="14" spans="1:5">
      <c r="A14" s="93"/>
      <c r="B14" s="99"/>
    </row>
    <row r="15" spans="1:5">
      <c r="A15" s="93" t="s">
        <v>43</v>
      </c>
      <c r="B15" s="99"/>
      <c r="C15" s="95" t="s">
        <v>39</v>
      </c>
      <c r="D15" s="96" t="s">
        <v>40</v>
      </c>
    </row>
    <row r="16" spans="1:5">
      <c r="A16" s="93" t="s">
        <v>47</v>
      </c>
      <c r="B16" s="99">
        <v>13970165.48</v>
      </c>
      <c r="C16" s="99">
        <v>14</v>
      </c>
      <c r="D16" s="99">
        <v>15.5</v>
      </c>
    </row>
    <row r="17" spans="1:6">
      <c r="A17" s="93"/>
      <c r="B17" s="99"/>
      <c r="C17" s="103"/>
      <c r="D17" s="103"/>
      <c r="E17" s="103"/>
      <c r="F17" s="103"/>
    </row>
    <row r="18" spans="1:6">
      <c r="A18" s="93" t="s">
        <v>44</v>
      </c>
      <c r="B18" s="99"/>
      <c r="C18" s="95" t="s">
        <v>39</v>
      </c>
      <c r="D18" s="96" t="s">
        <v>40</v>
      </c>
      <c r="E18" s="103"/>
      <c r="F18" s="103"/>
    </row>
    <row r="19" spans="1:6">
      <c r="A19" s="93" t="s">
        <v>45</v>
      </c>
      <c r="B19" s="99">
        <v>92049684.120000005</v>
      </c>
      <c r="C19" s="99">
        <v>92.04</v>
      </c>
      <c r="D19" s="99">
        <v>75.5</v>
      </c>
      <c r="E19" s="103"/>
      <c r="F19" s="103"/>
    </row>
    <row r="20" spans="1:6">
      <c r="A20" s="93" t="s">
        <v>46</v>
      </c>
      <c r="B20" s="99">
        <v>48669525.880000003</v>
      </c>
      <c r="C20" s="99">
        <v>48.7</v>
      </c>
      <c r="D20" s="99">
        <v>47.5</v>
      </c>
      <c r="E20" s="103"/>
      <c r="F20" s="103"/>
    </row>
    <row r="21" spans="1:6" s="105" customFormat="1">
      <c r="A21" s="93" t="s">
        <v>48</v>
      </c>
      <c r="B21" s="99">
        <f>B19+B20</f>
        <v>140719210</v>
      </c>
      <c r="C21" s="99">
        <f>SUM(C19:C20)</f>
        <v>140.74</v>
      </c>
      <c r="D21" s="106">
        <f>SUM(D19:D20)</f>
        <v>123</v>
      </c>
      <c r="E21" s="103"/>
      <c r="F21" s="103"/>
    </row>
    <row r="22" spans="1:6" s="105" customFormat="1">
      <c r="B22" s="103"/>
      <c r="C22" s="103"/>
      <c r="D22" s="103"/>
      <c r="E22" s="103"/>
      <c r="F22" s="103"/>
    </row>
    <row r="23" spans="1:6" s="105" customFormat="1">
      <c r="A23" s="93" t="s">
        <v>49</v>
      </c>
      <c r="B23" s="93"/>
      <c r="C23" s="103"/>
      <c r="D23" s="103"/>
      <c r="E23" s="103"/>
      <c r="F23" s="103"/>
    </row>
    <row r="24" spans="1:6" s="105" customFormat="1">
      <c r="A24" s="93" t="s">
        <v>51</v>
      </c>
      <c r="B24" s="93">
        <v>6589</v>
      </c>
      <c r="C24" s="93">
        <v>63.3</v>
      </c>
      <c r="D24" s="103"/>
      <c r="E24" s="103"/>
      <c r="F24" s="103"/>
    </row>
    <row r="25" spans="1:6">
      <c r="A25" s="93" t="s">
        <v>52</v>
      </c>
      <c r="B25" s="93">
        <v>3812</v>
      </c>
      <c r="C25" s="93">
        <v>36.700000000000003</v>
      </c>
      <c r="D25" s="93"/>
      <c r="E25" s="103"/>
      <c r="F25" s="103"/>
    </row>
    <row r="26" spans="1:6">
      <c r="A26" s="93" t="s">
        <v>53</v>
      </c>
      <c r="B26" s="93">
        <v>4149</v>
      </c>
      <c r="C26" s="93">
        <v>81.7</v>
      </c>
      <c r="D26" s="103"/>
      <c r="E26" s="103"/>
      <c r="F26" s="103"/>
    </row>
    <row r="27" spans="1:6">
      <c r="A27" s="93" t="s">
        <v>54</v>
      </c>
      <c r="B27" s="93">
        <v>930</v>
      </c>
      <c r="C27" s="93">
        <v>18.3</v>
      </c>
      <c r="D27" s="103"/>
      <c r="E27" s="103"/>
      <c r="F27" s="103"/>
    </row>
    <row r="28" spans="1:6">
      <c r="C28" s="93"/>
      <c r="D28" s="103"/>
      <c r="E28" s="103"/>
      <c r="F28" s="103"/>
    </row>
    <row r="29" spans="1:6">
      <c r="C29" s="103"/>
      <c r="D29" s="103"/>
      <c r="E29" s="103"/>
      <c r="F29" s="103"/>
    </row>
    <row r="30" spans="1:6">
      <c r="A30" s="93" t="s">
        <v>50</v>
      </c>
      <c r="C30" s="103"/>
      <c r="D30" s="103"/>
      <c r="E30" s="103"/>
      <c r="F30" s="103"/>
    </row>
    <row r="31" spans="1:6">
      <c r="A31" s="93"/>
      <c r="C31" s="103"/>
      <c r="D31" s="103"/>
      <c r="E31" s="103"/>
      <c r="F31" s="103"/>
    </row>
    <row r="32" spans="1:6">
      <c r="A32" s="93" t="s">
        <v>42</v>
      </c>
      <c r="C32" s="103"/>
      <c r="D32" s="103"/>
      <c r="E32" s="103"/>
      <c r="F32" s="103"/>
    </row>
    <row r="33" spans="3:6">
      <c r="C33" s="103"/>
      <c r="D33" s="103"/>
      <c r="E33" s="103"/>
      <c r="F33" s="103"/>
    </row>
    <row r="34" spans="3:6">
      <c r="C34" s="103"/>
      <c r="D34" s="103"/>
      <c r="E34" s="103"/>
      <c r="F34" s="103"/>
    </row>
    <row r="35" spans="3:6">
      <c r="C35" s="103"/>
      <c r="D35" s="103"/>
      <c r="E35" s="103"/>
      <c r="F35" s="103"/>
    </row>
    <row r="36" spans="3:6">
      <c r="C36" s="103"/>
      <c r="D36" s="103"/>
      <c r="E36" s="103"/>
      <c r="F36" s="103"/>
    </row>
    <row r="37" spans="3:6">
      <c r="C37" s="103"/>
      <c r="D37" s="103"/>
      <c r="E37" s="103"/>
      <c r="F37" s="103"/>
    </row>
    <row r="38" spans="3:6">
      <c r="C38" s="103"/>
      <c r="D38" s="103"/>
      <c r="E38" s="103"/>
      <c r="F38" s="103"/>
    </row>
    <row r="39" spans="3:6">
      <c r="C39" s="103"/>
      <c r="D39" s="103"/>
      <c r="E39" s="103"/>
      <c r="F39" s="103"/>
    </row>
    <row r="40" spans="3:6">
      <c r="C40" s="103"/>
      <c r="D40" s="103"/>
      <c r="E40" s="103"/>
      <c r="F40" s="103"/>
    </row>
    <row r="41" spans="3:6">
      <c r="C41" s="103"/>
      <c r="D41" s="103"/>
      <c r="E41" s="103"/>
      <c r="F41" s="103"/>
    </row>
    <row r="42" spans="3:6">
      <c r="C42" s="103"/>
      <c r="D42" s="103"/>
      <c r="E42" s="103"/>
      <c r="F42" s="103"/>
    </row>
    <row r="43" spans="3:6">
      <c r="C43" s="103"/>
      <c r="D43" s="103"/>
      <c r="E43" s="103"/>
      <c r="F43" s="103"/>
    </row>
    <row r="44" spans="3:6">
      <c r="C44" s="103"/>
      <c r="D44" s="103"/>
      <c r="E44" s="103"/>
      <c r="F44" s="103"/>
    </row>
  </sheetData>
  <pageMargins left="0.75000000000000011" right="0.75000000000000011" top="1" bottom="1" header="0.5" footer="0.5"/>
  <pageSetup paperSize="9"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4"/>
  <sheetViews>
    <sheetView workbookViewId="0">
      <selection activeCell="B30" sqref="B30"/>
    </sheetView>
  </sheetViews>
  <sheetFormatPr baseColWidth="10" defaultRowHeight="15" x14ac:dyDescent="0"/>
  <cols>
    <col min="1" max="1" width="70.83203125" customWidth="1"/>
    <col min="2" max="2" width="15.33203125" style="1" customWidth="1"/>
    <col min="3" max="3" width="11.33203125" style="2" customWidth="1"/>
    <col min="4" max="4" width="13.5" style="2" customWidth="1"/>
    <col min="5" max="5" width="12.6640625" style="1" customWidth="1"/>
    <col min="6" max="6" width="14.6640625" style="1" customWidth="1"/>
    <col min="7" max="7" width="10" customWidth="1"/>
    <col min="8" max="8" width="16.83203125" style="2" customWidth="1"/>
  </cols>
  <sheetData>
    <row r="1" spans="1:9" s="3" customFormat="1">
      <c r="A1" s="6"/>
      <c r="B1" s="7">
        <v>2016</v>
      </c>
      <c r="C1" s="8" t="s">
        <v>10</v>
      </c>
      <c r="D1" s="9" t="s">
        <v>15</v>
      </c>
      <c r="E1" s="9" t="s">
        <v>15</v>
      </c>
      <c r="F1" s="63" t="s">
        <v>16</v>
      </c>
      <c r="G1" s="10">
        <v>2015</v>
      </c>
      <c r="H1" s="8" t="s">
        <v>12</v>
      </c>
    </row>
    <row r="2" spans="1:9">
      <c r="A2" s="11" t="s">
        <v>0</v>
      </c>
      <c r="B2" s="12">
        <v>9351182.7400000002</v>
      </c>
      <c r="C2" s="13">
        <f>B2/1000000</f>
        <v>9.3511827400000005</v>
      </c>
      <c r="D2" s="13">
        <f>(C2*100)/$C$11</f>
        <v>6.046073562498675</v>
      </c>
      <c r="E2" s="12">
        <f>ROUND((D2),0)</f>
        <v>6</v>
      </c>
      <c r="F2" s="65">
        <f>(C2*100)/$C$4</f>
        <v>66.936807251047682</v>
      </c>
      <c r="G2" s="14"/>
      <c r="H2" s="52"/>
    </row>
    <row r="3" spans="1:9">
      <c r="A3" s="15" t="s">
        <v>14</v>
      </c>
      <c r="B3" s="16">
        <v>4618982.74</v>
      </c>
      <c r="C3" s="17">
        <f>B3/1000000</f>
        <v>4.6189827399999999</v>
      </c>
      <c r="D3" s="17">
        <f t="shared" ref="D3:D11" si="0">(C3*100)/$C$11</f>
        <v>2.9864360697919254</v>
      </c>
      <c r="E3" s="16">
        <f t="shared" ref="E3:E11" si="1">ROUND((D3),0)</f>
        <v>3</v>
      </c>
      <c r="F3" s="65">
        <f>(C3*100)/$C$4</f>
        <v>33.063192748952318</v>
      </c>
      <c r="G3" s="18"/>
      <c r="H3" s="53"/>
    </row>
    <row r="4" spans="1:9">
      <c r="A4" s="11" t="s">
        <v>7</v>
      </c>
      <c r="B4" s="12">
        <f>B2+B3</f>
        <v>13970165.48</v>
      </c>
      <c r="C4" s="19">
        <f>B4/1000000</f>
        <v>13.97016548</v>
      </c>
      <c r="D4" s="13">
        <f t="shared" si="0"/>
        <v>9.0325096322906013</v>
      </c>
      <c r="E4" s="62">
        <f t="shared" si="1"/>
        <v>9</v>
      </c>
      <c r="F4" s="66">
        <v>100</v>
      </c>
      <c r="G4" s="20">
        <v>15.5</v>
      </c>
      <c r="H4" s="54">
        <f>(G4*100)/$G$11</f>
        <v>11.231884057971014</v>
      </c>
    </row>
    <row r="5" spans="1:9">
      <c r="A5" s="21"/>
      <c r="B5" s="22"/>
      <c r="C5" s="23"/>
      <c r="D5" s="23"/>
      <c r="E5" s="22">
        <f t="shared" si="1"/>
        <v>0</v>
      </c>
      <c r="F5" s="67"/>
      <c r="G5" s="24"/>
      <c r="H5" s="55"/>
    </row>
    <row r="6" spans="1:9">
      <c r="A6" s="25" t="s">
        <v>1</v>
      </c>
      <c r="B6" s="26">
        <v>76275514.319999993</v>
      </c>
      <c r="C6" s="27">
        <f>B6/1000000</f>
        <v>76.275514319999999</v>
      </c>
      <c r="D6" s="27">
        <f t="shared" si="0"/>
        <v>49.316475083251454</v>
      </c>
      <c r="E6" s="26">
        <f t="shared" si="1"/>
        <v>49</v>
      </c>
      <c r="F6" s="26">
        <f t="shared" ref="F6:F7" si="2">(C6*100)/$C$9</f>
        <v>54.213296292888884</v>
      </c>
      <c r="G6" s="28"/>
      <c r="H6" s="56"/>
    </row>
    <row r="7" spans="1:9">
      <c r="A7" s="25" t="s">
        <v>2</v>
      </c>
      <c r="B7" s="26">
        <v>15750175.800000001</v>
      </c>
      <c r="C7" s="27">
        <f t="shared" ref="C7:C31" si="3">B7/1000000</f>
        <v>15.750175800000001</v>
      </c>
      <c r="D7" s="27">
        <f t="shared" si="0"/>
        <v>10.183387936774126</v>
      </c>
      <c r="E7" s="26">
        <f t="shared" si="1"/>
        <v>10</v>
      </c>
      <c r="F7" s="26">
        <f t="shared" si="2"/>
        <v>11.194535427558534</v>
      </c>
      <c r="G7" s="28"/>
      <c r="H7" s="56"/>
    </row>
    <row r="8" spans="1:9">
      <c r="A8" s="29" t="s">
        <v>3</v>
      </c>
      <c r="B8" s="30">
        <v>48669525.880000003</v>
      </c>
      <c r="C8" s="31">
        <f t="shared" si="3"/>
        <v>48.669525880000002</v>
      </c>
      <c r="D8" s="31">
        <f t="shared" si="0"/>
        <v>31.467627347683834</v>
      </c>
      <c r="E8" s="30">
        <v>32</v>
      </c>
      <c r="F8" s="69">
        <f>(C8*100)/$C$9</f>
        <v>34.592168279552595</v>
      </c>
      <c r="G8" s="32"/>
      <c r="H8" s="57"/>
    </row>
    <row r="9" spans="1:9" ht="30">
      <c r="A9" s="33" t="s">
        <v>13</v>
      </c>
      <c r="B9" s="34">
        <f>B6+B7+B8</f>
        <v>140695216</v>
      </c>
      <c r="C9" s="35">
        <f t="shared" si="3"/>
        <v>140.69521599999999</v>
      </c>
      <c r="D9" s="35">
        <f t="shared" si="0"/>
        <v>90.967490367709402</v>
      </c>
      <c r="E9" s="36">
        <f t="shared" si="1"/>
        <v>91</v>
      </c>
      <c r="F9" s="70">
        <v>100</v>
      </c>
      <c r="G9" s="37">
        <v>122.5</v>
      </c>
      <c r="H9" s="58">
        <f>(G9*100)/$G$11</f>
        <v>88.768115942028984</v>
      </c>
    </row>
    <row r="10" spans="1:9">
      <c r="A10" s="21"/>
      <c r="B10" s="22"/>
      <c r="C10" s="38"/>
      <c r="D10" s="22"/>
      <c r="E10" s="22">
        <f t="shared" si="1"/>
        <v>0</v>
      </c>
      <c r="F10" s="67"/>
      <c r="G10" s="24"/>
      <c r="H10" s="55"/>
    </row>
    <row r="11" spans="1:9" ht="16" thickBot="1">
      <c r="A11" s="39" t="s">
        <v>4</v>
      </c>
      <c r="B11" s="40">
        <v>154665381.47999999</v>
      </c>
      <c r="C11" s="41">
        <f t="shared" si="3"/>
        <v>154.66538147999998</v>
      </c>
      <c r="D11" s="41">
        <f t="shared" si="0"/>
        <v>100</v>
      </c>
      <c r="E11" s="42">
        <f t="shared" si="1"/>
        <v>100</v>
      </c>
      <c r="F11" s="71"/>
      <c r="G11" s="43">
        <v>138</v>
      </c>
      <c r="H11" s="59"/>
      <c r="I11" s="2">
        <f>C11-G11</f>
        <v>16.665381479999979</v>
      </c>
    </row>
    <row r="12" spans="1:9" ht="16" thickTop="1">
      <c r="A12" s="21"/>
      <c r="B12" s="22"/>
      <c r="C12" s="44"/>
      <c r="D12" s="44"/>
      <c r="E12" s="45"/>
      <c r="F12" s="72"/>
      <c r="G12" s="46"/>
      <c r="H12" s="60"/>
    </row>
    <row r="13" spans="1:9">
      <c r="A13" s="21"/>
      <c r="B13" s="22"/>
      <c r="C13" s="23"/>
      <c r="D13" s="23"/>
      <c r="E13" s="22"/>
      <c r="F13" s="67"/>
      <c r="G13" s="24"/>
      <c r="H13" s="55"/>
    </row>
    <row r="14" spans="1:9">
      <c r="A14" s="11" t="s">
        <v>5</v>
      </c>
      <c r="B14" s="12">
        <v>6589</v>
      </c>
      <c r="C14" s="47"/>
      <c r="D14" s="47"/>
      <c r="E14" s="12"/>
      <c r="F14" s="64"/>
      <c r="G14" s="14"/>
      <c r="H14" s="52"/>
    </row>
    <row r="15" spans="1:9">
      <c r="A15" s="15" t="s">
        <v>6</v>
      </c>
      <c r="B15" s="16">
        <v>3812</v>
      </c>
      <c r="C15" s="74"/>
      <c r="D15" s="74"/>
      <c r="E15" s="16"/>
      <c r="F15" s="65"/>
      <c r="G15" s="18"/>
      <c r="H15" s="53"/>
    </row>
    <row r="16" spans="1:9" ht="16" thickBot="1">
      <c r="A16" s="75"/>
      <c r="B16" s="76">
        <f>B14+B15</f>
        <v>10401</v>
      </c>
      <c r="C16" s="77"/>
      <c r="D16" s="77"/>
      <c r="E16" s="76"/>
      <c r="F16" s="78"/>
      <c r="G16" s="79"/>
      <c r="H16" s="80"/>
    </row>
    <row r="17" spans="1:8" ht="16" thickTop="1">
      <c r="A17" s="25" t="s">
        <v>8</v>
      </c>
      <c r="B17" s="26">
        <v>4148</v>
      </c>
      <c r="C17" s="48"/>
      <c r="D17" s="48"/>
      <c r="E17" s="26"/>
      <c r="F17" s="68"/>
      <c r="G17" s="28"/>
      <c r="H17" s="56"/>
    </row>
    <row r="18" spans="1:8">
      <c r="A18" s="81" t="s">
        <v>9</v>
      </c>
      <c r="B18" s="82">
        <v>930</v>
      </c>
      <c r="C18" s="83"/>
      <c r="D18" s="83"/>
      <c r="E18" s="82"/>
      <c r="F18" s="84"/>
      <c r="G18" s="85"/>
      <c r="H18" s="86"/>
    </row>
    <row r="19" spans="1:8" ht="16" thickBot="1">
      <c r="A19" s="87"/>
      <c r="B19" s="88">
        <f>B17+B18</f>
        <v>5078</v>
      </c>
      <c r="C19" s="89"/>
      <c r="D19" s="89"/>
      <c r="E19" s="88"/>
      <c r="F19" s="90"/>
      <c r="G19" s="91"/>
      <c r="H19" s="92"/>
    </row>
    <row r="20" spans="1:8" ht="16" thickTop="1">
      <c r="A20" s="21"/>
      <c r="B20" s="22"/>
      <c r="C20" s="38"/>
      <c r="D20" s="38"/>
      <c r="E20" s="22"/>
      <c r="F20" s="67"/>
      <c r="G20" s="24"/>
      <c r="H20" s="55"/>
    </row>
    <row r="21" spans="1:8">
      <c r="A21" s="21"/>
      <c r="B21" s="22"/>
      <c r="C21" s="38"/>
      <c r="D21" s="38"/>
      <c r="E21" s="22"/>
      <c r="F21" s="67"/>
      <c r="G21" s="24"/>
      <c r="H21" s="55"/>
    </row>
    <row r="22" spans="1:8">
      <c r="A22" s="21" t="s">
        <v>27</v>
      </c>
      <c r="B22" s="22"/>
      <c r="C22" s="38"/>
      <c r="D22" s="38"/>
      <c r="E22" s="22"/>
      <c r="F22" s="67"/>
      <c r="G22" s="24"/>
      <c r="H22" s="55"/>
    </row>
    <row r="23" spans="1:8">
      <c r="A23" s="21" t="s">
        <v>26</v>
      </c>
      <c r="B23" s="22">
        <v>22995166.48</v>
      </c>
      <c r="C23" s="23">
        <f t="shared" si="3"/>
        <v>22.995166480000002</v>
      </c>
      <c r="D23" s="23"/>
      <c r="E23" s="22"/>
      <c r="F23" s="67"/>
      <c r="G23" s="24">
        <v>25.8</v>
      </c>
      <c r="H23" s="55"/>
    </row>
    <row r="24" spans="1:8">
      <c r="A24" s="21" t="s">
        <v>17</v>
      </c>
      <c r="B24" s="22">
        <v>13786537</v>
      </c>
      <c r="C24" s="23">
        <f t="shared" si="3"/>
        <v>13.786536999999999</v>
      </c>
      <c r="D24" s="23"/>
      <c r="E24" s="22"/>
      <c r="F24" s="67"/>
      <c r="G24" s="24">
        <v>11.6</v>
      </c>
      <c r="H24" s="55"/>
    </row>
    <row r="25" spans="1:8">
      <c r="A25" s="21" t="s">
        <v>18</v>
      </c>
      <c r="B25" s="22">
        <v>7915142</v>
      </c>
      <c r="C25" s="23">
        <f>B25/1000000</f>
        <v>7.9151420000000003</v>
      </c>
      <c r="D25" s="23"/>
      <c r="E25" s="22"/>
      <c r="F25" s="67"/>
      <c r="G25" s="24">
        <v>1.8</v>
      </c>
      <c r="H25" s="55"/>
    </row>
    <row r="26" spans="1:8">
      <c r="A26" s="21" t="s">
        <v>19</v>
      </c>
      <c r="B26" s="22">
        <v>7674467</v>
      </c>
      <c r="C26" s="23">
        <f>B26/1000000</f>
        <v>7.6744669999999999</v>
      </c>
      <c r="D26" s="23"/>
      <c r="E26" s="22"/>
      <c r="F26" s="67"/>
      <c r="G26" s="24">
        <v>6.6</v>
      </c>
      <c r="H26" s="55"/>
    </row>
    <row r="27" spans="1:8">
      <c r="A27" s="21" t="s">
        <v>22</v>
      </c>
      <c r="B27" s="22">
        <v>7130296</v>
      </c>
      <c r="C27" s="23">
        <f>B27/1000000</f>
        <v>7.1302960000000004</v>
      </c>
      <c r="D27" s="23"/>
      <c r="E27" s="22"/>
      <c r="F27" s="67"/>
      <c r="G27" s="24">
        <v>2.8</v>
      </c>
      <c r="H27" s="55"/>
    </row>
    <row r="28" spans="1:8">
      <c r="A28" s="21" t="s">
        <v>24</v>
      </c>
      <c r="B28" s="22">
        <v>6389571.21</v>
      </c>
      <c r="C28" s="23">
        <f t="shared" si="3"/>
        <v>6.3895712099999997</v>
      </c>
      <c r="D28" s="23"/>
      <c r="E28" s="22"/>
      <c r="F28" s="67"/>
      <c r="G28" s="24">
        <v>2.8</v>
      </c>
      <c r="H28" s="55"/>
    </row>
    <row r="29" spans="1:8">
      <c r="A29" s="21" t="s">
        <v>20</v>
      </c>
      <c r="B29" s="22">
        <v>6144237.21</v>
      </c>
      <c r="C29" s="23">
        <f>B29/1000000</f>
        <v>6.14423721</v>
      </c>
      <c r="D29" s="23"/>
      <c r="E29" s="22"/>
      <c r="F29" s="67"/>
      <c r="G29" s="24">
        <v>9.1999999999999993</v>
      </c>
      <c r="H29" s="55"/>
    </row>
    <row r="30" spans="1:8">
      <c r="A30" s="21" t="s">
        <v>25</v>
      </c>
      <c r="B30" s="22">
        <v>5884181</v>
      </c>
      <c r="C30" s="23">
        <f>B30/1000000</f>
        <v>5.8841809999999999</v>
      </c>
      <c r="D30" s="23"/>
      <c r="E30" s="22"/>
      <c r="F30" s="67"/>
      <c r="G30" s="24">
        <v>6</v>
      </c>
      <c r="H30" s="55"/>
    </row>
    <row r="31" spans="1:8">
      <c r="A31" s="21" t="s">
        <v>23</v>
      </c>
      <c r="B31" s="22">
        <v>5244765.1399999997</v>
      </c>
      <c r="C31" s="23">
        <f t="shared" si="3"/>
        <v>5.2447651399999993</v>
      </c>
      <c r="D31" s="23"/>
      <c r="E31" s="22"/>
      <c r="F31" s="67"/>
      <c r="G31" s="24">
        <v>8.5</v>
      </c>
      <c r="H31" s="55"/>
    </row>
    <row r="32" spans="1:8">
      <c r="A32" s="49" t="s">
        <v>21</v>
      </c>
      <c r="B32" s="4">
        <v>5069109.4800000004</v>
      </c>
      <c r="C32" s="50">
        <f>B32/1000000</f>
        <v>5.0691094800000007</v>
      </c>
      <c r="D32" s="50"/>
      <c r="E32" s="4"/>
      <c r="F32" s="73"/>
      <c r="G32" s="51">
        <v>3.6</v>
      </c>
      <c r="H32" s="61"/>
    </row>
    <row r="33" spans="1:8">
      <c r="A33" s="21"/>
      <c r="B33" s="22"/>
      <c r="C33" s="23">
        <f>SUM(C23:C32)</f>
        <v>88.233472519999992</v>
      </c>
      <c r="D33" s="38"/>
      <c r="E33" s="22"/>
      <c r="F33" s="67"/>
      <c r="G33" s="24"/>
      <c r="H33" s="55"/>
    </row>
    <row r="34" spans="1:8">
      <c r="A34" s="49" t="s">
        <v>11</v>
      </c>
      <c r="B34" s="5">
        <v>59</v>
      </c>
      <c r="C34" s="50"/>
      <c r="D34" s="50"/>
      <c r="E34" s="4"/>
      <c r="F34" s="73"/>
      <c r="G34" s="51">
        <v>56</v>
      </c>
      <c r="H34" s="61"/>
    </row>
  </sheetData>
  <phoneticPr fontId="4" type="noConversion"/>
  <pageMargins left="0.75000000000000011" right="0.75000000000000011" top="1" bottom="1" header="0.5" footer="0.5"/>
  <pageSetup paperSize="9"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vsgr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Springer AG</dc:creator>
  <cp:lastModifiedBy>Gruhnwald Sylke</cp:lastModifiedBy>
  <cp:lastPrinted>2017-08-07T11:50:52Z</cp:lastPrinted>
  <dcterms:created xsi:type="dcterms:W3CDTF">2017-07-24T07:08:20Z</dcterms:created>
  <dcterms:modified xsi:type="dcterms:W3CDTF">2017-08-08T16:31:56Z</dcterms:modified>
</cp:coreProperties>
</file>