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ubh\Documents\data_analytics_with_excel\LEVEL - 1\"/>
    </mc:Choice>
  </mc:AlternateContent>
  <xr:revisionPtr revIDLastSave="0" documentId="8_{452B462B-782F-420F-9BC5-8DD9C95F5205}" xr6:coauthVersionLast="47" xr6:coauthVersionMax="47" xr10:uidLastSave="{00000000-0000-0000-0000-000000000000}"/>
  <bookViews>
    <workbookView xWindow="-120" yWindow="-120" windowWidth="29040" windowHeight="16440" tabRatio="719" activeTab="6" xr2:uid="{00000000-000D-0000-FFFF-FFFF00000000}"/>
  </bookViews>
  <sheets>
    <sheet name="Text(1)" sheetId="57" r:id="rId1"/>
    <sheet name="Text(1an)" sheetId="62" state="hidden" r:id="rId2"/>
    <sheet name="Text(2)" sheetId="61" r:id="rId3"/>
    <sheet name="Text(2an)" sheetId="63" state="hidden" r:id="rId4"/>
    <sheet name="Text(3)" sheetId="59" r:id="rId5"/>
    <sheet name="Text(3an)" sheetId="64" state="hidden" r:id="rId6"/>
    <sheet name="CNF-Notes" sheetId="4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9" l="1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20" i="59"/>
  <c r="D14" i="59"/>
  <c r="F6" i="59"/>
  <c r="F7" i="59"/>
  <c r="F8" i="59"/>
  <c r="F9" i="59"/>
  <c r="F5" i="59"/>
  <c r="B7" i="61"/>
  <c r="B6" i="61"/>
  <c r="B5" i="61"/>
  <c r="P31" i="57"/>
  <c r="P30" i="57"/>
  <c r="P29" i="57"/>
  <c r="P28" i="57"/>
  <c r="P27" i="57"/>
  <c r="P26" i="57"/>
  <c r="P25" i="57"/>
  <c r="P24" i="57"/>
  <c r="P23" i="57"/>
  <c r="P22" i="57"/>
  <c r="N31" i="57"/>
  <c r="M31" i="57"/>
  <c r="L31" i="57"/>
  <c r="K31" i="57"/>
  <c r="J31" i="57"/>
  <c r="I31" i="57"/>
  <c r="N30" i="57"/>
  <c r="M30" i="57"/>
  <c r="L30" i="57"/>
  <c r="K30" i="57"/>
  <c r="J30" i="57"/>
  <c r="I30" i="57"/>
  <c r="N29" i="57"/>
  <c r="M29" i="57"/>
  <c r="L29" i="57"/>
  <c r="K29" i="57"/>
  <c r="J29" i="57"/>
  <c r="I29" i="57"/>
  <c r="N28" i="57"/>
  <c r="M28" i="57"/>
  <c r="L28" i="57"/>
  <c r="K28" i="57"/>
  <c r="J28" i="57"/>
  <c r="I28" i="57"/>
  <c r="N27" i="57"/>
  <c r="M27" i="57"/>
  <c r="L27" i="57"/>
  <c r="K27" i="57"/>
  <c r="J27" i="57"/>
  <c r="I27" i="57"/>
  <c r="N26" i="57"/>
  <c r="M26" i="57"/>
  <c r="L26" i="57"/>
  <c r="K26" i="57"/>
  <c r="J26" i="57"/>
  <c r="I26" i="57"/>
  <c r="N25" i="57"/>
  <c r="M25" i="57"/>
  <c r="L25" i="57"/>
  <c r="K25" i="57"/>
  <c r="J25" i="57"/>
  <c r="I25" i="57"/>
  <c r="N24" i="57"/>
  <c r="M24" i="57"/>
  <c r="L24" i="57"/>
  <c r="K24" i="57"/>
  <c r="J24" i="57"/>
  <c r="I24" i="57"/>
  <c r="N23" i="57"/>
  <c r="M23" i="57"/>
  <c r="L23" i="57"/>
  <c r="K23" i="57"/>
  <c r="J23" i="57"/>
  <c r="I23" i="57"/>
  <c r="N22" i="57"/>
  <c r="M22" i="57"/>
  <c r="L22" i="57"/>
  <c r="K22" i="57"/>
  <c r="J22" i="57"/>
  <c r="I22" i="57"/>
  <c r="H23" i="57"/>
  <c r="H24" i="57"/>
  <c r="H25" i="57"/>
  <c r="H26" i="57"/>
  <c r="H27" i="57"/>
  <c r="H28" i="57"/>
  <c r="H29" i="57"/>
  <c r="H30" i="57"/>
  <c r="H31" i="57"/>
  <c r="H22" i="57"/>
  <c r="G23" i="57"/>
  <c r="G24" i="57"/>
  <c r="G25" i="57"/>
  <c r="G26" i="57"/>
  <c r="G27" i="57"/>
  <c r="G28" i="57"/>
  <c r="G29" i="57"/>
  <c r="G30" i="57"/>
  <c r="G31" i="57"/>
  <c r="G22" i="57"/>
  <c r="F23" i="57"/>
  <c r="F24" i="57"/>
  <c r="F25" i="57"/>
  <c r="F26" i="57"/>
  <c r="F27" i="57"/>
  <c r="F28" i="57"/>
  <c r="F29" i="57"/>
  <c r="F30" i="57"/>
  <c r="F31" i="57"/>
  <c r="F22" i="57"/>
  <c r="C7" i="57"/>
  <c r="C8" i="57"/>
  <c r="C9" i="57"/>
  <c r="C10" i="57"/>
  <c r="C11" i="57"/>
  <c r="C12" i="57"/>
  <c r="C13" i="57"/>
  <c r="C14" i="57"/>
  <c r="C15" i="57"/>
  <c r="C6" i="57"/>
  <c r="P22" i="62"/>
  <c r="P31" i="62"/>
  <c r="N31" i="62"/>
  <c r="M31" i="62"/>
  <c r="L31" i="62"/>
  <c r="K31" i="62"/>
  <c r="J31" i="62"/>
  <c r="I31" i="62"/>
  <c r="H31" i="62"/>
  <c r="G31" i="62"/>
  <c r="F31" i="62"/>
  <c r="P30" i="62"/>
  <c r="N30" i="62"/>
  <c r="M30" i="62"/>
  <c r="L30" i="62"/>
  <c r="K30" i="62"/>
  <c r="J30" i="62"/>
  <c r="I30" i="62"/>
  <c r="H30" i="62"/>
  <c r="G30" i="62"/>
  <c r="F30" i="62"/>
  <c r="P29" i="62"/>
  <c r="N29" i="62"/>
  <c r="M29" i="62"/>
  <c r="L29" i="62"/>
  <c r="K29" i="62"/>
  <c r="J29" i="62"/>
  <c r="I29" i="62"/>
  <c r="H29" i="62"/>
  <c r="G29" i="62"/>
  <c r="F29" i="62"/>
  <c r="P28" i="62"/>
  <c r="N28" i="62"/>
  <c r="M28" i="62"/>
  <c r="L28" i="62"/>
  <c r="K28" i="62"/>
  <c r="J28" i="62"/>
  <c r="I28" i="62"/>
  <c r="H28" i="62"/>
  <c r="G28" i="62"/>
  <c r="F28" i="62"/>
  <c r="P27" i="62"/>
  <c r="N27" i="62"/>
  <c r="M27" i="62"/>
  <c r="L27" i="62"/>
  <c r="K27" i="62"/>
  <c r="J27" i="62"/>
  <c r="I27" i="62"/>
  <c r="H27" i="62"/>
  <c r="G27" i="62"/>
  <c r="F27" i="62"/>
  <c r="P26" i="62"/>
  <c r="N26" i="62"/>
  <c r="M26" i="62"/>
  <c r="L26" i="62"/>
  <c r="K26" i="62"/>
  <c r="J26" i="62"/>
  <c r="I26" i="62"/>
  <c r="H26" i="62"/>
  <c r="G26" i="62"/>
  <c r="F26" i="62"/>
  <c r="P25" i="62"/>
  <c r="N25" i="62"/>
  <c r="M25" i="62"/>
  <c r="L25" i="62"/>
  <c r="K25" i="62"/>
  <c r="J25" i="62"/>
  <c r="I25" i="62"/>
  <c r="H25" i="62"/>
  <c r="G25" i="62"/>
  <c r="F25" i="62"/>
  <c r="P24" i="62"/>
  <c r="N24" i="62"/>
  <c r="M24" i="62"/>
  <c r="L24" i="62"/>
  <c r="K24" i="62"/>
  <c r="J24" i="62"/>
  <c r="I24" i="62"/>
  <c r="H24" i="62"/>
  <c r="G24" i="62"/>
  <c r="F24" i="62"/>
  <c r="P23" i="62"/>
  <c r="N23" i="62"/>
  <c r="M23" i="62"/>
  <c r="L23" i="62"/>
  <c r="K23" i="62"/>
  <c r="J23" i="62"/>
  <c r="I23" i="62"/>
  <c r="H23" i="62"/>
  <c r="G23" i="62"/>
  <c r="F23" i="62"/>
  <c r="N22" i="62"/>
  <c r="M22" i="62"/>
  <c r="L22" i="62"/>
  <c r="K22" i="62"/>
  <c r="J22" i="62"/>
  <c r="I22" i="62"/>
  <c r="H22" i="62"/>
  <c r="G22" i="62"/>
  <c r="F22" i="62"/>
  <c r="C15" i="62"/>
  <c r="C14" i="62"/>
  <c r="C13" i="62"/>
  <c r="C12" i="62"/>
  <c r="C11" i="62"/>
  <c r="C10" i="62"/>
  <c r="C9" i="62"/>
  <c r="C8" i="62"/>
  <c r="C7" i="62"/>
  <c r="C6" i="62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D14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C7" i="61"/>
  <c r="C6" i="61"/>
  <c r="C5" i="61"/>
  <c r="B7" i="63" l="1"/>
  <c r="B6" i="63"/>
  <c r="B5" i="63"/>
  <c r="C6" i="63"/>
  <c r="C7" i="63"/>
  <c r="C5" i="63"/>
  <c r="E9" i="59" l="1"/>
  <c r="D9" i="59"/>
  <c r="E8" i="59"/>
  <c r="D8" i="59"/>
  <c r="E7" i="59"/>
  <c r="D7" i="59"/>
  <c r="E6" i="59"/>
  <c r="D6" i="59"/>
  <c r="E5" i="59"/>
  <c r="D5" i="59"/>
  <c r="D38" i="46" l="1"/>
  <c r="D35" i="46"/>
  <c r="D34" i="46"/>
  <c r="F32" i="46"/>
</calcChain>
</file>

<file path=xl/sharedStrings.xml><?xml version="1.0" encoding="utf-8"?>
<sst xmlns="http://schemas.openxmlformats.org/spreadsheetml/2006/main" count="560" uniqueCount="293">
  <si>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</si>
  <si>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</si>
  <si>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</si>
  <si>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</si>
  <si>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</si>
  <si>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</si>
  <si>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</si>
  <si>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</si>
  <si>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</si>
  <si>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</si>
  <si>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</si>
  <si>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</si>
  <si>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</si>
  <si>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The LEN function counts characters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</si>
  <si>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</si>
  <si>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</si>
  <si>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</si>
  <si>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</si>
  <si>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</si>
  <si>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</si>
  <si>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</si>
  <si>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</si>
  <si>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</si>
  <si>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</si>
  <si>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</si>
  <si>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</si>
  <si>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</si>
  <si>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</si>
  <si>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</si>
  <si>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</si>
  <si>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</si>
  <si>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</si>
  <si>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</si>
  <si>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</si>
  <si>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</si>
  <si>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</si>
  <si>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</si>
  <si>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</si>
  <si>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</si>
  <si>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</si>
  <si>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</si>
  <si>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</si>
  <si>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</si>
  <si>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</si>
  <si>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</si>
  <si>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</si>
  <si>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</si>
  <si>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</si>
  <si>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</si>
  <si>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</si>
  <si>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</si>
  <si>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</si>
  <si>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</si>
  <si>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</si>
  <si>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</si>
  <si>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</si>
  <si>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</si>
  <si>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</si>
  <si>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</si>
  <si>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</si>
  <si>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</si>
  <si>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</si>
  <si>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</si>
  <si>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</si>
  <si>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</si>
  <si>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</si>
  <si>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</si>
  <si>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</si>
  <si>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</si>
  <si>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</si>
  <si>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Colors allowed:</t>
  </si>
  <si>
    <t>Black</t>
  </si>
  <si>
    <t>White</t>
  </si>
  <si>
    <t>Yellow</t>
  </si>
  <si>
    <t>Magenta</t>
  </si>
  <si>
    <t>Cyan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</si>
  <si>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</si>
  <si>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</si>
  <si>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</si>
  <si>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</si>
  <si>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</si>
  <si>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</si>
  <si>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</si>
  <si>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</si>
  <si>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</si>
  <si>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</si>
  <si>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</si>
  <si>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</si>
  <si>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</si>
  <si>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</si>
  <si>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</si>
  <si>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</si>
  <si>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</si>
  <si>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</si>
  <si>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</si>
  <si>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</si>
  <si>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</si>
  <si>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</si>
  <si>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</si>
  <si>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</si>
  <si>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</si>
  <si>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</si>
  <si>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</si>
  <si>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</si>
  <si>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</si>
  <si>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</si>
  <si>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</si>
  <si>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</si>
  <si>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</si>
  <si>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</si>
  <si>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</si>
  <si>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</si>
  <si>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</si>
  <si>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</si>
  <si>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</si>
  <si>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</si>
  <si>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</si>
  <si>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</si>
  <si>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</si>
  <si>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</si>
  <si>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</si>
  <si>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</si>
  <si>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</si>
  <si>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</si>
  <si>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</si>
  <si>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</si>
  <si>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</si>
  <si>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</si>
  <si>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</si>
  <si>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</si>
  <si>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</si>
  <si>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</si>
  <si>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</si>
  <si>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TEXTJOIN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</si>
  <si>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</si>
  <si>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</si>
  <si>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</si>
  <si>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</si>
  <si>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</si>
  <si>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</si>
  <si>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</si>
  <si>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</si>
  <si>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</si>
  <si>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</si>
  <si>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</si>
  <si>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</si>
  <si>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</si>
  <si>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</si>
  <si>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</si>
  <si>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</si>
  <si>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</si>
  <si>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</si>
  <si>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</si>
  <si>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</si>
  <si>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</si>
  <si>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</si>
  <si>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</si>
  <si>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</si>
  <si>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</si>
  <si>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</si>
  <si>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</si>
  <si>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</si>
  <si>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</si>
  <si>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</si>
  <si>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</si>
  <si>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</si>
  <si>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</si>
  <si>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</si>
  <si>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</si>
  <si>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</si>
  <si>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</si>
  <si>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</si>
  <si>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</si>
  <si>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</si>
  <si>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</si>
  <si>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</si>
  <si>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</si>
  <si>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</si>
  <si>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</si>
  <si>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</si>
  <si>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</si>
  <si>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</si>
  <si>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</si>
  <si>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</si>
  <si>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</si>
  <si>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</si>
  <si>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</si>
  <si>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</si>
  <si>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</si>
  <si>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</si>
  <si>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</si>
  <si>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</si>
  <si>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</si>
  <si>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</si>
  <si>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</si>
  <si>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</si>
  <si>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</si>
  <si>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</si>
  <si>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</si>
  <si>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</si>
  <si>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</si>
  <si>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</si>
  <si>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</si>
  <si>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</si>
  <si>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</si>
  <si>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</si>
  <si>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</si>
  <si>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</si>
  <si>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</si>
  <si>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</si>
  <si>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</si>
  <si>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</si>
  <si>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</si>
  <si>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</si>
  <si>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</si>
  <si>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</si>
  <si>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</si>
  <si>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</si>
  <si>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</si>
  <si>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</si>
  <si>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</si>
  <si>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</si>
  <si>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</si>
  <si>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</si>
  <si>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</si>
  <si>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</si>
  <si>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</si>
  <si>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</si>
  <si>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</si>
  <si>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</si>
  <si>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</si>
  <si>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</si>
  <si>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</si>
  <si>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</si>
  <si>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</si>
  <si>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</si>
  <si>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</si>
  <si>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</si>
  <si>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</si>
  <si>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</si>
  <si>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</si>
  <si>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</si>
  <si>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</si>
  <si>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</si>
  <si>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</si>
  <si>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</si>
  <si>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</si>
  <si>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</si>
  <si>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</si>
  <si>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</si>
  <si>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</si>
  <si>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</si>
  <si>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</si>
  <si>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</si>
  <si>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</si>
  <si>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</si>
  <si>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</si>
  <si>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</si>
  <si>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</si>
  <si>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</si>
  <si>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</si>
  <si>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</si>
  <si>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</si>
  <si>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</si>
  <si>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</si>
  <si>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</si>
  <si>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</si>
  <si>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</si>
  <si>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</si>
  <si>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</si>
  <si>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</si>
  <si>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</si>
  <si>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</si>
  <si>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</si>
  <si>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</si>
  <si>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</si>
  <si>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</si>
  <si>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</si>
  <si>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</si>
  <si>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</si>
  <si>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</si>
  <si>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</si>
  <si>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</si>
  <si>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</si>
  <si>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</si>
  <si>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</si>
  <si>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</si>
  <si>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</si>
  <si>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</si>
  <si>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</si>
  <si>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20160229</t>
  </si>
  <si>
    <t>20160808</t>
  </si>
  <si>
    <t>TEXTJOIN (Join all emails seperated by comma)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</si>
</sst>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_(* #,##0.00_);_(* \(#,##0.00\);_(* &quot;-&quot;??_);_(@_)"/>
    <numFmt numFmtId="165" formatCode="hh:mm:ss\ AM/PM"/>
    <numFmt numFmtId="166" formatCode="[h]:mm"/>
    <numFmt numFmtId="167" formatCode="####.#"/>
    <numFmt numFmtId="168" formatCode="00000"/>
    <numFmt numFmtId="169" formatCode="0.000000000000000"/>
    <numFmt numFmtId="170" formatCode="0.00?"/>
    <numFmt numFmtId="171" formatCode="0.00????"/>
    <numFmt numFmtId="172" formatCode=".#"/>
    <numFmt numFmtId="173" formatCode="#,###"/>
    <numFmt numFmtId="174" formatCode="#,,"/>
    <numFmt numFmtId="175" formatCode="&quot;$&quot;* 0.00"/>
    <numFmt numFmtId="176" formatCode="&quot;$&quot;*^0.0\1"/>
    <numFmt numFmtId="177" formatCode="_(&quot;$&quot;* ##,##0.00_);_(&quot;$&quot;* \(##,##0.00\);_(* &quot;-&quot;_);_(@_)"/>
    <numFmt numFmtId="178" formatCode="0.00&quot; Rad&quot;"/>
    <numFmt numFmtId="179" formatCode="&quot;surplus&quot;;&quot;deficit&quot;"/>
    <numFmt numFmtId="180" formatCode="_(&quot;$&quot;@_)"/>
    <numFmt numFmtId="181" formatCode="0.00;\-0.00;&quot;--&quot;;"/>
    <numFmt numFmtId="182" formatCode="_(* #,##0.00_);_(* \(#,##0.00\);_(* &quot;-&quot;??_);_(\^@_)"/>
    <numFmt numFmtId="183" formatCode="dddd"/>
    <numFmt numFmtId="184" formatCode="mmm\."/>
    <numFmt numFmtId="185" formatCode="yy"/>
    <numFmt numFmtId="186" formatCode="d"/>
    <numFmt numFmtId="187" formatCode="m"/>
    <numFmt numFmtId="188" formatCode="yyyy"/>
    <numFmt numFmtId="189" formatCode="0\q"/>
    <numFmt numFmtId="190" formatCode="####.#####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3" borderId="1">
      <alignment wrapText="1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0" fillId="4" borderId="1" xfId="0" applyFill="1" applyBorder="1"/>
    <xf numFmtId="0" fontId="1" fillId="3" borderId="1" xfId="0" applyFont="1" applyFill="1" applyBorder="1"/>
    <xf numFmtId="18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7" fontId="0" fillId="0" borderId="1" xfId="0" applyNumberFormat="1" applyBorder="1" applyAlignment="1">
      <alignment wrapText="1"/>
    </xf>
    <xf numFmtId="0" fontId="9" fillId="0" borderId="1" xfId="0" applyFont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1" xfId="0" quotePrefix="1" applyBorder="1"/>
    <xf numFmtId="169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182" fontId="6" fillId="0" borderId="1" xfId="4" applyNumberFormat="1" applyFon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0" fontId="0" fillId="0" borderId="4" xfId="0" applyBorder="1" applyAlignment="1">
      <alignment wrapText="1"/>
    </xf>
    <xf numFmtId="189" fontId="0" fillId="0" borderId="1" xfId="0" applyNumberFormat="1" applyBorder="1"/>
    <xf numFmtId="0" fontId="0" fillId="0" borderId="3" xfId="0" applyBorder="1" applyAlignment="1">
      <alignment wrapText="1"/>
    </xf>
    <xf numFmtId="0" fontId="11" fillId="8" borderId="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10" fillId="10" borderId="7" xfId="0" applyFont="1" applyFill="1" applyBorder="1" applyAlignment="1">
      <alignment vertical="center" wrapText="1"/>
    </xf>
    <xf numFmtId="0" fontId="10" fillId="11" borderId="7" xfId="0" applyFont="1" applyFill="1" applyBorder="1" applyAlignment="1">
      <alignment vertical="center" wrapText="1"/>
    </xf>
    <xf numFmtId="0" fontId="10" fillId="12" borderId="7" xfId="0" applyFont="1" applyFill="1" applyBorder="1" applyAlignment="1">
      <alignment vertical="center" wrapText="1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2" fillId="6" borderId="6" xfId="0" applyFont="1" applyFill="1" applyBorder="1"/>
    <xf numFmtId="0" fontId="12" fillId="6" borderId="5" xfId="0" applyFont="1" applyFill="1" applyBorder="1"/>
    <xf numFmtId="0" fontId="12" fillId="6" borderId="4" xfId="0" applyFont="1" applyFill="1" applyBorder="1"/>
    <xf numFmtId="18" fontId="0" fillId="0" borderId="0" xfId="0" applyNumberFormat="1"/>
    <xf numFmtId="164" fontId="0" fillId="0" borderId="0" xfId="4" applyFont="1"/>
    <xf numFmtId="190" fontId="0" fillId="0" borderId="1" xfId="0" applyNumberFormat="1" applyBorder="1" applyAlignment="1">
      <alignment wrapText="1"/>
    </xf>
  </cellXfs>
  <cellStyles count="5">
    <cellStyle name="blue" xfId="1" xr:uid="{00000000-0005-0000-0000-000000000000}"/>
    <cellStyle name="Comma" xfId="4" builtinId="3"/>
    <cellStyle name="Hyperlink 2" xfId="3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P48"/>
  <sheetViews>
    <sheetView showGridLines="0" topLeftCell="A3" zoomScale="70" zoomScaleNormal="70" workbookViewId="0">
      <selection activeCell="P22" sqref="P22:P31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43.42578125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>+LEFT(A22, 2)</f>
        <v>CA</v>
      </c>
      <c r="G22" s="5" t="str">
        <f>+RIGHT(A22, 5)</f>
        <v>94704</v>
      </c>
      <c r="H22" s="5" t="str">
        <f>LEFT(B22, FIND(" ", B22)-1)</f>
        <v>Rosalie</v>
      </c>
      <c r="I22" s="5" t="str">
        <f t="shared" ref="I22:I31" si="1">RIGHT(B22,LEN(B22)-SEARCH(" ",B22))</f>
        <v>Mullins</v>
      </c>
      <c r="J22" s="5" t="str">
        <f t="shared" ref="J22:J31" si="2">LEFT(C22,SEARCH("/",C22)-2)</f>
        <v>Carlota</v>
      </c>
      <c r="K22" s="5" t="str">
        <f t="shared" ref="K22:K31" si="3">MID(C22,SEARCH("/",C22)+2,SEARCH(":",C22)-SEARCH("/",C22)-2)</f>
        <v>West</v>
      </c>
      <c r="L22" s="5">
        <f t="shared" ref="L22:L31" si="4">RIGHT(C22,LEN(C22)-SEARCH(":",C22))+0</f>
        <v>658</v>
      </c>
      <c r="M22" s="5" t="str">
        <f t="shared" ref="M22:M31" si="5">TRIM(D22)</f>
        <v>Amazon</v>
      </c>
      <c r="N22" s="54">
        <f>DATE(LEFT(E22,4),MID(E22,5,2),RIGHT(E22,2))</f>
        <v>42566</v>
      </c>
      <c r="P22" s="54">
        <f>TEXT(E22,"0000-00-00")+0</f>
        <v>42566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ref="F23:F31" si="6">+LEFT(A23, 2)</f>
        <v>WA</v>
      </c>
      <c r="G23" s="5" t="str">
        <f t="shared" ref="G23:G31" si="7">+RIGHT(A23, 5)</f>
        <v>98106</v>
      </c>
      <c r="H23" s="5" t="str">
        <f t="shared" ref="H23:H31" si="8">LEFT(B23, FIND(" ", B23)-1)</f>
        <v>Marcia</v>
      </c>
      <c r="I23" s="5" t="str">
        <f t="shared" si="1"/>
        <v>Parker</v>
      </c>
      <c r="J23" s="5" t="str">
        <f t="shared" si="2"/>
        <v>Aspen</v>
      </c>
      <c r="K23" s="5" t="str">
        <f t="shared" si="3"/>
        <v>South</v>
      </c>
      <c r="L23" s="5">
        <f t="shared" si="4"/>
        <v>345</v>
      </c>
      <c r="M23" s="5" t="str">
        <f t="shared" si="5"/>
        <v>Gel-boomerangs</v>
      </c>
      <c r="N23" s="54">
        <f t="shared" ref="N23:N31" si="9">DATE(LEFT(E23,4),MID(E23,5,2),RIGHT(E23,2))</f>
        <v>42429</v>
      </c>
      <c r="P23" s="54">
        <f t="shared" ref="P23:P31" si="10">TEXT(E23,"0000-00-00")+0</f>
        <v>42429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6"/>
        <v>OR</v>
      </c>
      <c r="G24" s="5" t="str">
        <f t="shared" si="7"/>
        <v>96011</v>
      </c>
      <c r="H24" s="5" t="str">
        <f t="shared" si="8"/>
        <v>Christy</v>
      </c>
      <c r="I24" s="5" t="str">
        <f t="shared" si="1"/>
        <v>Hogan</v>
      </c>
      <c r="J24" s="5" t="str">
        <f t="shared" si="2"/>
        <v>Yanaki</v>
      </c>
      <c r="K24" s="5" t="str">
        <f t="shared" si="3"/>
        <v>South</v>
      </c>
      <c r="L24" s="5">
        <f t="shared" si="4"/>
        <v>19.5</v>
      </c>
      <c r="M24" s="5" t="str">
        <f t="shared" si="5"/>
        <v>E-bay</v>
      </c>
      <c r="N24" s="54">
        <f t="shared" si="9"/>
        <v>42604</v>
      </c>
      <c r="P24" s="54">
        <f t="shared" si="10"/>
        <v>42604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6"/>
        <v>CA</v>
      </c>
      <c r="G25" s="5" t="str">
        <f t="shared" si="7"/>
        <v>98702</v>
      </c>
      <c r="H25" s="5" t="str">
        <f t="shared" si="8"/>
        <v>Sophia</v>
      </c>
      <c r="I25" s="5" t="str">
        <f t="shared" si="1"/>
        <v>Maxwell</v>
      </c>
      <c r="J25" s="5" t="str">
        <f t="shared" si="2"/>
        <v>FlatTop</v>
      </c>
      <c r="K25" s="5" t="str">
        <f t="shared" si="3"/>
        <v>South</v>
      </c>
      <c r="L25" s="5">
        <f t="shared" si="4"/>
        <v>987.75</v>
      </c>
      <c r="M25" s="5" t="str">
        <f t="shared" si="5"/>
        <v>Amazon</v>
      </c>
      <c r="N25" s="54">
        <f t="shared" si="9"/>
        <v>42599</v>
      </c>
      <c r="P25" s="54">
        <f t="shared" si="10"/>
        <v>42599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6"/>
        <v>WA</v>
      </c>
      <c r="G26" s="5" t="str">
        <f t="shared" si="7"/>
        <v>98108</v>
      </c>
      <c r="H26" s="5" t="str">
        <f t="shared" si="8"/>
        <v>Salvador</v>
      </c>
      <c r="I26" s="5" t="str">
        <f t="shared" si="1"/>
        <v>Craig</v>
      </c>
      <c r="J26" s="5" t="str">
        <f t="shared" si="2"/>
        <v>Carlota</v>
      </c>
      <c r="K26" s="5" t="str">
        <f t="shared" si="3"/>
        <v>South</v>
      </c>
      <c r="L26" s="5">
        <f t="shared" si="4"/>
        <v>56</v>
      </c>
      <c r="M26" s="5" t="str">
        <f t="shared" si="5"/>
        <v>Amazon</v>
      </c>
      <c r="N26" s="54">
        <f t="shared" si="9"/>
        <v>42526</v>
      </c>
      <c r="P26" s="54">
        <f t="shared" si="10"/>
        <v>42526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6"/>
        <v>WA</v>
      </c>
      <c r="G27" s="5" t="str">
        <f t="shared" si="7"/>
        <v>98112</v>
      </c>
      <c r="H27" s="5" t="str">
        <f t="shared" si="8"/>
        <v>Wanda</v>
      </c>
      <c r="I27" s="5" t="str">
        <f t="shared" si="1"/>
        <v>Stevens</v>
      </c>
      <c r="J27" s="5" t="str">
        <f t="shared" si="2"/>
        <v>Carlota</v>
      </c>
      <c r="K27" s="5" t="str">
        <f t="shared" si="3"/>
        <v>East</v>
      </c>
      <c r="L27" s="5">
        <f t="shared" si="4"/>
        <v>23.5</v>
      </c>
      <c r="M27" s="5" t="str">
        <f t="shared" si="5"/>
        <v>E-bay</v>
      </c>
      <c r="N27" s="54">
        <f t="shared" si="9"/>
        <v>42406</v>
      </c>
      <c r="P27" s="54">
        <f t="shared" si="10"/>
        <v>42406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6"/>
        <v>OR</v>
      </c>
      <c r="G28" s="5" t="str">
        <f t="shared" si="7"/>
        <v>96011</v>
      </c>
      <c r="H28" s="5" t="str">
        <f t="shared" si="8"/>
        <v>Harvey</v>
      </c>
      <c r="I28" s="5" t="str">
        <f t="shared" si="1"/>
        <v>Tucker</v>
      </c>
      <c r="J28" s="5" t="str">
        <f t="shared" si="2"/>
        <v>Carlota</v>
      </c>
      <c r="K28" s="5" t="str">
        <f t="shared" si="3"/>
        <v>West</v>
      </c>
      <c r="L28" s="5">
        <f t="shared" si="4"/>
        <v>321</v>
      </c>
      <c r="M28" s="5" t="str">
        <f t="shared" si="5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6"/>
        <v>CA</v>
      </c>
      <c r="G29" s="5" t="str">
        <f t="shared" si="7"/>
        <v>94600</v>
      </c>
      <c r="H29" s="5" t="str">
        <f t="shared" si="8"/>
        <v>Jesse</v>
      </c>
      <c r="I29" s="5" t="str">
        <f t="shared" si="1"/>
        <v>Kelley</v>
      </c>
      <c r="J29" s="5" t="str">
        <f t="shared" si="2"/>
        <v>Yanaki</v>
      </c>
      <c r="K29" s="5" t="str">
        <f t="shared" si="3"/>
        <v>East</v>
      </c>
      <c r="L29" s="5">
        <f t="shared" si="4"/>
        <v>1209.5</v>
      </c>
      <c r="M29" s="5" t="str">
        <f t="shared" si="5"/>
        <v>Amazon</v>
      </c>
      <c r="N29" s="54">
        <f t="shared" si="9"/>
        <v>42505</v>
      </c>
      <c r="P29" s="54">
        <f t="shared" si="10"/>
        <v>42505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6"/>
        <v>CA</v>
      </c>
      <c r="G30" s="5" t="str">
        <f t="shared" si="7"/>
        <v>94688</v>
      </c>
      <c r="H30" s="5" t="str">
        <f t="shared" si="8"/>
        <v>Miguel</v>
      </c>
      <c r="I30" s="5" t="str">
        <f t="shared" si="1"/>
        <v>Simpson</v>
      </c>
      <c r="J30" s="5" t="str">
        <f t="shared" si="2"/>
        <v>Yanaki</v>
      </c>
      <c r="K30" s="5" t="str">
        <f t="shared" si="3"/>
        <v>East</v>
      </c>
      <c r="L30" s="5">
        <f t="shared" si="4"/>
        <v>123.5</v>
      </c>
      <c r="M30" s="5" t="str">
        <f t="shared" si="5"/>
        <v>E-bay</v>
      </c>
      <c r="N30" s="54">
        <f t="shared" si="9"/>
        <v>42655</v>
      </c>
      <c r="P30" s="54">
        <f t="shared" si="10"/>
        <v>42655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6"/>
        <v>WA</v>
      </c>
      <c r="G31" s="5" t="str">
        <f t="shared" si="7"/>
        <v>98342</v>
      </c>
      <c r="H31" s="5" t="str">
        <f t="shared" si="8"/>
        <v>Darryl</v>
      </c>
      <c r="I31" s="5" t="str">
        <f t="shared" si="1"/>
        <v>May</v>
      </c>
      <c r="J31" s="5" t="str">
        <f t="shared" si="2"/>
        <v>Quad</v>
      </c>
      <c r="K31" s="5" t="str">
        <f t="shared" si="3"/>
        <v>West</v>
      </c>
      <c r="L31" s="5">
        <f t="shared" si="4"/>
        <v>399.95</v>
      </c>
      <c r="M31" s="5" t="str">
        <f t="shared" si="5"/>
        <v>Amazon</v>
      </c>
      <c r="N31" s="54">
        <f t="shared" si="9"/>
        <v>42590</v>
      </c>
      <c r="P31" s="54">
        <f t="shared" si="10"/>
        <v>42590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48"/>
  <sheetViews>
    <sheetView showGridLines="0" zoomScale="110" zoomScaleNormal="110" workbookViewId="0">
      <selection activeCell="P22" sqref="P22:P31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 t="shared" ref="F22:F31" si="1">LEFT(A22,2)</f>
        <v>CA</v>
      </c>
      <c r="G22" s="5" t="str">
        <f t="shared" ref="G22:G31" si="2">RIGHT(A22,5)</f>
        <v>94704</v>
      </c>
      <c r="H22" s="5" t="str">
        <f t="shared" ref="H22:H31" si="3">LEFT(B22,SEARCH(" ",B22)-1)</f>
        <v>Rosalie</v>
      </c>
      <c r="I22" s="5" t="str">
        <f t="shared" ref="I22:I31" si="4">RIGHT(B22,LEN(B22)-SEARCH(" ",B22))</f>
        <v>Mullins</v>
      </c>
      <c r="J22" s="5" t="str">
        <f t="shared" ref="J22:J31" si="5">LEFT(C22,SEARCH("/",C22)-2)</f>
        <v>Carlota</v>
      </c>
      <c r="K22" s="5" t="str">
        <f t="shared" ref="K22:K31" si="6">MID(C22,SEARCH("/",C22)+2,SEARCH(":",C22)-SEARCH("/",C22)-2)</f>
        <v>West</v>
      </c>
      <c r="L22" s="5">
        <f t="shared" ref="L22:L31" si="7">RIGHT(C22,LEN(C22)-SEARCH(":",C22))+0</f>
        <v>658</v>
      </c>
      <c r="M22" s="5" t="str">
        <f t="shared" ref="M22:M31" si="8">TRIM(D22)</f>
        <v>Amazon</v>
      </c>
      <c r="N22" s="54">
        <f>DATE(LEFT(E22,4),MID(E22,5,2),RIGHT(E22,2))</f>
        <v>42566</v>
      </c>
      <c r="P22" s="54">
        <f>TEXT(E22,"0000-00-00")+0</f>
        <v>42566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si="1"/>
        <v>WA</v>
      </c>
      <c r="G23" s="5" t="str">
        <f t="shared" si="2"/>
        <v>98106</v>
      </c>
      <c r="H23" s="5" t="str">
        <f t="shared" si="3"/>
        <v>Marcia</v>
      </c>
      <c r="I23" s="5" t="str">
        <f t="shared" si="4"/>
        <v>Parker</v>
      </c>
      <c r="J23" s="5" t="str">
        <f t="shared" si="5"/>
        <v>Aspen</v>
      </c>
      <c r="K23" s="5" t="str">
        <f t="shared" si="6"/>
        <v>South</v>
      </c>
      <c r="L23" s="5">
        <f t="shared" si="7"/>
        <v>345</v>
      </c>
      <c r="M23" s="5" t="str">
        <f t="shared" si="8"/>
        <v>Gel-boomerangs</v>
      </c>
      <c r="N23" s="54">
        <f t="shared" ref="N23:N31" si="9">DATE(LEFT(E23,4),MID(E23,5,2),RIGHT(E23,2))</f>
        <v>42429</v>
      </c>
      <c r="P23" s="54">
        <f t="shared" ref="P23:P31" si="10">TEXT(E23,"0000-00-00")+0</f>
        <v>42429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tr">
        <f t="shared" si="3"/>
        <v>Christy</v>
      </c>
      <c r="I24" s="5" t="str">
        <f t="shared" si="4"/>
        <v>Hogan</v>
      </c>
      <c r="J24" s="5" t="str">
        <f t="shared" si="5"/>
        <v>Yanaki</v>
      </c>
      <c r="K24" s="5" t="str">
        <f t="shared" si="6"/>
        <v>South</v>
      </c>
      <c r="L24" s="5">
        <f t="shared" si="7"/>
        <v>19.5</v>
      </c>
      <c r="M24" s="5" t="str">
        <f t="shared" si="8"/>
        <v>E-bay</v>
      </c>
      <c r="N24" s="54">
        <f t="shared" si="9"/>
        <v>42604</v>
      </c>
      <c r="P24" s="54">
        <f t="shared" si="10"/>
        <v>42604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tr">
        <f t="shared" si="3"/>
        <v>Sophia</v>
      </c>
      <c r="I25" s="5" t="str">
        <f t="shared" si="4"/>
        <v>Maxwell</v>
      </c>
      <c r="J25" s="5" t="str">
        <f t="shared" si="5"/>
        <v>FlatTop</v>
      </c>
      <c r="K25" s="5" t="str">
        <f t="shared" si="6"/>
        <v>South</v>
      </c>
      <c r="L25" s="5">
        <f t="shared" si="7"/>
        <v>987.75</v>
      </c>
      <c r="M25" s="5" t="str">
        <f t="shared" si="8"/>
        <v>Amazon</v>
      </c>
      <c r="N25" s="54">
        <f t="shared" si="9"/>
        <v>42599</v>
      </c>
      <c r="P25" s="54">
        <f t="shared" si="10"/>
        <v>42599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tr">
        <f t="shared" si="3"/>
        <v>Salvador</v>
      </c>
      <c r="I26" s="5" t="str">
        <f t="shared" si="4"/>
        <v>Craig</v>
      </c>
      <c r="J26" s="5" t="str">
        <f t="shared" si="5"/>
        <v>Carlota</v>
      </c>
      <c r="K26" s="5" t="str">
        <f t="shared" si="6"/>
        <v>South</v>
      </c>
      <c r="L26" s="5">
        <f t="shared" si="7"/>
        <v>56</v>
      </c>
      <c r="M26" s="5" t="str">
        <f t="shared" si="8"/>
        <v>Amazon</v>
      </c>
      <c r="N26" s="54">
        <f t="shared" si="9"/>
        <v>42526</v>
      </c>
      <c r="P26" s="54">
        <f t="shared" si="10"/>
        <v>42526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tr">
        <f t="shared" si="3"/>
        <v>Wanda</v>
      </c>
      <c r="I27" s="5" t="str">
        <f t="shared" si="4"/>
        <v>Stevens</v>
      </c>
      <c r="J27" s="5" t="str">
        <f t="shared" si="5"/>
        <v>Carlota</v>
      </c>
      <c r="K27" s="5" t="str">
        <f t="shared" si="6"/>
        <v>East</v>
      </c>
      <c r="L27" s="5">
        <f t="shared" si="7"/>
        <v>23.5</v>
      </c>
      <c r="M27" s="5" t="str">
        <f t="shared" si="8"/>
        <v>E-bay</v>
      </c>
      <c r="N27" s="54">
        <f t="shared" si="9"/>
        <v>42406</v>
      </c>
      <c r="P27" s="54">
        <f t="shared" si="10"/>
        <v>42406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tr">
        <f t="shared" si="3"/>
        <v>Harvey</v>
      </c>
      <c r="I28" s="5" t="str">
        <f t="shared" si="4"/>
        <v>Tucker</v>
      </c>
      <c r="J28" s="5" t="str">
        <f t="shared" si="5"/>
        <v>Carlota</v>
      </c>
      <c r="K28" s="5" t="str">
        <f t="shared" si="6"/>
        <v>West</v>
      </c>
      <c r="L28" s="5">
        <f t="shared" si="7"/>
        <v>321</v>
      </c>
      <c r="M28" s="5" t="str">
        <f t="shared" si="8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tr">
        <f t="shared" si="3"/>
        <v>Jesse</v>
      </c>
      <c r="I29" s="5" t="str">
        <f t="shared" si="4"/>
        <v>Kelley</v>
      </c>
      <c r="J29" s="5" t="str">
        <f t="shared" si="5"/>
        <v>Yanaki</v>
      </c>
      <c r="K29" s="5" t="str">
        <f t="shared" si="6"/>
        <v>East</v>
      </c>
      <c r="L29" s="5">
        <f t="shared" si="7"/>
        <v>1209.5</v>
      </c>
      <c r="M29" s="5" t="str">
        <f t="shared" si="8"/>
        <v>Amazon</v>
      </c>
      <c r="N29" s="54">
        <f t="shared" si="9"/>
        <v>42505</v>
      </c>
      <c r="P29" s="54">
        <f t="shared" si="10"/>
        <v>42505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tr">
        <f t="shared" si="3"/>
        <v>Miguel</v>
      </c>
      <c r="I30" s="5" t="str">
        <f t="shared" si="4"/>
        <v>Simpson</v>
      </c>
      <c r="J30" s="5" t="str">
        <f t="shared" si="5"/>
        <v>Yanaki</v>
      </c>
      <c r="K30" s="5" t="str">
        <f t="shared" si="6"/>
        <v>East</v>
      </c>
      <c r="L30" s="5">
        <f t="shared" si="7"/>
        <v>123.5</v>
      </c>
      <c r="M30" s="5" t="str">
        <f t="shared" si="8"/>
        <v>E-bay</v>
      </c>
      <c r="N30" s="54">
        <f t="shared" si="9"/>
        <v>42655</v>
      </c>
      <c r="P30" s="54">
        <f t="shared" si="10"/>
        <v>42655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tr">
        <f t="shared" si="3"/>
        <v>Darryl</v>
      </c>
      <c r="I31" s="5" t="str">
        <f t="shared" si="4"/>
        <v>May</v>
      </c>
      <c r="J31" s="5" t="str">
        <f t="shared" si="5"/>
        <v>Quad</v>
      </c>
      <c r="K31" s="5" t="str">
        <f t="shared" si="6"/>
        <v>West</v>
      </c>
      <c r="L31" s="5">
        <f t="shared" si="7"/>
        <v>399.95</v>
      </c>
      <c r="M31" s="5" t="str">
        <f t="shared" si="8"/>
        <v>Amazon</v>
      </c>
      <c r="N31" s="54">
        <f t="shared" si="9"/>
        <v>42590</v>
      </c>
      <c r="P31" s="54">
        <f t="shared" si="10"/>
        <v>42590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showGridLines="0" zoomScale="145" zoomScaleNormal="145" workbookViewId="0">
      <selection activeCell="B8" sqref="B8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TEXT(A5, "HH o' clock")</f>
        <v>14 o' clock</v>
      </c>
      <c r="C5" t="str">
        <f t="shared" ref="C5:C7" ca="1" si="0">IF(_xlfn.ISFORMULA(B5),_xlfn.FORMULATEXT(B5),"")</f>
        <v>=TEXT(A5, "HH o' clock")</v>
      </c>
    </row>
    <row r="6" spans="1:3" x14ac:dyDescent="0.25">
      <c r="A6" s="4">
        <v>40527</v>
      </c>
      <c r="B6" s="12" t="str">
        <f>TEXT(A6, "DD MMMM, YYYY")</f>
        <v>15 December, 2010</v>
      </c>
      <c r="C6" t="str">
        <f t="shared" ca="1" si="0"/>
        <v>=TEXT(A6, "DD MMMM, YYYY")</v>
      </c>
    </row>
    <row r="7" spans="1:3" x14ac:dyDescent="0.25">
      <c r="A7" s="8">
        <v>0.2555</v>
      </c>
      <c r="B7" s="12" t="str">
        <f>TEXT(A7, "0.00")</f>
        <v>0.26</v>
      </c>
      <c r="C7" t="str">
        <f t="shared" ca="1" si="0"/>
        <v>=TEXT(A7, "0.00")</v>
      </c>
    </row>
    <row r="9" spans="1:3" x14ac:dyDescent="0.25">
      <c r="A9" s="55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11"/>
  <sheetViews>
    <sheetView showGridLines="0" zoomScale="145" zoomScaleNormal="145" workbookViewId="0">
      <selection activeCell="E14" sqref="E14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x14ac:dyDescent="0.25">
      <c r="A6" s="4">
        <v>40515</v>
      </c>
      <c r="B6" s="12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x14ac:dyDescent="0.25">
      <c r="A7" s="8">
        <v>5.5500000000000001E-2</v>
      </c>
      <c r="B7" s="12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25">
      <c r="A9" s="55" t="s">
        <v>289</v>
      </c>
    </row>
    <row r="11" spans="1:3" x14ac:dyDescent="0.25">
      <c r="B11" s="59">
        <v>4.1666666666666664E-2</v>
      </c>
      <c r="C11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39"/>
  <sheetViews>
    <sheetView showGridLines="0" zoomScale="160" zoomScaleNormal="160" workbookViewId="0">
      <selection activeCell="H20" sqref="H20:H39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 TRUE, 'Text(3)'!A5, 'Text(3)'!B5, 'Text(3)'!C5)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>_xlfn.TEXTJOIN(" ", TRUE, 'Text(3)'!A6, 'Text(3)'!B6, 'Text(3)'!C6)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>_xlfn.TEXTJOIN(" ", TRUE, 'Text(3)'!A7, 'Text(3)'!B7, 'Text(3)'!C7)</f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>_xlfn.TEXTJOIN(" ", TRUE, 'Text(3)'!A8, 'Text(3)'!B8, 'Text(3)'!C8)</f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>_xlfn.TEXTJOIN(" ", TRUE, 'Text(3)'!A9, 'Text(3)'!B9, 'Text(3)'!C9)</f>
        <v>Dennis Big D Ho</v>
      </c>
    </row>
    <row r="13" spans="1:6" x14ac:dyDescent="0.25">
      <c r="A13" s="3" t="s">
        <v>169</v>
      </c>
      <c r="D13" s="3" t="s">
        <v>292</v>
      </c>
      <c r="E13" s="3"/>
    </row>
    <row r="14" spans="1:6" x14ac:dyDescent="0.25">
      <c r="A14" t="s">
        <v>170</v>
      </c>
      <c r="D14" t="str">
        <f>_xlfn.TEXTJOIN(",", TRUE, A14:B33)</f>
        <v>MamieH@gnet.com,DebiD@yahoo.com,PalmerA@yahoo.com,ZinaW@gmail.com,SanfordB@hotmail.com,HildeC@gnet.com,PenelopeS@gmail.com,TreasaM@yahoo.com,TameraM@hotmail.com,DonteR@yahoo.com,EvanC@gmail.com,LizetteD@gmail.com,NoemiS@hotmail.com,WillisC@gmail.com,LatishaH@hotmail.com,DaniellV@hotmail.com,StarrM@gnet.com,WendiH@gnet.com,LeannaD@hotmail.com,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 TRUE, D20:G20)</f>
        <v>Jane, Mceachern, JMcea@gnet.com,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2">_xlfn.TEXTJOIN(", ", TRUE, D21:G21)</f>
        <v>Thanh, Hatten, THatt@yahoo.com,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2"/>
        <v>Stephani, Barris, SBarr@yahoo.com,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2"/>
        <v>Tamera, Lauritsen, TLaur@gmail.com,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2"/>
        <v>Fredric, Mccrystal, FMccr@hotmail.com,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2"/>
        <v>Yajaira, Pointer, YPoin@gnet.com,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2"/>
        <v>Han, Winchenbach, HWinc@gmail.com,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2"/>
        <v>Machelle, Boyett, MBoye@yahoo.com,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2"/>
        <v>Charlyn, Oakman, COakm@hotmail.com,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2"/>
        <v>Tena, Fickes, TFick@yahoo.com,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2"/>
        <v>Stephnie, Rothstein, SRoth@gmail.com,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2"/>
        <v>Emeline, Carballo, ECarb@gmail.com,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2"/>
        <v>Catharine, Machnik, CMach@hotmail.com,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2"/>
        <v>Arielle, Harker, AHark@gmail.com,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2"/>
        <v>Xuan, Bellman, XBell@hotmail.com,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2"/>
        <v>Ana, Scranton, AScra@hotmail.com,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2"/>
        <v>Lynelle, Lymon, LLymo@gnet.com,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2"/>
        <v>Mandie, Sibrian, MSibr@gnet.com,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2"/>
        <v>Sunshine, Anson, SAnso@hotmail.com,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2"/>
        <v>Elinor, Tinney, ETinn@hotmail.com, (509) 669-9304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39"/>
  <sheetViews>
    <sheetView showGridLines="0" topLeftCell="A9" zoomScale="115" zoomScaleNormal="115" workbookViewId="0">
      <selection activeCell="H22" sqref="H22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25">
      <c r="A13" s="3" t="s">
        <v>169</v>
      </c>
      <c r="D13" s="3" t="s">
        <v>133</v>
      </c>
    </row>
    <row r="14" spans="1:6" x14ac:dyDescent="0.25">
      <c r="A14" t="s">
        <v>170</v>
      </c>
      <c r="D14" t="str">
        <f>_xlfn.TEXTJOIN(";",TRUE,A14:A33)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",TRUE,D20:G20)</f>
        <v>Jane, Mceachern, JMcea@gnet.com,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_xlfn.TEXTJOIN(", ",TRUE,D21:G21)</f>
        <v>Thanh, Hatten, THatt@yahoo.com,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Stephani, Barris, SBarr@yahoo.com,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Tamera, Lauritsen, TLaur@gmail.com,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Fredric, Mccrystal, FMccr@hotmail.com,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Yajaira, Pointer, YPoin@gnet.com,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Han, Winchenbach, HWinc@gmail.com,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Machelle, Boyett, MBoye@yahoo.com,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Charlyn, Oakman, COakm@hotmail.com,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Tena, Fickes, TFick@yahoo.com,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Stephnie, Rothstein, SRoth@gmail.com,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Emeline, Carballo, ECarb@gmail.com,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Catharine, Machnik, CMach@hotmail.com,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Arielle, Harker, AHark@gmail.com,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Xuan, Bellman, XBell@hotmail.com,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Ana, Scranton, AScra@hotmail.com,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Lynelle, Lymon, LLymo@gnet.com,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Mandie, Sibrian, MSibr@gnet.com,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Sunshine, Anson, SAnso@hotmail.com,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Elinor, Tinney, ETinn@hotmail.com, (509) 669-9304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showGridLines="0" tabSelected="1" zoomScale="145" zoomScaleNormal="145" workbookViewId="0">
      <selection activeCell="E14" sqref="E14"/>
    </sheetView>
  </sheetViews>
  <sheetFormatPr defaultColWidth="8.85546875" defaultRowHeight="15" x14ac:dyDescent="0.25"/>
  <cols>
    <col min="1" max="1" width="30.42578125" customWidth="1"/>
    <col min="2" max="2" width="43.140625" customWidth="1"/>
    <col min="3" max="3" width="16.85546875" bestFit="1" customWidth="1"/>
    <col min="4" max="4" width="18.28515625" bestFit="1" customWidth="1"/>
    <col min="5" max="5" width="13.42578125" bestFit="1" customWidth="1"/>
    <col min="6" max="6" width="7.140625" bestFit="1" customWidth="1"/>
  </cols>
  <sheetData>
    <row r="1" spans="1:6" x14ac:dyDescent="0.25">
      <c r="A1" s="13" t="s">
        <v>18</v>
      </c>
      <c r="B1" s="13" t="s">
        <v>19</v>
      </c>
      <c r="C1" s="13" t="s">
        <v>20</v>
      </c>
      <c r="D1" s="13" t="s">
        <v>21</v>
      </c>
      <c r="E1" s="14"/>
      <c r="F1" s="14"/>
    </row>
    <row r="2" spans="1:6" ht="31.5" x14ac:dyDescent="0.35">
      <c r="A2" s="15" t="s">
        <v>22</v>
      </c>
      <c r="B2" s="16" t="s">
        <v>23</v>
      </c>
      <c r="C2" s="16">
        <v>12.77</v>
      </c>
      <c r="D2" s="17">
        <v>12.77</v>
      </c>
      <c r="E2" s="14"/>
      <c r="F2" s="14"/>
    </row>
    <row r="3" spans="1:6" ht="23.25" x14ac:dyDescent="0.35">
      <c r="A3" s="18"/>
      <c r="B3" s="16"/>
      <c r="C3" s="2">
        <v>5</v>
      </c>
      <c r="D3" s="61">
        <v>5</v>
      </c>
    </row>
    <row r="4" spans="1:6" ht="31.5" x14ac:dyDescent="0.35">
      <c r="A4" s="18">
        <v>0</v>
      </c>
      <c r="B4" s="16" t="s">
        <v>24</v>
      </c>
      <c r="C4" s="16">
        <v>0.35</v>
      </c>
      <c r="D4" s="19">
        <v>0.35</v>
      </c>
    </row>
    <row r="5" spans="1:6" ht="23.25" x14ac:dyDescent="0.35">
      <c r="A5" s="18"/>
      <c r="B5" s="16"/>
      <c r="C5" s="2">
        <v>23</v>
      </c>
      <c r="D5" s="19">
        <v>23</v>
      </c>
    </row>
    <row r="6" spans="1:6" ht="23.25" x14ac:dyDescent="0.35">
      <c r="A6" s="18">
        <v>0</v>
      </c>
      <c r="B6" s="16" t="s">
        <v>25</v>
      </c>
      <c r="C6" s="2">
        <v>345</v>
      </c>
      <c r="D6" s="20">
        <v>345</v>
      </c>
    </row>
    <row r="7" spans="1:6" ht="23.25" x14ac:dyDescent="0.35">
      <c r="A7" s="18">
        <v>0</v>
      </c>
      <c r="B7" s="16" t="s">
        <v>26</v>
      </c>
      <c r="C7" s="21" t="s">
        <v>27</v>
      </c>
      <c r="D7" s="22">
        <v>0.12548963258663501</v>
      </c>
    </row>
    <row r="8" spans="1:6" ht="61.5" x14ac:dyDescent="0.35">
      <c r="A8" s="18" t="s">
        <v>28</v>
      </c>
      <c r="B8" s="16" t="s">
        <v>29</v>
      </c>
      <c r="C8" s="16">
        <v>27.3</v>
      </c>
      <c r="D8" s="23">
        <v>27.3</v>
      </c>
    </row>
    <row r="9" spans="1:6" ht="23.25" x14ac:dyDescent="0.35">
      <c r="A9" s="18"/>
      <c r="B9" s="16"/>
      <c r="C9" s="2">
        <v>5.1319999999999997</v>
      </c>
      <c r="D9" s="23">
        <v>5.1319999999999997</v>
      </c>
    </row>
    <row r="10" spans="1:6" ht="23.25" x14ac:dyDescent="0.35">
      <c r="A10" s="18" t="s">
        <v>28</v>
      </c>
      <c r="B10" s="16" t="s">
        <v>30</v>
      </c>
      <c r="C10" s="16">
        <v>27.3</v>
      </c>
      <c r="D10" s="24">
        <v>27.3</v>
      </c>
    </row>
    <row r="11" spans="1:6" ht="23.25" x14ac:dyDescent="0.35">
      <c r="A11" s="18"/>
      <c r="B11" s="16"/>
      <c r="C11" s="2">
        <v>5.1319999999999997</v>
      </c>
      <c r="D11" s="24">
        <v>5.1319999999999997</v>
      </c>
    </row>
    <row r="12" spans="1:6" ht="31.5" x14ac:dyDescent="0.35">
      <c r="A12" s="18" t="s">
        <v>31</v>
      </c>
      <c r="B12" s="16" t="s">
        <v>32</v>
      </c>
      <c r="C12" s="25">
        <v>0.3</v>
      </c>
      <c r="D12" s="8">
        <v>0.3</v>
      </c>
    </row>
    <row r="13" spans="1:6" ht="31.5" x14ac:dyDescent="0.35">
      <c r="A13" s="18" t="s">
        <v>33</v>
      </c>
      <c r="B13" s="16" t="s">
        <v>34</v>
      </c>
      <c r="C13" s="2">
        <v>1000000</v>
      </c>
      <c r="D13" s="26">
        <v>1000000</v>
      </c>
    </row>
    <row r="14" spans="1:6" ht="23.25" x14ac:dyDescent="0.35">
      <c r="A14" s="18" t="s">
        <v>33</v>
      </c>
      <c r="B14" s="16" t="s">
        <v>35</v>
      </c>
      <c r="C14" s="2">
        <v>1000000</v>
      </c>
      <c r="D14" s="27">
        <v>1000000</v>
      </c>
    </row>
    <row r="15" spans="1:6" ht="46.5" x14ac:dyDescent="0.35">
      <c r="A15" s="18" t="s">
        <v>36</v>
      </c>
      <c r="B15" s="16" t="s">
        <v>37</v>
      </c>
      <c r="C15" s="2">
        <v>548</v>
      </c>
      <c r="D15" s="28">
        <v>548</v>
      </c>
    </row>
    <row r="16" spans="1:6" ht="31.5" x14ac:dyDescent="0.35">
      <c r="A16" s="18" t="s">
        <v>36</v>
      </c>
      <c r="B16" s="16" t="s">
        <v>38</v>
      </c>
      <c r="C16" s="2">
        <v>548</v>
      </c>
      <c r="D16" s="29">
        <v>548</v>
      </c>
    </row>
    <row r="17" spans="1:6" ht="61.5" x14ac:dyDescent="0.35">
      <c r="A17" s="18" t="s">
        <v>39</v>
      </c>
      <c r="B17" s="16" t="s">
        <v>40</v>
      </c>
      <c r="C17" s="2">
        <v>256.36</v>
      </c>
      <c r="D17" s="30">
        <v>256.36</v>
      </c>
    </row>
    <row r="18" spans="1:6" ht="31.5" x14ac:dyDescent="0.35">
      <c r="A18" s="18" t="s">
        <v>39</v>
      </c>
      <c r="B18" s="16" t="s">
        <v>41</v>
      </c>
      <c r="C18" s="2">
        <v>-256.36</v>
      </c>
      <c r="D18" s="30">
        <v>-256.36</v>
      </c>
    </row>
    <row r="19" spans="1:6" ht="31.5" x14ac:dyDescent="0.35">
      <c r="A19" s="18" t="s">
        <v>39</v>
      </c>
      <c r="B19" s="16" t="s">
        <v>41</v>
      </c>
      <c r="C19" s="2">
        <v>0</v>
      </c>
      <c r="D19" s="30">
        <v>0</v>
      </c>
    </row>
    <row r="20" spans="1:6" ht="23.25" x14ac:dyDescent="0.35">
      <c r="A20" s="18"/>
      <c r="B20" s="16"/>
      <c r="C20" s="2"/>
      <c r="D20" s="2"/>
    </row>
    <row r="21" spans="1:6" ht="23.25" x14ac:dyDescent="0.35">
      <c r="A21" s="18" t="s">
        <v>42</v>
      </c>
      <c r="B21" s="16" t="s">
        <v>43</v>
      </c>
      <c r="C21" s="2">
        <v>23</v>
      </c>
      <c r="D21" s="31">
        <v>23</v>
      </c>
    </row>
    <row r="22" spans="1:6" ht="23.25" x14ac:dyDescent="0.35">
      <c r="A22" s="18" t="s">
        <v>42</v>
      </c>
      <c r="B22" s="16" t="s">
        <v>44</v>
      </c>
      <c r="C22" s="2">
        <v>5</v>
      </c>
      <c r="D22" s="32">
        <v>5</v>
      </c>
    </row>
    <row r="23" spans="1:6" ht="23.25" x14ac:dyDescent="0.35">
      <c r="A23" s="18"/>
      <c r="B23" s="16"/>
      <c r="C23" s="2">
        <v>-10</v>
      </c>
      <c r="D23" s="32">
        <v>-10</v>
      </c>
    </row>
    <row r="24" spans="1:6" ht="76.5" x14ac:dyDescent="0.35">
      <c r="A24" s="18" t="s">
        <v>45</v>
      </c>
      <c r="B24" s="16" t="s">
        <v>46</v>
      </c>
      <c r="C24" s="2" t="s">
        <v>47</v>
      </c>
      <c r="D24" s="33" t="s">
        <v>47</v>
      </c>
    </row>
    <row r="25" spans="1:6" ht="31.5" x14ac:dyDescent="0.35">
      <c r="A25" s="18" t="s">
        <v>45</v>
      </c>
      <c r="B25" s="16" t="s">
        <v>48</v>
      </c>
      <c r="C25" s="2" t="s">
        <v>47</v>
      </c>
      <c r="D25" s="34" t="s">
        <v>47</v>
      </c>
    </row>
    <row r="26" spans="1:6" ht="46.5" x14ac:dyDescent="0.35">
      <c r="A26" s="18" t="s">
        <v>45</v>
      </c>
      <c r="B26" s="16" t="s">
        <v>49</v>
      </c>
      <c r="C26" s="2" t="s">
        <v>8</v>
      </c>
      <c r="D26" s="35" t="s">
        <v>8</v>
      </c>
    </row>
    <row r="27" spans="1:6" ht="46.5" x14ac:dyDescent="0.35">
      <c r="A27" s="18" t="s">
        <v>45</v>
      </c>
      <c r="B27" s="16" t="s">
        <v>50</v>
      </c>
      <c r="C27" s="2" t="s">
        <v>8</v>
      </c>
      <c r="D27" s="30" t="s">
        <v>8</v>
      </c>
    </row>
    <row r="28" spans="1:6" ht="23.25" x14ac:dyDescent="0.35">
      <c r="A28" s="18" t="s">
        <v>51</v>
      </c>
      <c r="B28" s="16" t="s">
        <v>52</v>
      </c>
      <c r="C28" s="4">
        <v>39082</v>
      </c>
      <c r="D28" s="36">
        <v>39082</v>
      </c>
    </row>
    <row r="29" spans="1:6" ht="23.25" x14ac:dyDescent="0.35">
      <c r="A29" s="18" t="s">
        <v>53</v>
      </c>
      <c r="B29" s="16" t="s">
        <v>54</v>
      </c>
      <c r="C29" s="4">
        <v>39082</v>
      </c>
      <c r="D29" s="37">
        <v>39082</v>
      </c>
    </row>
    <row r="30" spans="1:6" ht="23.25" x14ac:dyDescent="0.35">
      <c r="A30" s="18" t="s">
        <v>55</v>
      </c>
      <c r="B30" s="16" t="s">
        <v>56</v>
      </c>
      <c r="C30" s="4">
        <v>39082</v>
      </c>
      <c r="D30" s="38">
        <v>39082</v>
      </c>
    </row>
    <row r="31" spans="1:6" ht="23.25" x14ac:dyDescent="0.35">
      <c r="A31" s="18" t="s">
        <v>51</v>
      </c>
      <c r="B31" s="16" t="s">
        <v>57</v>
      </c>
      <c r="C31" s="4">
        <v>39082</v>
      </c>
      <c r="D31" s="39">
        <v>39082</v>
      </c>
    </row>
    <row r="32" spans="1:6" ht="23.25" x14ac:dyDescent="0.35">
      <c r="A32" s="18" t="s">
        <v>53</v>
      </c>
      <c r="B32" s="16" t="s">
        <v>58</v>
      </c>
      <c r="C32" s="4">
        <v>39082</v>
      </c>
      <c r="D32" s="40">
        <v>39082</v>
      </c>
      <c r="E32" t="s">
        <v>59</v>
      </c>
      <c r="F32">
        <f>12*D32</f>
        <v>468984</v>
      </c>
    </row>
    <row r="33" spans="1:4" ht="23.25" x14ac:dyDescent="0.35">
      <c r="A33" s="18" t="s">
        <v>55</v>
      </c>
      <c r="B33" s="16" t="s">
        <v>60</v>
      </c>
      <c r="C33" s="4">
        <v>39082</v>
      </c>
      <c r="D33" s="41">
        <v>39082</v>
      </c>
    </row>
    <row r="34" spans="1:4" ht="23.25" x14ac:dyDescent="0.35">
      <c r="A34" s="18" t="s">
        <v>61</v>
      </c>
      <c r="B34" s="2" t="s">
        <v>1</v>
      </c>
      <c r="C34" s="7">
        <v>0.33333333333333331</v>
      </c>
      <c r="D34" s="9">
        <f>C34</f>
        <v>0.33333333333333331</v>
      </c>
    </row>
    <row r="35" spans="1:4" ht="23.25" x14ac:dyDescent="0.35">
      <c r="A35" s="18" t="s">
        <v>62</v>
      </c>
      <c r="B35" s="2" t="s">
        <v>63</v>
      </c>
      <c r="C35" s="2">
        <v>2</v>
      </c>
      <c r="D35" s="10">
        <f>C35</f>
        <v>2</v>
      </c>
    </row>
    <row r="36" spans="1:4" ht="31.5" x14ac:dyDescent="0.35">
      <c r="A36" s="18" t="s">
        <v>64</v>
      </c>
      <c r="B36" s="16" t="s">
        <v>65</v>
      </c>
      <c r="C36" s="2"/>
      <c r="D36" s="2"/>
    </row>
    <row r="37" spans="1:4" ht="31.5" x14ac:dyDescent="0.35">
      <c r="A37" s="18" t="s">
        <v>66</v>
      </c>
      <c r="B37" s="16" t="s">
        <v>67</v>
      </c>
      <c r="C37" s="2"/>
      <c r="D37" s="2"/>
    </row>
    <row r="38" spans="1:4" ht="31.5" x14ac:dyDescent="0.35">
      <c r="A38" s="18" t="s">
        <v>68</v>
      </c>
      <c r="B38" s="42" t="s">
        <v>69</v>
      </c>
      <c r="C38" s="2">
        <v>65</v>
      </c>
      <c r="D38" s="43">
        <f>C38</f>
        <v>65</v>
      </c>
    </row>
    <row r="39" spans="1:4" x14ac:dyDescent="0.25">
      <c r="B39" s="44" t="s">
        <v>70</v>
      </c>
    </row>
    <row r="40" spans="1:4" x14ac:dyDescent="0.25">
      <c r="B40" s="45" t="s">
        <v>71</v>
      </c>
    </row>
    <row r="41" spans="1:4" x14ac:dyDescent="0.25">
      <c r="B41" s="46" t="s">
        <v>72</v>
      </c>
    </row>
    <row r="42" spans="1:4" x14ac:dyDescent="0.25">
      <c r="B42" s="47" t="s">
        <v>15</v>
      </c>
    </row>
    <row r="43" spans="1:4" x14ac:dyDescent="0.25">
      <c r="B43" s="48" t="s">
        <v>17</v>
      </c>
    </row>
    <row r="44" spans="1:4" x14ac:dyDescent="0.25">
      <c r="B44" s="49" t="s">
        <v>16</v>
      </c>
    </row>
    <row r="45" spans="1:4" x14ac:dyDescent="0.25">
      <c r="B45" s="50" t="s">
        <v>73</v>
      </c>
    </row>
    <row r="46" spans="1:4" x14ac:dyDescent="0.25">
      <c r="B46" s="51" t="s">
        <v>74</v>
      </c>
    </row>
    <row r="47" spans="1:4" x14ac:dyDescent="0.25">
      <c r="B47" s="5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Text(1)</vt:lpstr>
      <vt:lpstr>Text(1an)</vt:lpstr>
      <vt:lpstr>Text(2)</vt:lpstr>
      <vt:lpstr>Text(2an)</vt:lpstr>
      <vt:lpstr>Text(3)</vt:lpstr>
      <vt:lpstr>Text(3an)</vt:lpstr>
      <vt:lpstr>CNF-Notes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Shubhansh Gupta</cp:lastModifiedBy>
  <dcterms:created xsi:type="dcterms:W3CDTF">2013-11-01T15:10:53Z</dcterms:created>
  <dcterms:modified xsi:type="dcterms:W3CDTF">2024-07-06T15:30:35Z</dcterms:modified>
</cp:coreProperties>
</file>