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D:\Revenue Trend Analysis Report\"/>
    </mc:Choice>
  </mc:AlternateContent>
  <xr:revisionPtr revIDLastSave="0" documentId="8_{42F7FB0F-1900-4C4D-B3A3-0CDF9BC9ECAF}" xr6:coauthVersionLast="47" xr6:coauthVersionMax="47" xr10:uidLastSave="{00000000-0000-0000-0000-000000000000}"/>
  <bookViews>
    <workbookView xWindow="-108" yWindow="-108" windowWidth="23256" windowHeight="12456" xr2:uid="{2F43B59A-29CA-466A-9B36-E961AA051D99}"/>
  </bookViews>
  <sheets>
    <sheet name="Dashboard" sheetId="4" r:id="rId1"/>
    <sheet name="Working" sheetId="2" r:id="rId2"/>
    <sheet name="Source_data" sheetId="1" r:id="rId3"/>
    <sheet name="Wireframe"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9"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 i="4" l="1"/>
  <c r="I74" i="2" a="1"/>
  <c r="I74" i="2" s="1"/>
  <c r="J74" i="2" s="1"/>
  <c r="D75" i="2" a="1"/>
  <c r="D75"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D15" i="4"/>
  <c r="C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F15" i="4" l="1"/>
  <c r="F22" i="4"/>
  <c r="F23" i="4"/>
  <c r="F24" i="4"/>
  <c r="F21" i="4"/>
  <c r="F20" i="4"/>
  <c r="F17" i="4"/>
  <c r="F18" i="4"/>
  <c r="F19" i="4"/>
  <c r="F16" i="4"/>
  <c r="X17" i="4"/>
  <c r="X16" i="4"/>
  <c r="L20" i="4"/>
  <c r="X21" i="4"/>
  <c r="R22" i="4"/>
  <c r="R24" i="4"/>
  <c r="R16" i="4"/>
  <c r="X23" i="4"/>
  <c r="R23" i="4"/>
  <c r="X22" i="4"/>
  <c r="L23" i="4"/>
  <c r="L21" i="4"/>
  <c r="R20" i="4"/>
  <c r="X19" i="4"/>
  <c r="K25" i="4"/>
  <c r="L19" i="4"/>
  <c r="L22" i="4"/>
  <c r="L18" i="4"/>
  <c r="L17" i="4"/>
  <c r="X20" i="4"/>
  <c r="R19" i="4"/>
  <c r="X18" i="4"/>
  <c r="R17" i="4"/>
  <c r="X24" i="4"/>
  <c r="L15" i="4"/>
  <c r="W25" i="4"/>
  <c r="L24" i="4"/>
  <c r="V25" i="4"/>
  <c r="R18" i="4"/>
  <c r="J25" i="4"/>
  <c r="Q25" i="4"/>
  <c r="R21" i="4"/>
  <c r="P25" i="4"/>
  <c r="X15" i="4"/>
  <c r="E25" i="4"/>
  <c r="R15" i="4"/>
  <c r="D25" i="4"/>
  <c r="F25" i="4" l="1"/>
  <c r="X25" i="4"/>
  <c r="L25" i="4"/>
  <c r="R25"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<sst xmlns="http://schemas.openxmlformats.org/spreadsheetml/2006/main" count="130144" uniqueCount="10992">
  <si>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</si>
  <si>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</si>
  <si>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</si>
  <si>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</si>
  <si>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</si>
  <si>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</si>
  <si>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</si>
  <si>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</si>
  <si>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</si>
  <si>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</si>
  <si>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</si>
  <si>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</si>
  <si>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</si>
  <si>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</si>
  <si>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</si>
  <si>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</si>
  <si>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</si>
  <si>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</si>
  <si>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</si>
  <si>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</si>
  <si>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</si>
  <si>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</si>
  <si>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</si>
  <si>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</si>
  <si>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</si>
  <si>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</si>
  <si>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</si>
  <si>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</si>
  <si>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</si>
  <si>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</si>
  <si>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</si>
  <si>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</si>
  <si>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</si>
  <si>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</si>
  <si>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</si>
  <si>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</si>
  <si>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</si>
  <si>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</si>
  <si>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</si>
  <si>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</si>
  <si>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</si>
  <si>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</si>
  <si>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</si>
  <si>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</si>
  <si>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</si>
  <si>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</si>
  <si>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</si>
  <si>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</si>
  <si>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</si>
  <si>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</si>
  <si>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</si>
  <si>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</si>
  <si>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</si>
  <si>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</si>
  <si>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</si>
  <si>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</si>
  <si>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</si>
  <si>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</si>
  <si>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</si>
  <si>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</si>
  <si>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</si>
  <si>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</si>
  <si>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</si>
  <si>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</si>
  <si>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</si>
  <si>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</si>
  <si>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</si>
  <si>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</si>
  <si>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</si>
  <si>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</si>
  <si>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</si>
  <si>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</si>
  <si>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</si>
  <si>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</si>
  <si>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</si>
  <si>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</si>
  <si>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</si>
  <si>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</si>
  <si>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</si>
  <si>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</si>
  <si>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</si>
  <si>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</si>
  <si>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</si>
  <si>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</si>
  <si>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</si>
  <si>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</si>
  <si>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</si>
  <si>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</si>
  <si>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</si>
  <si>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</si>
  <si>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</si>
  <si>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</si>
  <si>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</si>
  <si>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</si>
  <si>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</si>
  <si>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</si>
  <si>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</si>
  <si>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</si>
  <si>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</si>
  <si>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</si>
  <si>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</si>
  <si>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</si>
  <si>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</si>
  <si>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</si>
  <si>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</si>
  <si>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</si>
  <si>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</si>
  <si>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</si>
  <si>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</si>
  <si>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</si>
  <si>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</si>
  <si>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</si>
  <si>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</si>
  <si>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</si>
  <si>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</si>
  <si>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</si>
  <si>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</si>
  <si>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</si>
  <si>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</si>
  <si>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</si>
  <si>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</si>
  <si>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</si>
  <si>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</si>
  <si>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</si>
  <si>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</si>
  <si>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</si>
  <si>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</si>
  <si>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</si>
  <si>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</si>
  <si>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</si>
  <si>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</si>
  <si>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</si>
  <si>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</si>
  <si>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</si>
  <si>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</si>
  <si>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</si>
  <si>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</si>
  <si>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</si>
  <si>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</si>
  <si>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</si>
  <si>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</si>
  <si>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</si>
  <si>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</si>
  <si>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</si>
  <si>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</si>
  <si>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</si>
  <si>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</si>
  <si>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</si>
  <si>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</si>
  <si>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</si>
  <si>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</si>
  <si>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</si>
  <si>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</si>
  <si>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</si>
  <si>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</si>
  <si>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</si>
  <si>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</si>
  <si>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</si>
  <si>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</si>
  <si>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</si>
  <si>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</si>
  <si>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</si>
  <si>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</si>
  <si>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</si>
  <si>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</si>
  <si>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</si>
  <si>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</si>
  <si>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</si>
  <si>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</si>
  <si>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</si>
  <si>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</si>
  <si>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</si>
  <si>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</si>
  <si>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</si>
  <si>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</si>
  <si>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</si>
  <si>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</si>
  <si>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</si>
  <si>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</si>
  <si>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</si>
  <si>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</si>
  <si>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</si>
  <si>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</si>
  <si>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</si>
  <si>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</si>
  <si>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</si>
  <si>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</si>
  <si>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</si>
  <si>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</si>
  <si>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</si>
  <si>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</si>
  <si>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</si>
  <si>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</si>
  <si>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</si>
  <si>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</si>
  <si>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</si>
  <si>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</si>
  <si>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</si>
  <si>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</si>
  <si>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</si>
  <si>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</si>
  <si>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</si>
  <si>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</si>
  <si>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</si>
  <si>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</si>
  <si>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</si>
  <si>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</si>
  <si>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</si>
  <si>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</si>
  <si>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</si>
  <si>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</si>
  <si>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</si>
  <si>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</si>
  <si>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</si>
  <si>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</si>
  <si>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</si>
  <si>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</si>
  <si>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</si>
  <si>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</si>
  <si>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</si>
  <si>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</si>
  <si>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</si>
  <si>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</si>
  <si>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</si>
  <si>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</si>
  <si>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</si>
  <si>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</si>
  <si>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</si>
  <si>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</si>
  <si>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</si>
  <si>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</si>
  <si>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</si>
  <si>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</si>
  <si>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</si>
  <si>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</si>
  <si>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</si>
  <si>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</si>
  <si>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</si>
  <si>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</si>
  <si>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</si>
  <si>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</si>
  <si>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</si>
  <si>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</si>
  <si>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</si>
  <si>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</si>
  <si>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</si>
  <si>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</si>
  <si>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</si>
  <si>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</si>
  <si>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</si>
  <si>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</si>
  <si>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</si>
  <si>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</si>
  <si>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</si>
  <si>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</si>
  <si>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</si>
  <si>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</si>
  <si>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</si>
  <si>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</si>
  <si>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</si>
  <si>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</si>
  <si>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</si>
  <si>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</si>
  <si>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</si>
  <si>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</si>
  <si>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</si>
  <si>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</si>
  <si>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</si>
  <si>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</si>
  <si>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</si>
  <si>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</si>
  <si>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</si>
  <si>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</si>
  <si>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</si>
  <si>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</si>
  <si>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</si>
  <si>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</si>
  <si>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</si>
  <si>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</si>
  <si>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</si>
  <si>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</si>
  <si>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</si>
  <si>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</si>
  <si>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</si>
  <si>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</si>
  <si>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</si>
  <si>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</si>
  <si>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</si>
  <si>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</si>
  <si>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</si>
  <si>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</si>
  <si>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</si>
  <si>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</si>
  <si>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</si>
  <si>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</si>
  <si>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</si>
  <si>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</si>
  <si>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</si>
  <si>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</si>
  <si>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</si>
  <si>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</si>
  <si>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</si>
  <si>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</si>
  <si>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</si>
  <si>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</si>
  <si>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</si>
  <si>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</si>
  <si>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</si>
  <si>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</si>
  <si>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</si>
  <si>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</si>
  <si>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</si>
  <si>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</si>
  <si>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</si>
  <si>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</si>
  <si>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</si>
  <si>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</si>
  <si>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</si>
  <si>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</si>
  <si>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</si>
  <si>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</si>
  <si>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</si>
  <si>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</si>
  <si>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</si>
  <si>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</si>
  <si>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</si>
  <si>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</si>
  <si>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</si>
  <si>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</si>
  <si>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</si>
  <si>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</si>
  <si>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</si>
  <si>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</si>
  <si>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</si>
  <si>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</si>
  <si>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</si>
  <si>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</si>
  <si>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</si>
  <si>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</si>
  <si>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</si>
  <si>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</si>
  <si>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</si>
  <si>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</si>
  <si>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</si>
  <si>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</si>
  <si>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</si>
  <si>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</si>
  <si>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</si>
  <si>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</si>
  <si>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</si>
  <si>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</si>
  <si>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</si>
  <si>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</si>
  <si>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</si>
  <si>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</si>
  <si>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</si>
  <si>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</si>
  <si>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</si>
  <si>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</si>
  <si>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</si>
  <si>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</si>
  <si>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</si>
  <si>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</si>
  <si>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</si>
  <si>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</si>
  <si>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</si>
  <si>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</si>
  <si>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</si>
  <si>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</si>
  <si>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</si>
  <si>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</si>
  <si>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</si>
  <si>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</si>
  <si>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</si>
  <si>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</si>
  <si>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</si>
  <si>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</si>
  <si>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</si>
  <si>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</si>
  <si>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</si>
  <si>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</si>
  <si>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</si>
  <si>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</si>
  <si>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</si>
  <si>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</si>
  <si>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</si>
  <si>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</si>
  <si>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</si>
  <si>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</si>
  <si>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</si>
  <si>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</si>
  <si>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</si>
  <si>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</si>
  <si>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</si>
  <si>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</si>
  <si>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</si>
  <si>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</si>
  <si>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</si>
  <si>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</si>
  <si>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</si>
  <si>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</si>
  <si>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</si>
  <si>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</si>
  <si>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</si>
  <si>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</si>
  <si>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</si>
  <si>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</si>
  <si>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</si>
  <si>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</si>
  <si>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</si>
  <si>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</si>
  <si>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</si>
  <si>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</si>
  <si>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</si>
  <si>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</si>
  <si>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</si>
  <si>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</si>
  <si>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</si>
  <si>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</si>
  <si>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</si>
  <si>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</si>
  <si>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</si>
  <si>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</si>
  <si>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</si>
  <si>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</si>
  <si>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</si>
  <si>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</si>
  <si>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</si>
  <si>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</si>
  <si>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</si>
  <si>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</si>
  <si>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</si>
  <si>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</si>
  <si>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</si>
  <si>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</si>
  <si>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</si>
  <si>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</si>
  <si>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</si>
  <si>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</si>
  <si>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</si>
  <si>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</si>
  <si>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</si>
  <si>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</si>
  <si>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</si>
  <si>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</si>
  <si>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</si>
  <si>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</si>
  <si>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</si>
  <si>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</si>
  <si>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</si>
  <si>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</si>
  <si>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</si>
  <si>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</si>
  <si>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</si>
  <si>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</si>
  <si>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</si>
  <si>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</si>
  <si>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</si>
  <si>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</si>
  <si>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</si>
  <si>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</si>
  <si>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</si>
  <si>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</si>
  <si>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</si>
  <si>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</si>
  <si>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</si>
  <si>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</si>
  <si>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</si>
  <si>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</si>
  <si>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</si>
  <si>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</si>
  <si>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</si>
  <si>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</si>
  <si>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</si>
  <si>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</si>
  <si>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</si>
  <si>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</si>
  <si>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</si>
  <si>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</si>
  <si>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</si>
  <si>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</si>
  <si>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</si>
  <si>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</si>
  <si>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</si>
  <si>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</si>
  <si>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</si>
  <si>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</si>
  <si>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</si>
  <si>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</si>
  <si>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</si>
  <si>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</si>
  <si>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</si>
  <si>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</si>
  <si>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</si>
  <si>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</si>
  <si>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</si>
  <si>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</si>
  <si>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</si>
  <si>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</si>
  <si>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</si>
  <si>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</si>
  <si>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</si>
  <si>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</si>
  <si>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</si>
  <si>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</si>
  <si>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</si>
  <si>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</si>
  <si>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</si>
  <si>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</si>
  <si>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</si>
  <si>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</si>
  <si>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</si>
  <si>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</si>
  <si>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</si>
  <si>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</si>
  <si>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</si>
  <si>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</si>
  <si>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</si>
  <si>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</si>
  <si>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</si>
  <si>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</si>
  <si>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</si>
  <si>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</si>
  <si>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</si>
  <si>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</si>
  <si>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</si>
  <si>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</si>
  <si>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</si>
  <si>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</si>
  <si>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</si>
  <si>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</si>
  <si>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</si>
  <si>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</si>
  <si>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</si>
  <si>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</si>
  <si>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</si>
  <si>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</si>
  <si>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</si>
  <si>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</si>
  <si>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</si>
  <si>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</si>
  <si>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</si>
  <si>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</si>
  <si>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</si>
  <si>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</si>
  <si>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</si>
  <si>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</si>
  <si>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</si>
  <si>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</si>
  <si>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</si>
  <si>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</si>
  <si>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</si>
  <si>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</si>
  <si>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</si>
  <si>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</si>
  <si>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</si>
  <si>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</si>
  <si>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</si>
  <si>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</si>
  <si>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</si>
  <si>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</si>
  <si>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</si>
  <si>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</si>
  <si>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</si>
  <si>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</si>
  <si>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</si>
  <si>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</si>
  <si>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</si>
  <si>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</si>
  <si>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</si>
  <si>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</si>
  <si>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</si>
  <si>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</si>
  <si>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</si>
  <si>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</si>
  <si>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</si>
  <si>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</si>
  <si>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</si>
  <si>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</si>
  <si>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</si>
  <si>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</si>
  <si>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</si>
  <si>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</si>
  <si>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</si>
  <si>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</si>
  <si>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</si>
  <si>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</si>
  <si>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</si>
  <si>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</si>
  <si>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</si>
  <si>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</si>
  <si>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</si>
  <si>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</si>
  <si>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</si>
  <si>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</si>
  <si>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</si>
  <si>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</si>
  <si>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</si>
  <si>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</si>
  <si>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</si>
  <si>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</si>
  <si>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</si>
  <si>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</si>
  <si>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</si>
  <si>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</si>
  <si>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</si>
  <si>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</si>
  <si>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</si>
  <si>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</si>
  <si>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</si>
  <si>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</si>
  <si>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</si>
  <si>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</si>
  <si>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</si>
  <si>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</si>
  <si>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</si>
  <si>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</si>
  <si>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</si>
  <si>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</si>
  <si>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</si>
  <si>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</si>
  <si>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</si>
  <si>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</si>
  <si>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</si>
  <si>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</si>
  <si>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</si>
  <si>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</si>
  <si>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</si>
  <si>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</si>
  <si>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</si>
  <si>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</si>
  <si>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</si>
  <si>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</si>
  <si>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</si>
  <si>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</si>
  <si>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</si>
  <si>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</si>
  <si>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</si>
  <si>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</si>
  <si>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</si>
  <si>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</si>
  <si>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</si>
  <si>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</si>
  <si>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</si>
  <si>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</si>
  <si>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</si>
  <si>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</si>
  <si>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</si>
  <si>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</si>
  <si>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</si>
  <si>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</si>
  <si>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</si>
  <si>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</si>
  <si>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</si>
  <si>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</si>
  <si>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</si>
  <si>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</si>
  <si>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</si>
  <si>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</si>
  <si>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</si>
  <si>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</si>
  <si>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</si>
  <si>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</si>
  <si>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</si>
  <si>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</si>
  <si>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</si>
  <si>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</si>
  <si>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</si>
  <si>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</si>
  <si>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</si>
  <si>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</si>
  <si>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</si>
  <si>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</si>
  <si>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</si>
  <si>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</si>
  <si>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</si>
  <si>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</si>
  <si>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</si>
  <si>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</si>
  <si>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</si>
  <si>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</si>
  <si>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</si>
  <si>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</si>
  <si>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</si>
  <si>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</si>
  <si>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</si>
  <si>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</si>
  <si>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</si>
  <si>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</si>
  <si>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</si>
  <si>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</si>
  <si>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</si>
  <si>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</si>
  <si>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</si>
  <si>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</si>
  <si>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</si>
  <si>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</si>
  <si>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</si>
  <si>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</si>
  <si>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</si>
  <si>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</si>
  <si>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</si>
  <si>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</si>
  <si>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</si>
  <si>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</si>
  <si>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</si>
  <si>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</si>
  <si>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</si>
  <si>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</si>
  <si>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</si>
  <si>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</si>
  <si>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</si>
  <si>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</si>
  <si>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</si>
  <si>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</si>
  <si>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</si>
  <si>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</si>
  <si>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</si>
  <si>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</si>
  <si>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</si>
  <si>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</si>
  <si>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</si>
  <si>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</si>
  <si>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</si>
  <si>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</si>
  <si>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</si>
  <si>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</si>
  <si>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</si>
  <si>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</si>
  <si>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</si>
  <si>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</si>
  <si>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</si>
  <si>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</si>
  <si>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</si>
  <si>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</si>
  <si>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</si>
  <si>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</si>
  <si>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</si>
  <si>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</si>
  <si>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</si>
  <si>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</si>
  <si>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</si>
  <si>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</si>
  <si>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</si>
  <si>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</si>
  <si>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</si>
  <si>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</si>
  <si>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</si>
  <si>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</si>
  <si>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</si>
  <si>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</si>
  <si>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</si>
  <si>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</si>
  <si>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</si>
  <si>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</si>
  <si>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</si>
  <si>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</si>
  <si>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</si>
  <si>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</si>
  <si>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</si>
  <si>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</si>
  <si>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</si>
  <si>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</si>
  <si>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</si>
  <si>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</si>
  <si>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</si>
  <si>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</si>
  <si>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</si>
  <si>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</si>
  <si>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</si>
  <si>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</si>
  <si>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</si>
  <si>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</si>
  <si>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</si>
  <si>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</si>
  <si>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</si>
  <si>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</si>
  <si>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</si>
  <si>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</si>
  <si>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</si>
  <si>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</si>
  <si>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</si>
  <si>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</si>
  <si>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</si>
  <si>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</si>
  <si>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</si>
  <si>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</si>
  <si>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</si>
  <si>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</si>
  <si>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</si>
  <si>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</si>
  <si>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</si>
  <si>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</si>
  <si>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</si>
  <si>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</si>
  <si>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</si>
  <si>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</si>
  <si>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</si>
  <si>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</si>
  <si>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</si>
  <si>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</si>
  <si>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</si>
  <si>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</si>
  <si>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</si>
  <si>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</si>
  <si>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</si>
  <si>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</si>
  <si>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</si>
  <si>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</si>
  <si>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</si>
  <si>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</si>
  <si>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</si>
  <si>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</si>
  <si>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</si>
  <si>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</si>
  <si>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</si>
  <si>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</si>
  <si>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</si>
  <si>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</si>
  <si>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</si>
  <si>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</si>
  <si>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</si>
  <si>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</si>
  <si>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</si>
  <si>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</si>
  <si>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</si>
  <si>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</si>
  <si>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</si>
  <si>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</si>
  <si>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</si>
  <si>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</si>
  <si>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</si>
  <si>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</si>
  <si>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</si>
  <si>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</si>
  <si>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</si>
  <si>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</si>
  <si>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</si>
  <si>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</si>
  <si>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</si>
  <si>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</si>
  <si>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</si>
  <si>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</si>
  <si>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</si>
  <si>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</si>
  <si>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</si>
  <si>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</si>
  <si>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</si>
  <si>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</si>
  <si>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</si>
  <si>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</si>
  <si>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</si>
  <si>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</si>
  <si>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</si>
  <si>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</si>
  <si>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</si>
  <si>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</si>
  <si>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</si>
  <si>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</si>
  <si>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</si>
  <si>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</si>
  <si>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</si>
  <si>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</si>
  <si>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</si>
  <si>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</si>
  <si>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</si>
  <si>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</si>
  <si>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</si>
  <si>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</si>
  <si>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</si>
  <si>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</si>
  <si>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</si>
  <si>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</si>
  <si>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</si>
  <si>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</si>
  <si>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</si>
  <si>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</si>
  <si>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</si>
  <si>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</si>
  <si>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</si>
  <si>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</si>
  <si>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</si>
  <si>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</si>
  <si>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</si>
  <si>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</si>
  <si>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</si>
  <si>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</si>
  <si>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</si>
  <si>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</si>
  <si>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</si>
  <si>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</si>
  <si>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</si>
  <si>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</si>
  <si>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</si>
  <si>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</si>
  <si>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</si>
  <si>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</si>
  <si>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</si>
  <si>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</si>
  <si>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</si>
  <si>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</si>
  <si>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</si>
  <si>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</si>
  <si>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</si>
  <si>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</si>
  <si>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</si>
  <si>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</si>
  <si>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</si>
  <si>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</si>
  <si>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</si>
  <si>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</si>
  <si>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</si>
  <si>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</si>
  <si>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</si>
  <si>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</si>
  <si>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</si>
  <si>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</si>
  <si>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</si>
  <si>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</si>
  <si>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</si>
  <si>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</si>
  <si>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</si>
  <si>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</si>
  <si>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</si>
  <si>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</si>
  <si>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</si>
  <si>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</si>
  <si>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</si>
  <si>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</si>
  <si>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</si>
  <si>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</si>
  <si>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</si>
  <si>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</si>
  <si>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</si>
  <si>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</si>
  <si>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</si>
  <si>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</si>
  <si>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</si>
  <si>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</si>
  <si>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</si>
  <si>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</si>
  <si>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</si>
  <si>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</si>
  <si>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</si>
  <si>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</si>
  <si>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</si>
  <si>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</si>
  <si>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</si>
  <si>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</si>
  <si>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</si>
  <si>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</si>
  <si>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</si>
  <si>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</si>
  <si>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</si>
  <si>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</si>
  <si>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</si>
  <si>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</si>
  <si>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</si>
  <si>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</si>
  <si>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</si>
  <si>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</si>
  <si>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</si>
  <si>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</si>
  <si>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</si>
  <si>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</si>
  <si>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</si>
  <si>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</si>
  <si>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</si>
  <si>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</si>
  <si>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</si>
  <si>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</si>
  <si>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</si>
  <si>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</si>
  <si>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</si>
  <si>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</si>
  <si>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</si>
  <si>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</si>
  <si>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</si>
  <si>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</si>
  <si>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</si>
  <si>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</si>
  <si>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</si>
  <si>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</si>
  <si>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</si>
  <si>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</si>
  <si>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</si>
  <si>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</si>
  <si>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</si>
  <si>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</si>
  <si>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</si>
  <si>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</si>
  <si>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</si>
  <si>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</si>
  <si>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</si>
  <si>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</si>
  <si>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</si>
  <si>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</si>
  <si>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</si>
  <si>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</si>
  <si>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</si>
  <si>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</si>
  <si>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</si>
  <si>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</si>
  <si>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</si>
  <si>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</si>
  <si>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</si>
  <si>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</si>
  <si>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</si>
  <si>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</si>
  <si>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</si>
  <si>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</si>
  <si>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</si>
  <si>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</si>
  <si>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</si>
  <si>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</si>
  <si>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</si>
  <si>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</si>
  <si>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</si>
  <si>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</si>
  <si>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</si>
  <si>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</si>
  <si>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</si>
  <si>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</si>
  <si>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</si>
  <si>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</si>
  <si>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</si>
  <si>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</si>
  <si>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</si>
  <si>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</si>
  <si>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</si>
  <si>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</si>
  <si>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</si>
  <si>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</si>
  <si>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</si>
  <si>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</si>
  <si>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</si>
  <si>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</si>
  <si>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</si>
  <si>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</si>
  <si>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</si>
  <si>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</si>
  <si>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</si>
  <si>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</si>
  <si>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</si>
  <si>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</si>
  <si>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</si>
  <si>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</si>
  <si>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</si>
  <si>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</si>
  <si>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</si>
  <si>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</si>
  <si>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</si>
  <si>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</si>
  <si>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</si>
  <si>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</si>
  <si>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</si>
  <si>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</si>
  <si>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</si>
  <si>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</si>
  <si>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</si>
  <si>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</si>
  <si>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</si>
  <si>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</si>
  <si>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</si>
  <si>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</si>
  <si>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</si>
  <si>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</si>
  <si>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</si>
  <si>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</si>
  <si>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</si>
  <si>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</si>
  <si>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</si>
  <si>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</si>
  <si>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</si>
  <si>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</si>
  <si>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</si>
  <si>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</si>
  <si>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</si>
  <si>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</si>
  <si>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</si>
  <si>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</si>
  <si>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</si>
  <si>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</si>
  <si>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</si>
  <si>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</si>
  <si>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</si>
  <si>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</si>
  <si>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</si>
  <si>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</si>
  <si>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</si>
  <si>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</si>
  <si>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</si>
  <si>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</si>
  <si>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</si>
  <si>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</si>
  <si>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</si>
  <si>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</si>
  <si>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</si>
  <si>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</si>
  <si>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</si>
  <si>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</si>
  <si>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</si>
  <si>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</si>
  <si>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</si>
  <si>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</si>
  <si>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</si>
  <si>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</si>
  <si>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</si>
  <si>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</si>
  <si>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</si>
  <si>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</si>
  <si>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</si>
  <si>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</si>
  <si>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</si>
  <si>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</si>
  <si>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</si>
  <si>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</si>
  <si>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</si>
  <si>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</si>
  <si>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</si>
  <si>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</si>
  <si>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</si>
  <si>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</si>
  <si>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</si>
  <si>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</si>
  <si>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</si>
  <si>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</si>
  <si>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</si>
  <si>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</si>
  <si>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</si>
  <si>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</si>
  <si>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</si>
  <si>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</si>
  <si>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</si>
  <si>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</si>
  <si>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</si>
  <si>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</si>
  <si>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</si>
  <si>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</si>
  <si>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</si>
  <si>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</si>
  <si>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</si>
  <si>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</si>
  <si>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</si>
  <si>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</si>
  <si>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</si>
  <si>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</si>
  <si>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</si>
  <si>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</si>
  <si>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</si>
  <si>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</si>
  <si>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</si>
  <si>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</si>
  <si>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</si>
  <si>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</si>
  <si>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</si>
  <si>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</si>
  <si>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</si>
  <si>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</si>
  <si>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</si>
  <si>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</si>
  <si>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</si>
  <si>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</si>
  <si>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</si>
  <si>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</si>
  <si>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</si>
  <si>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</si>
  <si>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</si>
  <si>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</si>
  <si>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</si>
  <si>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</si>
  <si>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</si>
  <si>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</si>
  <si>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</si>
  <si>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</si>
  <si>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</si>
  <si>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</si>
  <si>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</si>
  <si>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</si>
  <si>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</si>
  <si>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</si>
  <si>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</si>
  <si>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</si>
  <si>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</si>
  <si>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</si>
  <si>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</si>
  <si>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</si>
  <si>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</si>
  <si>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</si>
  <si>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</si>
  <si>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</si>
  <si>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</si>
  <si>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</si>
  <si>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</si>
  <si>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</si>
  <si>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</si>
  <si>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</si>
  <si>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</si>
  <si>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</si>
  <si>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</si>
  <si>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</si>
  <si>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</si>
  <si>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</si>
  <si>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</si>
  <si>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</si>
  <si>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</si>
  <si>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</si>
  <si>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</si>
  <si>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</si>
  <si>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</si>
  <si>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</si>
  <si>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</si>
  <si>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</si>
  <si>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</si>
  <si>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</si>
  <si>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</si>
  <si>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</si>
  <si>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</si>
  <si>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</si>
  <si>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</si>
  <si>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</si>
  <si>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</si>
  <si>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</si>
  <si>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</si>
  <si>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</si>
  <si>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</si>
  <si>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</si>
  <si>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</si>
  <si>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</si>
  <si>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</si>
  <si>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</si>
  <si>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</si>
  <si>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</si>
  <si>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</si>
  <si>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</si>
  <si>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</si>
  <si>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</si>
  <si>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</si>
  <si>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</si>
  <si>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</si>
  <si>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</si>
  <si>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</si>
  <si>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</si>
  <si>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</si>
  <si>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</si>
  <si>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</si>
  <si>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</si>
  <si>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</si>
  <si>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</si>
  <si>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</si>
  <si>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</si>
  <si>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</si>
  <si>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</si>
  <si>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</si>
  <si>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</si>
  <si>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</si>
  <si>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</si>
  <si>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</si>
  <si>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</si>
  <si>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</si>
  <si>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</si>
  <si>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</si>
  <si>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</si>
  <si>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</si>
  <si>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</si>
  <si>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</si>
  <si>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</si>
  <si>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</si>
  <si>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</si>
  <si>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</si>
  <si>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</si>
  <si>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</si>
  <si>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</si>
  <si>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</si>
  <si>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</si>
  <si>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</si>
  <si>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</si>
  <si>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</si>
  <si>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</si>
  <si>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</si>
  <si>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</si>
  <si>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</si>
  <si>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</si>
  <si>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</si>
  <si>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</si>
  <si>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</si>
  <si>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</si>
  <si>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</si>
  <si>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</si>
  <si>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</si>
  <si>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</si>
  <si>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</si>
  <si>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</si>
  <si>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</si>
  <si>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</si>
  <si>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</si>
  <si>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</si>
  <si>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</si>
  <si>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</si>
  <si>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</si>
  <si>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</si>
  <si>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</si>
  <si>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</si>
  <si>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</si>
  <si>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</si>
  <si>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</si>
  <si>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</si>
  <si>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</si>
  <si>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</si>
  <si>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</si>
  <si>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</si>
  <si>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</si>
  <si>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</si>
  <si>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</si>
  <si>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</si>
  <si>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</si>
  <si>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</si>
  <si>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</si>
  <si>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</si>
  <si>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</si>
  <si>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</si>
  <si>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</si>
  <si>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</si>
  <si>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</si>
  <si>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</si>
  <si>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</si>
  <si>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</si>
  <si>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</si>
  <si>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</si>
  <si>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</si>
  <si>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</si>
  <si>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</si>
  <si>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</si>
  <si>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</si>
  <si>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</si>
  <si>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</si>
  <si>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</si>
  <si>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</si>
  <si>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</si>
  <si>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</si>
  <si>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</si>
  <si>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</si>
  <si>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</si>
  <si>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</si>
  <si>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</si>
  <si>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</si>
  <si>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</si>
  <si>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</si>
  <si>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</si>
  <si>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</si>
  <si>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</si>
  <si>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</si>
  <si>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</si>
  <si>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</si>
  <si>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</si>
  <si>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</si>
  <si>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</si>
  <si>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</si>
  <si>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</si>
  <si>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</si>
  <si>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</si>
  <si>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</si>
  <si>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</si>
  <si>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</si>
  <si>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</si>
  <si>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</si>
  <si>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</si>
  <si>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</si>
  <si>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</si>
  <si>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</si>
  <si>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</si>
  <si>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</si>
  <si>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</si>
  <si>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</si>
  <si>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</si>
  <si>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</si>
  <si>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</si>
  <si>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</si>
  <si>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</si>
  <si>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</si>
  <si>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</si>
  <si>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</si>
  <si>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</si>
  <si>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</si>
  <si>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</si>
  <si>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</si>
  <si>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</si>
  <si>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</si>
  <si>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</si>
  <si>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</si>
  <si>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</si>
  <si>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</si>
  <si>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</si>
  <si>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</si>
  <si>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</si>
  <si>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</si>
  <si>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</si>
  <si>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</si>
  <si>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</si>
  <si>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</si>
  <si>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</si>
  <si>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</si>
  <si>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</si>
  <si>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</si>
  <si>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</si>
  <si>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</si>
  <si>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</si>
  <si>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</si>
  <si>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</si>
  <si>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</si>
  <si>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</si>
  <si>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</si>
  <si>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</si>
  <si>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</si>
  <si>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</si>
  <si>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</si>
  <si>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</si>
  <si>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</si>
  <si>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</si>
  <si>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</si>
  <si>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</si>
  <si>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</si>
  <si>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</si>
  <si>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</si>
  <si>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</si>
  <si>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</si>
  <si>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</si>
  <si>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</si>
  <si>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</si>
  <si>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</si>
  <si>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</si>
  <si>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</si>
  <si>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</si>
  <si>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</si>
  <si>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</si>
  <si>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</si>
  <si>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</si>
  <si>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</si>
  <si>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</si>
  <si>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</si>
  <si>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</si>
  <si>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</si>
  <si>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</si>
  <si>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</si>
  <si>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</si>
  <si>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</si>
  <si>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</si>
  <si>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</si>
  <si>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</si>
  <si>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</si>
  <si>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</si>
  <si>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</si>
  <si>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</si>
  <si>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</si>
  <si>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</si>
  <si>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</si>
  <si>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</si>
  <si>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</si>
  <si>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</si>
  <si>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</si>
  <si>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</si>
  <si>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</si>
  <si>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</si>
  <si>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</si>
  <si>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</si>
  <si>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</si>
  <si>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</si>
  <si>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</si>
  <si>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</si>
  <si>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</si>
  <si>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</si>
  <si>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</si>
  <si>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</si>
  <si>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</si>
  <si>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</si>
  <si>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</si>
  <si>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</si>
  <si>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</si>
  <si>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</si>
  <si>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</si>
  <si>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</si>
  <si>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</si>
  <si>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</si>
  <si>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</si>
  <si>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</si>
  <si>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</si>
  <si>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</si>
  <si>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</si>
  <si>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</si>
  <si>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</si>
  <si>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</si>
  <si>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</si>
  <si>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</si>
  <si>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</si>
  <si>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</si>
  <si>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</si>
  <si>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</si>
  <si>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</si>
  <si>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</si>
  <si>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</si>
  <si>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</si>
  <si>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</si>
  <si>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</si>
  <si>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</si>
  <si>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</si>
  <si>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</si>
  <si>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</si>
  <si>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</si>
  <si>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</si>
  <si>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</si>
  <si>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</si>
  <si>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</si>
  <si>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</si>
  <si>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</si>
  <si>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</si>
  <si>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</si>
  <si>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</si>
  <si>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</si>
  <si>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</si>
  <si>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</si>
  <si>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</si>
  <si>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</si>
  <si>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</si>
  <si>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</si>
  <si>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</si>
  <si>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</si>
  <si>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</si>
  <si>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</si>
  <si>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</si>
  <si>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</si>
  <si>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</si>
  <si>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</si>
  <si>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</si>
  <si>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</si>
  <si>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</si>
  <si>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</si>
  <si>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</si>
  <si>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</si>
  <si>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</si>
  <si>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</si>
  <si>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</si>
  <si>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</si>
  <si>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</si>
  <si>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</si>
  <si>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</si>
  <si>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</si>
  <si>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</si>
  <si>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</si>
  <si>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</si>
  <si>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</si>
  <si>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</si>
  <si>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</si>
  <si>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</si>
  <si>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</si>
  <si>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</si>
  <si>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</si>
  <si>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</si>
  <si>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</si>
  <si>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</si>
  <si>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</si>
  <si>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</si>
  <si>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</si>
  <si>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</si>
  <si>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</si>
  <si>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</si>
  <si>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</si>
  <si>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</si>
  <si>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</si>
  <si>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</si>
  <si>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</si>
  <si>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</si>
  <si>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</si>
  <si>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</si>
  <si>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</si>
  <si>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</si>
  <si>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</si>
  <si>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</si>
  <si>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</si>
  <si>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</si>
  <si>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</si>
  <si>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</si>
  <si>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</si>
  <si>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</si>
  <si>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</si>
  <si>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</si>
  <si>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</si>
  <si>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</si>
  <si>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</si>
  <si>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</si>
  <si>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</si>
  <si>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</si>
  <si>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</si>
  <si>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</si>
  <si>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</si>
  <si>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</si>
  <si>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</si>
  <si>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</si>
  <si>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</si>
  <si>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</si>
  <si>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</si>
  <si>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</si>
  <si>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</si>
  <si>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</si>
  <si>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</si>
  <si>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</si>
  <si>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</si>
  <si>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</si>
  <si>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</si>
  <si>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</si>
  <si>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</si>
  <si>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</si>
  <si>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</si>
  <si>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</si>
  <si>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</si>
  <si>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</si>
  <si>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</si>
  <si>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</si>
  <si>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</si>
  <si>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</si>
  <si>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</si>
  <si>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</si>
  <si>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</si>
  <si>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</si>
  <si>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</si>
  <si>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</si>
  <si>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</si>
  <si>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</si>
  <si>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</si>
  <si>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</si>
  <si>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</si>
  <si>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</si>
  <si>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</si>
  <si>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</si>
  <si>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</si>
  <si>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</si>
  <si>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</si>
  <si>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</si>
  <si>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</si>
  <si>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</si>
  <si>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</si>
  <si>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</si>
  <si>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</si>
  <si>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</si>
  <si>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</si>
  <si>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</si>
  <si>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</si>
  <si>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</si>
  <si>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</si>
  <si>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</si>
  <si>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</si>
  <si>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</si>
  <si>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</si>
  <si>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</si>
  <si>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</si>
  <si>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</si>
  <si>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</si>
  <si>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</si>
  <si>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</si>
  <si>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</si>
  <si>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</si>
  <si>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</si>
  <si>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</si>
  <si>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</si>
  <si>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</si>
  <si>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</si>
  <si>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</si>
  <si>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</si>
  <si>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</si>
  <si>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</si>
  <si>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</si>
  <si>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</si>
  <si>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</si>
  <si>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</si>
  <si>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</si>
  <si>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</si>
  <si>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</si>
  <si>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</si>
  <si>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</si>
  <si>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</si>
  <si>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</si>
  <si>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</si>
  <si>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</si>
  <si>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</si>
  <si>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</si>
  <si>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</si>
  <si>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</si>
  <si>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</si>
  <si>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</si>
  <si>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</si>
  <si>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</si>
  <si>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</si>
  <si>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</si>
  <si>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</si>
  <si>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</si>
  <si>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</si>
  <si>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</si>
  <si>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</si>
  <si>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</si>
  <si>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</si>
  <si>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</si>
  <si>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</si>
  <si>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</si>
  <si>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</si>
  <si>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</si>
  <si>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</si>
  <si>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</si>
  <si>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</si>
  <si>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</si>
  <si>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</si>
  <si>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</si>
  <si>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</si>
  <si>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</si>
  <si>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</si>
  <si>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</si>
  <si>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</si>
  <si>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</si>
  <si>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</si>
  <si>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</si>
  <si>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</si>
  <si>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</si>
  <si>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</si>
  <si>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</si>
  <si>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</si>
  <si>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</si>
  <si>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</si>
  <si>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</si>
  <si>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</si>
  <si>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</si>
  <si>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</si>
  <si>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</si>
  <si>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</si>
  <si>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</si>
  <si>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</si>
  <si>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</si>
  <si>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</si>
  <si>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</si>
  <si>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</si>
  <si>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</si>
  <si>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</si>
  <si>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</si>
  <si>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</si>
  <si>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</si>
  <si>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</si>
  <si>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</si>
  <si>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</si>
  <si>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</si>
  <si>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</si>
  <si>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</si>
  <si>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</si>
  <si>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</si>
  <si>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</si>
  <si>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</si>
  <si>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</si>
  <si>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</si>
  <si>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</si>
  <si>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</si>
  <si>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</si>
  <si>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</si>
  <si>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</si>
  <si>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</si>
  <si>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</si>
  <si>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</si>
  <si>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</si>
  <si>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</si>
  <si>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</si>
  <si>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</si>
  <si>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</si>
  <si>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</si>
  <si>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</si>
  <si>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</si>
  <si>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</si>
  <si>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</si>
  <si>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</si>
  <si>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</si>
  <si>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</si>
  <si>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</si>
  <si>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</si>
  <si>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</si>
  <si>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</si>
  <si>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</si>
  <si>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</si>
  <si>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</si>
  <si>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</si>
  <si>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</si>
  <si>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</si>
  <si>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</si>
  <si>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</si>
  <si>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</si>
  <si>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</si>
  <si>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</si>
  <si>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</si>
  <si>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</si>
  <si>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</si>
  <si>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</si>
  <si>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</si>
  <si>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</si>
  <si>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</si>
  <si>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</si>
  <si>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</si>
  <si>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</si>
  <si>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</si>
  <si>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</si>
  <si>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</si>
  <si>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</si>
  <si>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</si>
  <si>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</si>
  <si>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</si>
  <si>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</si>
  <si>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</si>
  <si>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</si>
  <si>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</si>
  <si>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</si>
  <si>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</si>
  <si>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</si>
  <si>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</si>
  <si>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</si>
  <si>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</si>
  <si>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</si>
  <si>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</si>
  <si>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</si>
  <si>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</si>
  <si>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</si>
  <si>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</si>
  <si>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</si>
  <si>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</si>
  <si>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</si>
  <si>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</si>
  <si>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</si>
  <si>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</si>
  <si>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</si>
  <si>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</si>
  <si>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</si>
  <si>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</si>
  <si>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</si>
  <si>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</si>
  <si>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</si>
  <si>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</si>
  <si>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</si>
  <si>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</si>
  <si>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</si>
  <si>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</si>
  <si>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</si>
  <si>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</si>
  <si>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</si>
  <si>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</si>
  <si>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</si>
  <si>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</si>
  <si>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</si>
  <si>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</si>
  <si>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</si>
  <si>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</si>
  <si>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</si>
  <si>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</si>
  <si>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</si>
  <si>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</si>
  <si>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</si>
  <si>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</si>
  <si>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</si>
  <si>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</si>
  <si>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</si>
  <si>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</si>
  <si>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</si>
  <si>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</si>
  <si>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</si>
  <si>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</si>
  <si>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</si>
  <si>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</si>
  <si>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</si>
  <si>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</si>
  <si>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</si>
  <si>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</si>
  <si>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</si>
  <si>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</si>
  <si>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</si>
  <si>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</si>
  <si>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</si>
  <si>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</si>
  <si>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</si>
  <si>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</si>
  <si>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</si>
  <si>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</si>
  <si>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</si>
  <si>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</si>
  <si>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</si>
  <si>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</si>
  <si>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</si>
  <si>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</si>
  <si>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</si>
  <si>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</si>
  <si>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</si>
  <si>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</si>
  <si>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</si>
  <si>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</si>
  <si>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</si>
  <si>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</si>
  <si>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</si>
  <si>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</si>
  <si>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</si>
  <si>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</si>
  <si>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</si>
  <si>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</si>
  <si>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</si>
  <si>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</si>
  <si>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</si>
  <si>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</si>
  <si>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</si>
  <si>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</si>
  <si>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</si>
  <si>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</si>
  <si>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</si>
  <si>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</si>
  <si>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</si>
  <si>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</si>
  <si>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</si>
  <si>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</si>
  <si>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</si>
  <si>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</si>
  <si>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</si>
  <si>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</si>
  <si>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</si>
  <si>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</si>
  <si>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</si>
  <si>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</si>
  <si>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</si>
  <si>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</si>
  <si>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</si>
  <si>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</si>
  <si>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</si>
  <si>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</si>
  <si>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</si>
  <si>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</si>
  <si>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</si>
  <si>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</si>
  <si>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</si>
  <si>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</si>
  <si>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</si>
  <si>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</si>
  <si>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</si>
  <si>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</si>
  <si>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</si>
  <si>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</si>
  <si>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</si>
  <si>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</si>
  <si>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</si>
  <si>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</si>
  <si>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</si>
  <si>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</si>
  <si>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</si>
  <si>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</si>
  <si>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</si>
  <si>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</si>
  <si>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</si>
  <si>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</si>
  <si>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</si>
  <si>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</si>
  <si>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</si>
  <si>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</si>
  <si>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</si>
  <si>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</si>
  <si>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</si>
  <si>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</si>
  <si>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</si>
  <si>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</si>
  <si>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</si>
  <si>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</si>
  <si>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</si>
  <si>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</si>
  <si>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</si>
  <si>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</si>
  <si>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</si>
  <si>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</si>
  <si>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</si>
  <si>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</si>
  <si>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</si>
  <si>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</si>
  <si>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</si>
  <si>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</si>
  <si>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</si>
  <si>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</si>
  <si>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</si>
  <si>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</si>
  <si>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</si>
  <si>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</si>
  <si>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</si>
  <si>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</si>
  <si>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</si>
  <si>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</si>
  <si>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</si>
  <si>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</si>
  <si>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</si>
  <si>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</si>
  <si>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</si>
  <si>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</si>
  <si>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</si>
  <si>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</si>
  <si>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</si>
  <si>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</si>
  <si>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</si>
  <si>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</si>
  <si>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</si>
  <si>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</si>
  <si>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</si>
  <si>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</si>
  <si>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</si>
  <si>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</si>
  <si>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</si>
  <si>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</si>
  <si>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</si>
  <si>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</si>
  <si>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</si>
  <si>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</si>
  <si>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</si>
  <si>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</si>
  <si>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</si>
  <si>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</si>
  <si>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</si>
  <si>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</si>
  <si>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</si>
  <si>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</si>
  <si>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</si>
  <si>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</si>
  <si>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</si>
  <si>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</si>
  <si>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</si>
  <si>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</si>
  <si>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</si>
  <si>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</si>
  <si>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</si>
  <si>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</si>
  <si>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</si>
  <si>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</si>
  <si>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</si>
  <si>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</si>
  <si>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</si>
  <si>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</si>
  <si>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</si>
  <si>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</si>
  <si>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</si>
  <si>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</si>
  <si>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</si>
  <si>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</si>
  <si>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</si>
  <si>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</si>
  <si>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</si>
  <si>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</si>
  <si>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</si>
  <si>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</si>
  <si>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</si>
  <si>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</si>
  <si>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</si>
  <si>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</si>
  <si>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</si>
  <si>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</si>
  <si>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</si>
  <si>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</si>
  <si>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</si>
  <si>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</si>
  <si>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</si>
  <si>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</si>
  <si>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</si>
  <si>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</si>
  <si>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</si>
  <si>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</si>
  <si>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</si>
  <si>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</si>
  <si>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</si>
  <si>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</si>
  <si>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</si>
  <si>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</si>
  <si>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</si>
  <si>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</si>
  <si>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</si>
  <si>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</si>
  <si>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</si>
  <si>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</si>
  <si>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</si>
  <si>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</si>
  <si>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</si>
  <si>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</si>
  <si>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</si>
  <si>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</si>
  <si>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</si>
  <si>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</si>
  <si>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</si>
  <si>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</si>
  <si>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</si>
  <si>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</si>
  <si>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</si>
  <si>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</si>
  <si>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</si>
  <si>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</si>
  <si>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</si>
  <si>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</si>
  <si>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</si>
  <si>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</si>
  <si>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</si>
  <si>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</si>
  <si>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</si>
  <si>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</si>
  <si>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</si>
  <si>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</si>
  <si>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</si>
  <si>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</si>
  <si>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</si>
  <si>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</si>
  <si>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</si>
  <si>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</si>
  <si>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</si>
  <si>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</si>
  <si>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</si>
  <si>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</si>
  <si>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</si>
  <si>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</si>
  <si>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</si>
  <si>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</si>
  <si>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</si>
  <si>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</si>
  <si>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</si>
  <si>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</si>
  <si>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</si>
  <si>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</si>
  <si>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</si>
  <si>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</si>
  <si>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</si>
  <si>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</si>
  <si>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</si>
  <si>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</si>
  <si>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</si>
  <si>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</si>
  <si>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</si>
  <si>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</si>
  <si>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</si>
  <si>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</si>
  <si>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</si>
  <si>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</si>
  <si>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</si>
  <si>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</si>
  <si>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</si>
  <si>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</si>
  <si>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</si>
  <si>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</si>
  <si>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</si>
  <si>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</si>
  <si>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</si>
  <si>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</si>
  <si>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</si>
  <si>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</si>
  <si>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</si>
  <si>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</si>
  <si>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</si>
  <si>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</si>
  <si>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</si>
  <si>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</si>
  <si>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</si>
  <si>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</si>
  <si>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</si>
  <si>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</si>
  <si>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</si>
  <si>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</si>
  <si>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</si>
  <si>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</si>
  <si>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</si>
  <si>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</si>
  <si>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</si>
  <si>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</si>
  <si>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</si>
  <si>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</si>
  <si>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</si>
  <si>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</si>
  <si>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</si>
  <si>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</si>
  <si>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</si>
  <si>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</si>
  <si>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</si>
  <si>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</si>
  <si>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</si>
  <si>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</si>
  <si>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</si>
  <si>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</si>
  <si>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</si>
  <si>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</si>
  <si>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</si>
  <si>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</si>
  <si>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</si>
  <si>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</si>
  <si>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</si>
  <si>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</si>
  <si>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</si>
  <si>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</si>
  <si>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</si>
  <si>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</si>
  <si>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</si>
  <si>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</si>
  <si>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</si>
  <si>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</si>
  <si>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</si>
  <si>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</si>
  <si>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</si>
  <si>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</si>
  <si>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</si>
  <si>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</si>
  <si>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</si>
  <si>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</si>
  <si>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</si>
  <si>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</si>
  <si>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</si>
  <si>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</si>
  <si>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</si>
  <si>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</si>
  <si>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</si>
  <si>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</si>
  <si>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</si>
  <si>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</si>
  <si>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</si>
  <si>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</si>
  <si>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</si>
  <si>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</si>
  <si>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</si>
  <si>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</si>
  <si>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</si>
  <si>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</si>
  <si>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</si>
  <si>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</si>
  <si>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</si>
  <si>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</si>
  <si>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</si>
  <si>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</si>
  <si>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</si>
  <si>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</si>
  <si>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</si>
  <si>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</si>
  <si>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</si>
  <si>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</si>
  <si>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</si>
  <si>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</si>
  <si>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</si>
  <si>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</si>
  <si>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</si>
  <si>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</si>
  <si>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</si>
  <si>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</si>
  <si>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</si>
  <si>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</si>
  <si>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</si>
  <si>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</si>
  <si>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</si>
  <si>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</si>
  <si>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</si>
  <si>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</si>
  <si>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</si>
  <si>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</si>
  <si>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</si>
  <si>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</si>
  <si>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</si>
  <si>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</si>
  <si>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</si>
  <si>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</si>
  <si>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</si>
  <si>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</si>
  <si>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</si>
  <si>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</si>
  <si>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</si>
  <si>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</si>
  <si>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</si>
  <si>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</si>
  <si>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</si>
  <si>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</si>
  <si>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</si>
  <si>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</si>
  <si>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</si>
  <si>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</si>
  <si>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</si>
  <si>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</si>
  <si>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</si>
  <si>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</si>
  <si>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</si>
  <si>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</si>
  <si>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</si>
  <si>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</si>
  <si>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</si>
  <si>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</si>
  <si>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</si>
  <si>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</si>
  <si>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</si>
  <si>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</si>
  <si>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</si>
  <si>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</si>
  <si>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</si>
  <si>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</si>
  <si>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</si>
  <si>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</si>
  <si>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</si>
  <si>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</si>
  <si>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</si>
  <si>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</si>
  <si>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</si>
  <si>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</si>
  <si>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</si>
  <si>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</si>
  <si>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</si>
  <si>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</si>
  <si>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</si>
  <si>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</si>
  <si>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</si>
  <si>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</si>
  <si>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</si>
  <si>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</si>
  <si>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</si>
  <si>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</si>
  <si>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</si>
  <si>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</si>
  <si>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</si>
  <si>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</si>
  <si>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</si>
  <si>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</si>
  <si>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</si>
  <si>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</si>
  <si>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</si>
  <si>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</si>
  <si>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</si>
  <si>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</si>
  <si>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</si>
  <si>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</si>
  <si>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</si>
  <si>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</si>
  <si>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</si>
  <si>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</si>
  <si>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</si>
  <si>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</si>
  <si>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</si>
  <si>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</si>
  <si>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</si>
  <si>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</si>
  <si>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</si>
  <si>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</si>
  <si>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</si>
  <si>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</si>
  <si>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</si>
  <si>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</si>
  <si>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</si>
  <si>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</si>
  <si>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</si>
  <si>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</si>
  <si>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</si>
  <si>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</si>
  <si>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</si>
  <si>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</si>
  <si>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</si>
  <si>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</si>
  <si>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</si>
  <si>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</si>
  <si>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</si>
  <si>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</si>
  <si>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</si>
  <si>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</si>
  <si>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</si>
  <si>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</si>
  <si>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</si>
  <si>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</si>
  <si>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</si>
  <si>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</si>
  <si>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</si>
  <si>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</si>
  <si>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</si>
  <si>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</si>
  <si>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</si>
  <si>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</si>
  <si>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</si>
  <si>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</si>
  <si>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</si>
  <si>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</si>
  <si>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</si>
  <si>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</si>
  <si>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</si>
  <si>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</si>
  <si>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</si>
  <si>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</si>
  <si>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</si>
  <si>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</si>
  <si>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</si>
  <si>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</si>
  <si>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</si>
  <si>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</si>
  <si>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</si>
  <si>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</si>
  <si>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</si>
  <si>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</si>
  <si>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</si>
  <si>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</si>
  <si>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</si>
  <si>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</si>
  <si>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</si>
  <si>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</si>
  <si>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</si>
  <si>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</si>
  <si>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</si>
  <si>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</si>
  <si>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</si>
  <si>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</si>
  <si>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</si>
  <si>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</si>
  <si>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</si>
  <si>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</si>
  <si>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</si>
  <si>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</si>
  <si>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</si>
  <si>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</si>
  <si>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</si>
  <si>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</si>
  <si>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</si>
  <si>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</si>
  <si>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</si>
  <si>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</si>
  <si>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</si>
  <si>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</si>
  <si>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</si>
  <si>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</si>
  <si>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</si>
  <si>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</si>
  <si>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</si>
  <si>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</si>
  <si>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</si>
  <si>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</si>
  <si>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</si>
  <si>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</si>
  <si>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</si>
  <si>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</si>
  <si>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</si>
  <si>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</si>
  <si>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</si>
  <si>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</si>
  <si>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</si>
  <si>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</si>
  <si>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</si>
  <si>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</si>
  <si>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</si>
  <si>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</si>
  <si>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</si>
  <si>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</si>
  <si>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</si>
  <si>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</si>
  <si>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</si>
  <si>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</si>
  <si>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</si>
  <si>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</si>
  <si>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</si>
  <si>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</si>
  <si>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</si>
  <si>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</si>
  <si>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</si>
  <si>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</si>
  <si>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</si>
  <si>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</si>
  <si>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</si>
  <si>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</si>
  <si>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</si>
  <si>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</si>
  <si>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</si>
  <si>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</si>
  <si>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</si>
  <si>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</si>
  <si>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</si>
  <si>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</si>
  <si>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</si>
  <si>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</si>
  <si>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</si>
  <si>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</si>
  <si>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</si>
  <si>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</si>
  <si>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</si>
  <si>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</si>
  <si>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</si>
  <si>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</si>
  <si>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</si>
  <si>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</si>
  <si>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</si>
  <si>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</si>
  <si>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</si>
  <si>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</si>
  <si>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</si>
  <si>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</si>
  <si>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</si>
  <si>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</si>
  <si>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</si>
  <si>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</si>
  <si>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</si>
  <si>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</si>
  <si>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</si>
  <si>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</si>
  <si>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</si>
  <si>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</si>
  <si>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</si>
  <si>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</si>
  <si>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</si>
  <si>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</si>
  <si>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</si>
  <si>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</si>
  <si>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</si>
  <si>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</si>
  <si>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</si>
  <si>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</si>
  <si>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</si>
  <si>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</si>
  <si>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</si>
  <si>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</si>
  <si>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</si>
  <si>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</si>
  <si>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</si>
  <si>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</si>
  <si>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</si>
  <si>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</si>
  <si>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</si>
  <si>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</si>
  <si>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</si>
  <si>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</si>
  <si>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</si>
  <si>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</si>
  <si>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</si>
  <si>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</si>
  <si>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</si>
  <si>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</si>
  <si>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</si>
  <si>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</si>
  <si>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</si>
  <si>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</si>
  <si>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</si>
  <si>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</si>
  <si>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</si>
  <si>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</si>
  <si>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</si>
  <si>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</si>
  <si>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</si>
  <si>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</si>
  <si>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</si>
  <si>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</si>
  <si>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</si>
  <si>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</si>
  <si>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</si>
  <si>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</si>
  <si>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</si>
  <si>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</si>
  <si>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</si>
  <si>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</si>
  <si>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</si>
  <si>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</si>
  <si>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</si>
  <si>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</si>
  <si>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</si>
  <si>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</si>
  <si>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</si>
  <si>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</si>
  <si>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</si>
  <si>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</si>
  <si>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</si>
  <si>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</si>
  <si>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</si>
  <si>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</si>
  <si>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</si>
  <si>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</si>
  <si>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</si>
  <si>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</si>
  <si>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</si>
  <si>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</si>
  <si>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</si>
  <si>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</si>
  <si>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</si>
  <si>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</si>
  <si>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</si>
  <si>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</si>
  <si>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</si>
  <si>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</si>
  <si>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</si>
  <si>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</si>
  <si>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</si>
  <si>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</si>
  <si>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</si>
  <si>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</si>
  <si>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</si>
  <si>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</si>
  <si>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</si>
  <si>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</si>
  <si>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</si>
  <si>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</si>
  <si>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</si>
  <si>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</si>
  <si>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</si>
  <si>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</si>
  <si>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</si>
  <si>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</si>
  <si>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</si>
  <si>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</si>
  <si>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</si>
  <si>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</si>
  <si>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</si>
  <si>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</si>
  <si>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</si>
  <si>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</si>
  <si>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</si>
  <si>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</si>
  <si>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</si>
  <si>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</si>
  <si>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</si>
  <si>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</si>
  <si>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</si>
  <si>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</si>
  <si>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</si>
  <si>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</si>
  <si>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</si>
  <si>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</si>
  <si>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</si>
  <si>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</si>
  <si>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</si>
  <si>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</si>
  <si>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</si>
  <si>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</si>
  <si>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</si>
  <si>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</si>
  <si>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</si>
  <si>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</si>
  <si>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</si>
  <si>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</si>
  <si>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</si>
  <si>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</si>
  <si>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</si>
  <si>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</si>
  <si>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</si>
  <si>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</si>
  <si>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</si>
  <si>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</si>
  <si>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</si>
  <si>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</si>
  <si>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</si>
  <si>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</si>
  <si>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</si>
  <si>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</si>
  <si>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</si>
  <si>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</si>
  <si>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</si>
  <si>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</si>
  <si>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</si>
  <si>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</si>
  <si>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</si>
  <si>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</si>
  <si>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</si>
  <si>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</si>
  <si>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</si>
  <si>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</si>
  <si>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</si>
  <si>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</si>
  <si>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</si>
  <si>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</si>
  <si>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</si>
  <si>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</si>
  <si>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</si>
  <si>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</si>
  <si>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</si>
  <si>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</si>
  <si>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</si>
  <si>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</si>
  <si>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</si>
  <si>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</si>
  <si>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</si>
  <si>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</si>
  <si>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</si>
  <si>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</si>
  <si>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</si>
  <si>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</si>
  <si>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</si>
  <si>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</si>
  <si>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</si>
  <si>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</si>
  <si>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</si>
  <si>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</si>
  <si>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</si>
  <si>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</si>
  <si>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</si>
  <si>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</si>
  <si>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</si>
  <si>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</si>
  <si>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</si>
  <si>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</si>
  <si>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</si>
  <si>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</si>
  <si>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</si>
  <si>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</si>
  <si>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</si>
  <si>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</si>
  <si>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</si>
  <si>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</si>
  <si>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</si>
  <si>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</si>
  <si>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</si>
  <si>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</si>
  <si>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</si>
  <si>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</si>
  <si>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</si>
  <si>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</si>
  <si>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</si>
  <si>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</si>
  <si>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</si>
  <si>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</si>
  <si>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</si>
  <si>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</si>
  <si>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</si>
  <si>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</si>
  <si>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</si>
  <si>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</si>
  <si>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</si>
  <si>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</si>
  <si>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</si>
  <si>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</si>
  <si>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</si>
  <si>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</si>
  <si>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</si>
  <si>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</si>
  <si>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</si>
  <si>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</si>
  <si>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</si>
  <si>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</si>
  <si>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</si>
  <si>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</si>
  <si>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</si>
  <si>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</si>
  <si>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</si>
  <si>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</si>
  <si>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</si>
  <si>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</si>
  <si>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</si>
  <si>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</si>
  <si>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</si>
  <si>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</si>
  <si>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</si>
  <si>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</si>
  <si>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</si>
  <si>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</si>
  <si>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</si>
  <si>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</si>
  <si>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</si>
  <si>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</si>
  <si>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</si>
  <si>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</si>
  <si>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</si>
  <si>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</si>
  <si>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</si>
  <si>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</si>
  <si>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</si>
  <si>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</si>
  <si>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</si>
  <si>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</si>
  <si>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</si>
  <si>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</si>
  <si>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</si>
  <si>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</si>
  <si>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</si>
  <si>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</si>
  <si>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</si>
  <si>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</si>
  <si>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</si>
  <si>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</si>
  <si>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</si>
  <si>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</si>
  <si>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</si>
  <si>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</si>
  <si>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</si>
  <si>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</si>
  <si>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</si>
  <si>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</si>
  <si>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</si>
  <si>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</si>
  <si>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</si>
  <si>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</si>
  <si>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</si>
  <si>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</si>
  <si>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</si>
  <si>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</si>
  <si>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</si>
  <si>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</si>
  <si>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</si>
  <si>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</si>
  <si>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</si>
  <si>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</si>
  <si>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</si>
  <si>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</si>
  <si>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</si>
  <si>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</si>
  <si>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</si>
  <si>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</si>
  <si>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</si>
  <si>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</si>
  <si>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</si>
  <si>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</si>
  <si>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</si>
  <si>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</si>
  <si>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</si>
  <si>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</si>
  <si>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</si>
  <si>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</si>
  <si>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</si>
  <si>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</si>
  <si>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</si>
  <si>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</si>
  <si>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</si>
  <si>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</si>
  <si>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</si>
  <si>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</si>
  <si>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</si>
  <si>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</si>
  <si>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</si>
  <si>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</si>
  <si>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</si>
  <si>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</si>
  <si>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</si>
  <si>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</si>
  <si>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</si>
  <si>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</si>
  <si>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</si>
  <si>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</si>
  <si>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</si>
  <si>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</si>
  <si>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</si>
  <si>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</si>
  <si>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</si>
  <si>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</si>
  <si>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</si>
  <si>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</si>
  <si>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</si>
  <si>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</si>
  <si>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</si>
  <si>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</si>
  <si>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</si>
  <si>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</si>
  <si>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</si>
  <si>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</si>
  <si>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</si>
  <si>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</si>
  <si>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</si>
  <si>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</si>
  <si>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</si>
  <si>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</si>
  <si>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</si>
  <si>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</si>
  <si>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</si>
  <si>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</si>
  <si>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</si>
  <si>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</si>
  <si>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</si>
  <si>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</si>
  <si>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</si>
  <si>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</si>
  <si>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</si>
  <si>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</si>
  <si>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</si>
  <si>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</si>
  <si>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</si>
  <si>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</si>
  <si>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</si>
  <si>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</si>
  <si>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</si>
  <si>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</si>
  <si>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</si>
  <si>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</si>
  <si>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</si>
  <si>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</si>
  <si>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</si>
  <si>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</si>
  <si>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</si>
  <si>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</si>
  <si>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</si>
  <si>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</si>
  <si>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</si>
  <si>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</si>
  <si>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</si>
  <si>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</si>
  <si>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</si>
  <si>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</si>
  <si>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</si>
  <si>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</si>
  <si>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</si>
  <si>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</si>
  <si>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</si>
  <si>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</si>
  <si>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</si>
  <si>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</si>
  <si>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</si>
  <si>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</si>
  <si>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</si>
  <si>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</si>
  <si>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</si>
  <si>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</si>
  <si>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</si>
  <si>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</si>
  <si>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</si>
  <si>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</si>
  <si>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</si>
  <si>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</si>
  <si>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</si>
  <si>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</si>
  <si>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</si>
  <si>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</si>
  <si>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</si>
  <si>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</si>
  <si>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</si>
  <si>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</si>
  <si>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</si>
  <si>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</si>
  <si>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</si>
  <si>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</si>
  <si>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</si>
  <si>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</si>
  <si>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</si>
  <si>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</si>
  <si>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</si>
  <si>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</si>
  <si>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</si>
  <si>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</si>
  <si>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</si>
  <si>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</si>
  <si>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</si>
  <si>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</si>
  <si>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</si>
  <si>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</si>
  <si>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</si>
  <si>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</si>
  <si>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</si>
  <si>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</si>
  <si>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</si>
  <si>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</si>
  <si>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</si>
  <si>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</si>
  <si>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</si>
  <si>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</si>
  <si>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</si>
  <si>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</si>
  <si>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</si>
  <si>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</si>
  <si>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</si>
  <si>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</si>
  <si>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</si>
  <si>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</si>
  <si>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</si>
  <si>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</si>
  <si>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</si>
  <si>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</si>
  <si>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</si>
  <si>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</si>
  <si>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</si>
  <si>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</si>
  <si>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</si>
  <si>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</si>
  <si>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</si>
  <si>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</si>
  <si>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</si>
  <si>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</si>
  <si>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</si>
  <si>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</si>
  <si>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</si>
  <si>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</si>
  <si>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</si>
  <si>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</si>
  <si>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</si>
  <si>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</si>
  <si>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</si>
  <si>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</si>
  <si>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</si>
  <si>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</si>
  <si>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</si>
  <si>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</si>
  <si>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</si>
  <si>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</si>
  <si>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</si>
  <si>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</si>
  <si>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</si>
  <si>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</si>
  <si>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</si>
  <si>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</si>
  <si>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</si>
  <si>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</si>
  <si>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</si>
  <si>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</si>
  <si>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</si>
  <si>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</si>
  <si>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</si>
  <si>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</si>
  <si>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</si>
  <si>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</si>
  <si>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</si>
  <si>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</si>
  <si>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</si>
  <si>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</si>
  <si>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</si>
  <si>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</si>
  <si>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</si>
  <si>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</si>
  <si>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</si>
  <si>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</si>
  <si>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</si>
  <si>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</si>
  <si>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</si>
  <si>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</si>
  <si>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</si>
  <si>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</si>
  <si>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</si>
  <si>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</si>
  <si>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</si>
  <si>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</si>
  <si>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</si>
  <si>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</si>
  <si>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</si>
  <si>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</si>
  <si>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</si>
  <si>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</si>
  <si>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</si>
  <si>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</si>
  <si>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</si>
  <si>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</si>
  <si>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</si>
  <si>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</si>
  <si>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</si>
  <si>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</si>
  <si>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</si>
  <si>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</si>
  <si>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</si>
  <si>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</si>
  <si>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</si>
  <si>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</si>
  <si>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</si>
  <si>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</si>
  <si>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</si>
  <si>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</si>
  <si>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</si>
  <si>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</si>
  <si>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</si>
  <si>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</si>
  <si>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</si>
  <si>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</si>
  <si>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</si>
  <si>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</si>
  <si>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</si>
  <si>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</si>
  <si>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</si>
  <si>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</si>
  <si>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</si>
  <si>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</si>
  <si>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</si>
  <si>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</si>
  <si>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</si>
  <si>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</si>
  <si>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</si>
  <si>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</si>
  <si>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</si>
  <si>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</si>
  <si>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</si>
  <si>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</si>
  <si>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</si>
  <si>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</si>
  <si>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</si>
  <si>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</si>
  <si>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</si>
  <si>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</si>
  <si>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</si>
  <si>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</si>
  <si>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</si>
  <si>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</si>
  <si>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</si>
  <si>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</si>
  <si>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</si>
  <si>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</si>
  <si>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</si>
  <si>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</si>
  <si>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</si>
  <si>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</si>
  <si>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</si>
  <si>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</si>
  <si>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</si>
  <si>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</si>
  <si>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</si>
  <si>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</si>
  <si>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</si>
  <si>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</si>
  <si>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</si>
  <si>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</si>
  <si>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</si>
  <si>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</si>
  <si>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</si>
  <si>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</si>
  <si>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</si>
  <si>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</si>
  <si>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</si>
  <si>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</si>
  <si>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</si>
  <si>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</si>
  <si>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</si>
  <si>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</si>
  <si>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</si>
  <si>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</si>
  <si>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</si>
  <si>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</si>
  <si>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</si>
  <si>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</si>
  <si>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</si>
  <si>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</si>
  <si>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</si>
  <si>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</si>
  <si>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</si>
  <si>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</si>
  <si>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</si>
  <si>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</si>
  <si>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</si>
  <si>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</si>
  <si>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</si>
  <si>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</si>
  <si>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</si>
  <si>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</si>
  <si>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</si>
  <si>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</si>
  <si>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</si>
  <si>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</si>
  <si>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</si>
  <si>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</si>
  <si>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</si>
  <si>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</si>
  <si>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</si>
  <si>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</si>
  <si>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</si>
  <si>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</si>
  <si>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</si>
  <si>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</si>
  <si>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</si>
  <si>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</si>
  <si>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</si>
  <si>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</si>
  <si>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</si>
  <si>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</si>
  <si>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</si>
  <si>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</si>
  <si>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</si>
  <si>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</si>
  <si>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</si>
  <si>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</si>
  <si>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</si>
  <si>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</si>
  <si>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</si>
  <si>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</si>
  <si>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</si>
  <si>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</si>
  <si>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</si>
  <si>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</si>
  <si>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</si>
  <si>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</si>
  <si>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</si>
  <si>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</si>
  <si>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</si>
  <si>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</si>
  <si>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</si>
  <si>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</si>
  <si>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</si>
  <si>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</si>
  <si>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</si>
  <si>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</si>
  <si>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</si>
  <si>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</si>
  <si>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</si>
  <si>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</si>
  <si>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</si>
  <si>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</si>
  <si>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</si>
  <si>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</si>
  <si>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</si>
  <si>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</si>
  <si>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</si>
  <si>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</si>
  <si>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</si>
  <si>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</si>
  <si>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</si>
  <si>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</si>
  <si>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</si>
  <si>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</si>
  <si>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</si>
  <si>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</si>
  <si>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</si>
  <si>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</si>
  <si>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</si>
  <si>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</si>
  <si>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</si>
  <si>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</si>
  <si>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</si>
  <si>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</si>
  <si>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</si>
  <si>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</si>
  <si>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</si>
  <si>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</si>
  <si>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</si>
  <si>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</si>
  <si>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</si>
  <si>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</si>
  <si>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</si>
  <si>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</si>
  <si>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</si>
  <si>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</si>
  <si>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</si>
  <si>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</si>
  <si>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</si>
  <si>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</si>
  <si>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</si>
  <si>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</si>
  <si>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</si>
  <si>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</si>
  <si>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</si>
  <si>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</si>
  <si>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</si>
  <si>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</si>
  <si>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</si>
  <si>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</si>
  <si>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</si>
  <si>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</si>
  <si>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</si>
  <si>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</si>
  <si>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</si>
  <si>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</si>
  <si>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</si>
  <si>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</si>
  <si>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</si>
  <si>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</si>
  <si>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</si>
  <si>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</si>
  <si>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</si>
  <si>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</si>
  <si>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</si>
  <si>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</si>
  <si>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</si>
  <si>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</si>
  <si>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</si>
  <si>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</si>
  <si>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</si>
  <si>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</si>
  <si>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</si>
  <si>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</si>
  <si>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</si>
  <si>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</si>
  <si>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</si>
  <si>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</si>
  <si>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</si>
  <si>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</si>
  <si>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</si>
  <si>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</si>
  <si>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</si>
  <si>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</si>
  <si>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</si>
  <si>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</si>
  <si>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</si>
  <si>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</si>
  <si>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</si>
  <si>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</si>
  <si>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</si>
  <si>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</si>
  <si>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</si>
  <si>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</si>
  <si>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</si>
  <si>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</si>
  <si>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</si>
  <si>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</si>
  <si>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</si>
  <si>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</si>
  <si>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</si>
  <si>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</si>
  <si>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</si>
  <si>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</si>
  <si>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</si>
  <si>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</si>
  <si>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</si>
  <si>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</si>
  <si>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</si>
  <si>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</si>
  <si>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</si>
  <si>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</si>
  <si>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</si>
  <si>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</si>
  <si>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</si>
  <si>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</si>
  <si>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</si>
  <si>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</si>
  <si>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</si>
  <si>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</si>
  <si>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</si>
  <si>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</si>
  <si>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</si>
  <si>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</si>
  <si>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</si>
  <si>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</si>
  <si>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</si>
  <si>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</si>
  <si>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</si>
  <si>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</si>
  <si>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</si>
  <si>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</si>
  <si>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</si>
  <si>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</si>
  <si>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</si>
  <si>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</si>
  <si>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</si>
  <si>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</si>
  <si>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</si>
  <si>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</si>
  <si>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</si>
  <si>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</si>
  <si>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</si>
  <si>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</si>
  <si>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</si>
  <si>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</si>
  <si>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</si>
  <si>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</si>
  <si>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</si>
  <si>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</si>
  <si>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</si>
  <si>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</si>
  <si>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</si>
  <si>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</si>
  <si>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</si>
  <si>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</si>
  <si>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</si>
  <si>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</si>
  <si>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</si>
  <si>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</si>
  <si>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</si>
  <si>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</si>
  <si>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</si>
  <si>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</si>
  <si>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</si>
  <si>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</si>
  <si>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</si>
  <si>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</si>
  <si>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</si>
  <si>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</si>
  <si>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</si>
  <si>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</si>
  <si>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</si>
  <si>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</si>
  <si>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</si>
  <si>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</si>
  <si>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</si>
  <si>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</si>
  <si>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</si>
  <si>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</si>
  <si>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</si>
  <si>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</si>
  <si>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</si>
  <si>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</si>
  <si>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</si>
  <si>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</si>
  <si>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</si>
  <si>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</si>
  <si>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</si>
  <si>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</si>
  <si>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</si>
  <si>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</si>
  <si>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</si>
  <si>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</si>
  <si>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</si>
  <si>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</si>
  <si>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</si>
  <si>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</si>
  <si>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</si>
  <si>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</si>
  <si>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</si>
  <si>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</si>
  <si>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</si>
  <si>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</si>
  <si>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</si>
  <si>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</si>
  <si>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</si>
  <si>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</si>
  <si>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</si>
  <si>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</si>
  <si>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</si>
  <si>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</si>
  <si>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</si>
  <si>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</si>
  <si>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</si>
  <si>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</si>
  <si>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</si>
  <si>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</si>
  <si>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</si>
  <si>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</si>
  <si>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</si>
  <si>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</si>
  <si>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</si>
  <si>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</si>
  <si>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</si>
  <si>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</si>
  <si>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</si>
  <si>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</si>
  <si>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</si>
  <si>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</si>
  <si>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</si>
  <si>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</si>
  <si>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</si>
  <si>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</si>
  <si>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</si>
  <si>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</si>
  <si>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</si>
  <si>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</si>
  <si>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</si>
  <si>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</si>
  <si>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</si>
  <si>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</si>
  <si>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</si>
  <si>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</si>
  <si>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</si>
  <si>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</si>
  <si>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</si>
  <si>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</si>
  <si>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</si>
  <si>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</si>
  <si>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</si>
  <si>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</si>
  <si>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</si>
  <si>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</si>
  <si>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</si>
  <si>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</si>
  <si>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</si>
  <si>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</si>
  <si>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</si>
  <si>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</si>
  <si>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</si>
  <si>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</si>
  <si>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</si>
  <si>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</si>
  <si>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</si>
  <si>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</si>
  <si>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</si>
  <si>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</si>
  <si>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</si>
  <si>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</si>
  <si>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</si>
  <si>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</si>
  <si>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</si>
  <si>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</si>
  <si>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</si>
  <si>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</si>
  <si>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</si>
  <si>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</si>
  <si>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</si>
  <si>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</si>
  <si>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</si>
  <si>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</si>
  <si>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</si>
  <si>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</si>
  <si>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</si>
  <si>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</si>
  <si>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</si>
  <si>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</si>
  <si>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</si>
  <si>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</si>
  <si>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</si>
  <si>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</si>
  <si>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</si>
  <si>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</si>
  <si>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</si>
  <si>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</si>
  <si>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</si>
  <si>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</si>
  <si>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</si>
  <si>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</si>
  <si>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</si>
  <si>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</si>
  <si>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</si>
  <si>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</si>
  <si>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</si>
  <si>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</si>
  <si>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</si>
  <si>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</si>
  <si>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</si>
  <si>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</si>
  <si>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</si>
  <si>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</si>
  <si>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</si>
  <si>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</si>
  <si>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</si>
  <si>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</si>
  <si>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</si>
  <si>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</si>
  <si>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</si>
  <si>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</si>
  <si>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</si>
  <si>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</si>
  <si>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</si>
  <si>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</si>
  <si>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</si>
  <si>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</si>
  <si>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</si>
  <si>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</si>
  <si>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</si>
  <si>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</si>
  <si>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</si>
  <si>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</si>
  <si>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</si>
  <si>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</si>
  <si>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</si>
  <si>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</si>
  <si>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</si>
  <si>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</si>
  <si>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</si>
  <si>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</si>
  <si>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</si>
  <si>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</si>
  <si>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</si>
  <si>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</si>
  <si>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</si>
  <si>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</si>
  <si>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</si>
  <si>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</si>
  <si>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</si>
  <si>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</si>
  <si>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</si>
  <si>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</si>
  <si>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</si>
  <si>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</si>
  <si>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</si>
  <si>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</si>
  <si>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</si>
  <si>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</si>
  <si>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</si>
  <si>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</si>
  <si>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</si>
  <si>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</si>
  <si>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</si>
  <si>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</si>
  <si>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</si>
  <si>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</si>
  <si>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</si>
  <si>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</si>
  <si>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</si>
  <si>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</si>
  <si>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</si>
  <si>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</si>
  <si>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</si>
  <si>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</si>
  <si>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</si>
  <si>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</si>
  <si>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</si>
  <si>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</si>
  <si>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</si>
  <si>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</si>
  <si>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</si>
  <si>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</si>
  <si>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</si>
  <si>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</si>
  <si>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</si>
  <si>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</si>
  <si>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</si>
  <si>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</si>
  <si>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</si>
  <si>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</si>
  <si>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</si>
  <si>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</si>
  <si>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</si>
  <si>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</si>
  <si>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</si>
  <si>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</si>
  <si>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</si>
  <si>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</si>
  <si>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</si>
  <si>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</si>
  <si>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</si>
  <si>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</si>
  <si>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</si>
  <si>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</si>
  <si>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</si>
  <si>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</si>
  <si>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</si>
  <si>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</si>
  <si>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</si>
  <si>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</si>
  <si>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</si>
  <si>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</si>
  <si>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</si>
  <si>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</si>
  <si>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</si>
  <si>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</si>
  <si>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</si>
  <si>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</si>
  <si>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</si>
  <si>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</si>
  <si>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</si>
  <si>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</si>
  <si>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</si>
  <si>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</si>
  <si>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</si>
  <si>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</si>
  <si>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</si>
  <si>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</si>
  <si>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</si>
  <si>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</si>
  <si>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</si>
  <si>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</si>
  <si>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</si>
  <si>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</si>
  <si>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</si>
  <si>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</si>
  <si>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</si>
  <si>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</si>
  <si>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</si>
  <si>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</si>
  <si>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</si>
  <si>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</si>
  <si>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</si>
  <si>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</si>
  <si>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</si>
  <si>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</si>
  <si>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</si>
  <si>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</si>
  <si>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</si>
  <si>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</si>
  <si>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</si>
  <si>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</si>
  <si>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</si>
  <si>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</si>
  <si>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</si>
  <si>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</si>
  <si>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</si>
  <si>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</si>
  <si>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</si>
  <si>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</si>
  <si>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</si>
  <si>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</si>
  <si>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</si>
  <si>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</si>
  <si>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</si>
  <si>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</si>
  <si>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</si>
  <si>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</si>
  <si>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</si>
  <si>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</si>
  <si>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</si>
  <si>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</si>
  <si>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</si>
  <si>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</si>
  <si>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</si>
  <si>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</si>
  <si>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</si>
  <si>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</si>
  <si>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</si>
  <si>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</si>
  <si>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</si>
  <si>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</si>
  <si>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</si>
  <si>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</si>
  <si>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</si>
  <si>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</si>
  <si>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</si>
  <si>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</si>
  <si>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</si>
  <si>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</si>
  <si>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</si>
  <si>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</si>
  <si>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</si>
  <si>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</si>
  <si>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</si>
  <si>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</si>
  <si>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</si>
  <si>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</si>
  <si>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</si>
  <si>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</si>
  <si>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</si>
  <si>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</si>
  <si>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</si>
  <si>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</si>
  <si>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</si>
  <si>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</si>
  <si>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</si>
  <si>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</si>
  <si>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</si>
  <si>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</si>
  <si>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</si>
  <si>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</si>
  <si>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</si>
  <si>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</si>
  <si>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</si>
  <si>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</si>
  <si>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</si>
  <si>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</si>
  <si>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</si>
  <si>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</si>
  <si>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</si>
  <si>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</si>
  <si>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</si>
  <si>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</si>
  <si>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</si>
  <si>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</si>
  <si>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</si>
  <si>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</si>
  <si>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</si>
  <si>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</si>
  <si>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</si>
  <si>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</si>
  <si>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</si>
  <si>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</si>
  <si>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</si>
  <si>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</si>
  <si>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</si>
  <si>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</si>
  <si>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</si>
  <si>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</si>
  <si>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</si>
  <si>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</si>
  <si>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</si>
  <si>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</si>
  <si>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</si>
  <si>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</si>
  <si>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</si>
  <si>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</si>
  <si>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</si>
  <si>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</si>
  <si>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</si>
  <si>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</si>
  <si>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</si>
  <si>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</si>
  <si>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</si>
  <si>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</si>
  <si>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</si>
  <si>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</si>
  <si>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</si>
  <si>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</si>
  <si>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</si>
  <si>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</si>
  <si>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</si>
  <si>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</si>
  <si>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</si>
  <si>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</si>
  <si>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</si>
  <si>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</si>
  <si>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</si>
  <si>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</si>
  <si>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</si>
  <si>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</si>
  <si>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</si>
  <si>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</si>
  <si>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</si>
  <si>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</si>
  <si>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</si>
  <si>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</si>
  <si>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</si>
  <si>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</si>
  <si>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</si>
  <si>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</si>
  <si>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</si>
  <si>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</si>
  <si>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</si>
  <si>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</si>
  <si>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</si>
  <si>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</si>
  <si>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</si>
  <si>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</si>
  <si>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</si>
  <si>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</si>
  <si>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</si>
  <si>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</si>
  <si>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</si>
  <si>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</si>
  <si>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</si>
  <si>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</si>
  <si>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</si>
  <si>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</si>
  <si>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</si>
  <si>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</si>
  <si>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</si>
  <si>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</si>
  <si>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</si>
  <si>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</si>
  <si>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</si>
  <si>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</si>
  <si>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</si>
  <si>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</si>
  <si>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</si>
  <si>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</si>
  <si>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</si>
  <si>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</si>
  <si>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</si>
  <si>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</si>
  <si>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</si>
  <si>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</si>
  <si>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</si>
  <si>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</si>
  <si>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</si>
  <si>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</si>
  <si>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</si>
  <si>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</si>
  <si>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</si>
  <si>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</si>
  <si>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</si>
  <si>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</si>
  <si>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</si>
  <si>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</si>
  <si>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</si>
  <si>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</si>
  <si>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</si>
  <si>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</si>
  <si>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</si>
  <si>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</si>
  <si>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</si>
  <si>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</si>
  <si>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</si>
  <si>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</si>
  <si>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</si>
  <si>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</si>
  <si>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</si>
  <si>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</si>
  <si>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</si>
  <si>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</si>
  <si>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</si>
  <si>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</si>
  <si>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</si>
  <si>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</si>
  <si>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</si>
  <si>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</si>
  <si>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</si>
  <si>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</si>
  <si>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</si>
  <si>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</si>
  <si>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</si>
  <si>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</si>
  <si>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</si>
  <si>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</si>
  <si>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</si>
  <si>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</si>
  <si>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</si>
  <si>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</si>
  <si>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</si>
  <si>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</si>
  <si>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</si>
  <si>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</si>
  <si>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</si>
  <si>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</si>
  <si>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</si>
  <si>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</si>
  <si>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</si>
  <si>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</si>
  <si>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</si>
  <si>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</si>
  <si>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</si>
  <si>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</si>
  <si>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</si>
  <si>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</si>
  <si>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</si>
  <si>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</si>
  <si>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</si>
  <si>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</si>
  <si>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</si>
  <si>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</si>
  <si>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</si>
  <si>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</si>
  <si>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</si>
  <si>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</si>
  <si>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</si>
  <si>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</si>
  <si>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</si>
  <si>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</si>
  <si>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</si>
  <si>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</si>
  <si>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</si>
  <si>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</si>
  <si>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</si>
  <si>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</si>
  <si>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</si>
  <si>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</si>
  <si>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</si>
  <si>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</si>
  <si>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</si>
  <si>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</si>
  <si>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</si>
  <si>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</si>
  <si>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</si>
  <si>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</si>
  <si>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</si>
  <si>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</si>
  <si>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</si>
  <si>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</si>
  <si>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</si>
  <si>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</si>
  <si>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</si>
  <si>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</si>
  <si>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</si>
  <si>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</si>
  <si>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</si>
  <si>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</si>
  <si>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</si>
  <si>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</si>
  <si>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</si>
  <si>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</si>
  <si>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</si>
  <si>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</si>
  <si>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</si>
  <si>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</si>
  <si>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</si>
  <si>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</si>
  <si>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</si>
  <si>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</si>
  <si>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</si>
  <si>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</si>
  <si>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</si>
  <si>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</si>
  <si>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</si>
  <si>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</si>
  <si>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</si>
  <si>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</si>
  <si>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</si>
  <si>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</si>
  <si>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</si>
  <si>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</si>
  <si>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</si>
  <si>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</si>
  <si>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</si>
  <si>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</si>
  <si>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</si>
  <si>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</si>
  <si>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</si>
  <si>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</si>
  <si>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</si>
  <si>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</si>
  <si>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</si>
  <si>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</si>
  <si>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</si>
  <si>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</si>
  <si>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</si>
  <si>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</si>
  <si>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</si>
  <si>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</si>
  <si>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</si>
  <si>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</si>
  <si>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</si>
  <si>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</si>
  <si>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</si>
  <si>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</si>
  <si>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</si>
  <si>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</si>
  <si>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</si>
  <si>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</si>
  <si>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</si>
  <si>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</si>
  <si>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</si>
  <si>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</si>
  <si>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</si>
  <si>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</si>
  <si>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</si>
  <si>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</si>
  <si>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</si>
  <si>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</si>
  <si>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</si>
  <si>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</si>
  <si>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</si>
  <si>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</si>
  <si>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</si>
  <si>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</si>
  <si>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</si>
  <si>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</si>
  <si>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</si>
  <si>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</si>
  <si>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</si>
  <si>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</si>
  <si>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</si>
  <si>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</si>
  <si>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</si>
  <si>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</si>
  <si>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</si>
  <si>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</si>
  <si>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</si>
  <si>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</si>
  <si>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</si>
  <si>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</si>
  <si>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</si>
  <si>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</si>
  <si>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</si>
  <si>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</si>
  <si>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</si>
  <si>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</si>
  <si>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</si>
  <si>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</si>
  <si>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</si>
  <si>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</si>
  <si>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</si>
  <si>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</si>
  <si>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</si>
  <si>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</si>
  <si>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</si>
  <si>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</si>
  <si>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</si>
  <si>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</si>
  <si>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</si>
  <si>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</si>
  <si>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</si>
  <si>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</si>
  <si>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</si>
  <si>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</si>
  <si>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</si>
  <si>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</si>
  <si>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</si>
  <si>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</si>
  <si>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</si>
  <si>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</si>
  <si>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</si>
  <si>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</si>
  <si>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</si>
  <si>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</si>
  <si>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</si>
  <si>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</si>
  <si>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</si>
  <si>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</si>
  <si>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</si>
  <si>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</si>
  <si>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</si>
  <si>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</si>
  <si>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</si>
  <si>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</si>
  <si>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</si>
  <si>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</si>
  <si>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</si>
  <si>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</si>
  <si>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</si>
  <si>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</si>
  <si>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</si>
  <si>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</si>
  <si>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</si>
  <si>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</si>
  <si>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</si>
  <si>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</si>
  <si>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</si>
  <si>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</si>
  <si>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</si>
  <si>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</si>
  <si>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</si>
  <si>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</si>
  <si>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</si>
  <si>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</si>
  <si>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</si>
  <si>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</si>
  <si>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</si>
  <si>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</si>
  <si>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</si>
  <si>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</si>
  <si>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</si>
  <si>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</si>
  <si>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</si>
  <si>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</si>
  <si>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</si>
  <si>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</si>
  <si>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</si>
  <si>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</si>
  <si>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</si>
  <si>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</si>
  <si>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</si>
  <si>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</si>
  <si>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</si>
  <si>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</si>
  <si>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</si>
  <si>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</si>
  <si>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</si>
  <si>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</si>
  <si>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</si>
  <si>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</si>
  <si>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</si>
  <si>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</si>
  <si>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</si>
  <si>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</si>
  <si>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</si>
  <si>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</si>
  <si>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</si>
  <si>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</si>
  <si>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</si>
  <si>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</si>
  <si>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</si>
  <si>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</si>
  <si>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</si>
  <si>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</si>
  <si>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</si>
  <si>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</si>
  <si>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</si>
  <si>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</si>
  <si>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</si>
  <si>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</si>
  <si>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</si>
  <si>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</si>
  <si>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</si>
  <si>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</si>
  <si>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</si>
  <si>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</si>
  <si>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</si>
  <si>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</si>
  <si>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</si>
  <si>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</si>
  <si>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</si>
  <si>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</si>
  <si>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</si>
  <si>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</si>
  <si>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</si>
  <si>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</si>
  <si>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</si>
  <si>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</si>
  <si>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</si>
  <si>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</si>
  <si>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</si>
  <si>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</si>
  <si>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</si>
  <si>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</si>
  <si>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</si>
  <si>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</si>
  <si>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</si>
  <si>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</si>
  <si>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</si>
  <si>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</si>
  <si>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</si>
  <si>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</si>
  <si>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</si>
  <si>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</si>
  <si>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</si>
  <si>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</si>
  <si>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</si>
  <si>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</si>
  <si>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</si>
  <si>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</si>
  <si>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</si>
  <si>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</si>
  <si>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</si>
  <si>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</si>
  <si>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</si>
  <si>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</si>
  <si>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</si>
  <si>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</si>
  <si>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</si>
  <si>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</si>
  <si>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</si>
  <si>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</si>
  <si>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</si>
  <si>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</si>
  <si>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</si>
  <si>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</si>
  <si>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</si>
  <si>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</si>
  <si>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</si>
  <si>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</si>
  <si>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</si>
  <si>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</si>
  <si>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</si>
  <si>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</si>
  <si>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</si>
  <si>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</si>
  <si>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</si>
  <si>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</si>
  <si>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</si>
  <si>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</si>
  <si>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</si>
  <si>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</si>
  <si>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</si>
  <si>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</si>
  <si>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</si>
  <si>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</si>
  <si>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</si>
  <si>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</si>
  <si>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</si>
  <si>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</si>
  <si>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</si>
  <si>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</si>
  <si>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</si>
  <si>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</si>
  <si>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</si>
  <si>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</si>
  <si>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</si>
  <si>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</si>
  <si>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</si>
  <si>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</si>
  <si>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</si>
  <si>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</si>
  <si>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</si>
  <si>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</si>
  <si>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</si>
  <si>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</si>
  <si>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</si>
  <si>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</si>
  <si>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</si>
  <si>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</si>
  <si>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</si>
  <si>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</si>
  <si>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</si>
  <si>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</si>
  <si>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</si>
  <si>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</si>
  <si>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</si>
  <si>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</si>
  <si>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</si>
  <si>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</si>
  <si>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</si>
  <si>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</si>
  <si>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</si>
  <si>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</si>
  <si>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</si>
  <si>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</si>
  <si>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</si>
  <si>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</si>
  <si>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</si>
  <si>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</si>
  <si>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</si>
  <si>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</si>
  <si>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</si>
  <si>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</si>
  <si>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</si>
  <si>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</si>
  <si>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</si>
  <si>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</si>
  <si>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</si>
  <si>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</si>
  <si>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</si>
  <si>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</si>
  <si>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</si>
  <si>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</si>
  <si>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</si>
  <si>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</si>
  <si>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</si>
  <si>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</si>
  <si>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</si>
  <si>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</si>
  <si>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</si>
  <si>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</si>
  <si>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</si>
  <si>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</si>
  <si>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</si>
  <si>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</si>
  <si>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</si>
  <si>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</si>
  <si>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</si>
  <si>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</si>
  <si>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</si>
  <si>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</si>
  <si>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</si>
  <si>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</si>
  <si>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</si>
  <si>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</si>
  <si>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</si>
  <si>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</si>
  <si>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</si>
  <si>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</si>
  <si>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</si>
  <si>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</si>
  <si>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</si>
  <si>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</si>
  <si>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</si>
  <si>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</si>
  <si>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</si>
  <si>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</si>
  <si>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</si>
  <si>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</si>
  <si>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</si>
  <si>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</si>
  <si>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</si>
  <si>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</si>
  <si>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</si>
  <si>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</si>
  <si>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</si>
  <si>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</si>
  <si>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</si>
  <si>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</si>
  <si>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</si>
  <si>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</si>
  <si>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</si>
  <si>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</si>
  <si>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</si>
  <si>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</si>
  <si>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</si>
  <si>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</si>
  <si>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</si>
  <si>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</si>
  <si>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</si>
  <si>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</si>
  <si>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</si>
  <si>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</si>
  <si>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</si>
  <si>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</si>
  <si>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</si>
  <si>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</si>
  <si>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</si>
  <si>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</si>
  <si>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</si>
  <si>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</si>
  <si>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</si>
  <si>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</si>
  <si>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</si>
  <si>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</si>
  <si>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</si>
  <si>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</si>
  <si>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</si>
  <si>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</si>
  <si>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</si>
  <si>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</si>
  <si>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</si>
  <si>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</si>
  <si>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</si>
  <si>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</si>
  <si>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</si>
  <si>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</si>
  <si>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</si>
  <si>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</si>
  <si>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</si>
  <si>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</si>
  <si>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</si>
  <si>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</si>
  <si>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</si>
  <si>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</si>
  <si>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</si>
  <si>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</si>
  <si>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</si>
  <si>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</si>
  <si>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</si>
  <si>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</si>
  <si>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</si>
  <si>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</si>
  <si>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</si>
  <si>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</si>
  <si>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</si>
  <si>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</si>
  <si>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</si>
  <si>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</si>
  <si>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</si>
  <si>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</si>
  <si>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</si>
  <si>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</si>
  <si>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</si>
  <si>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</si>
  <si>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</si>
  <si>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</si>
  <si>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</si>
  <si>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</si>
  <si>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</si>
  <si>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</si>
  <si>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</si>
  <si>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</si>
  <si>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</si>
  <si>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</si>
  <si>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</si>
  <si>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</si>
  <si>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</si>
  <si>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</si>
  <si>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</si>
  <si>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</si>
  <si>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</si>
  <si>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</si>
  <si>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</si>
  <si>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</si>
  <si>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</si>
  <si>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</si>
  <si>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</si>
  <si>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</si>
  <si>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</si>
  <si>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</si>
  <si>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</si>
  <si>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</si>
  <si>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</si>
  <si>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</si>
  <si>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</si>
  <si>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</si>
  <si>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</si>
  <si>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</si>
  <si>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</si>
  <si>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</si>
  <si>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</si>
  <si>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</si>
  <si>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</si>
  <si>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</si>
  <si>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</si>
  <si>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</si>
  <si>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</si>
  <si>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</si>
  <si>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</si>
  <si>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</si>
  <si>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</si>
  <si>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</si>
  <si>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</si>
  <si>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</si>
  <si>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</si>
  <si>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</si>
  <si>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</si>
  <si>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</si>
  <si>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</si>
  <si>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</si>
  <si>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</si>
  <si>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</si>
  <si>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</si>
  <si>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</si>
  <si>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</si>
  <si>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</si>
  <si>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</si>
  <si>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</si>
  <si>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</si>
  <si>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</si>
  <si>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</si>
  <si>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</si>
  <si>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</si>
  <si>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</si>
  <si>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</si>
  <si>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</si>
  <si>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</si>
  <si>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</si>
  <si>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</si>
  <si>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</si>
  <si>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</si>
  <si>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</si>
  <si>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</si>
  <si>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</si>
  <si>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</si>
  <si>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</si>
  <si>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</si>
  <si>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</si>
  <si>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</si>
  <si>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</si>
  <si>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</si>
  <si>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</si>
  <si>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</si>
  <si>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</si>
  <si>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</si>
  <si>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</si>
  <si>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</si>
  <si>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</si>
  <si>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</si>
  <si>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</si>
  <si>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</si>
  <si>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</si>
  <si>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</si>
  <si>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</si>
  <si>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</si>
  <si>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</si>
  <si>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</si>
  <si>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</si>
  <si>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</si>
  <si>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</si>
  <si>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</si>
  <si>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</si>
  <si>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</si>
  <si>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</si>
  <si>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</si>
  <si>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</si>
  <si>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</si>
  <si>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</si>
  <si>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</si>
  <si>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</si>
  <si>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</si>
  <si>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</si>
  <si>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</si>
  <si>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</si>
  <si>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</si>
  <si>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</si>
  <si>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</si>
  <si>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</si>
  <si>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</si>
  <si>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</si>
  <si>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</si>
  <si>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</si>
  <si>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</si>
  <si>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</si>
  <si>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</si>
  <si>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</si>
  <si>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</si>
  <si>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</si>
  <si>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</si>
  <si>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</si>
  <si>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</si>
  <si>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</si>
  <si>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</si>
  <si>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</si>
  <si>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</si>
  <si>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</si>
  <si>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</si>
  <si>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</si>
  <si>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</si>
  <si>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</si>
  <si>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</si>
  <si>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</si>
  <si>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</si>
  <si>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</si>
  <si>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</si>
  <si>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</si>
  <si>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</si>
  <si>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</si>
  <si>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</si>
  <si>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</si>
  <si>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</si>
  <si>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</si>
  <si>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</si>
  <si>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</si>
  <si>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</si>
  <si>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</si>
  <si>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</si>
  <si>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</si>
  <si>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</si>
  <si>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</si>
  <si>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</si>
  <si>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</si>
  <si>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</si>
  <si>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</si>
  <si>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</si>
  <si>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</si>
  <si>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</si>
  <si>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</si>
  <si>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</si>
  <si>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</si>
  <si>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</si>
  <si>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</si>
  <si>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</si>
  <si>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</si>
  <si>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</si>
  <si>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</si>
  <si>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</si>
  <si>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</si>
  <si>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</si>
  <si>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</si>
  <si>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</si>
  <si>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</si>
  <si>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</si>
  <si>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</si>
  <si>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</si>
  <si>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</si>
  <si>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</si>
  <si>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</si>
  <si>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</si>
  <si>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</si>
  <si>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</si>
  <si>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</si>
  <si>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</si>
  <si>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</si>
  <si>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</si>
  <si>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</si>
  <si>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</si>
  <si>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</si>
  <si>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</si>
  <si>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</si>
  <si>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</si>
  <si>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</si>
  <si>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</si>
  <si>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</si>
  <si>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</si>
  <si>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</si>
  <si>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</si>
  <si>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</si>
  <si>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</si>
  <si>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</si>
  <si>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</si>
  <si>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</si>
  <si>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</si>
  <si>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</si>
  <si>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</si>
  <si>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</si>
  <si>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</si>
  <si>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</si>
  <si>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</si>
  <si>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</si>
  <si>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</si>
  <si>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</si>
  <si>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</si>
  <si>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</si>
  <si>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</si>
  <si>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</si>
  <si>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</si>
  <si>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</si>
  <si>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</si>
  <si>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</si>
  <si>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</si>
  <si>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</si>
  <si>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</si>
  <si>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</si>
  <si>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</si>
  <si>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</si>
  <si>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</si>
  <si>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</si>
  <si>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</si>
  <si>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</si>
  <si>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</si>
  <si>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</si>
  <si>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</si>
  <si>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</si>
  <si>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</si>
  <si>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</si>
  <si>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</si>
  <si>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</si>
  <si>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</si>
  <si>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</si>
  <si>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</si>
  <si>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</si>
  <si>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</si>
  <si>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</si>
  <si>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</si>
  <si>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</si>
  <si>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</si>
  <si>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</si>
  <si>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</si>
  <si>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</si>
  <si>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</si>
  <si>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</si>
  <si>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</si>
  <si>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</si>
  <si>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</si>
  <si>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</si>
  <si>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</si>
  <si>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</si>
  <si>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</si>
  <si>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</si>
  <si>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</si>
  <si>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</si>
  <si>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</si>
  <si>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</si>
  <si>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</si>
  <si>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</si>
  <si>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</si>
  <si>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</si>
  <si>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</si>
  <si>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</si>
  <si>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</si>
  <si>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</si>
  <si>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</si>
  <si>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</si>
  <si>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</si>
  <si>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</si>
  <si>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</si>
  <si>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</si>
  <si>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</si>
  <si>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</si>
  <si>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</si>
  <si>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</si>
  <si>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</si>
  <si>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</si>
  <si>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</si>
  <si>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</si>
  <si>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</si>
  <si>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</si>
  <si>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</si>
  <si>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</si>
  <si>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</si>
  <si>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</si>
  <si>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</si>
  <si>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</si>
  <si>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</si>
  <si>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</si>
  <si>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</si>
  <si>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</si>
  <si>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</si>
  <si>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</si>
  <si>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</si>
  <si>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</si>
  <si>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</si>
  <si>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</si>
  <si>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</si>
  <si>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</si>
  <si>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</si>
  <si>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</si>
  <si>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</si>
  <si>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</si>
  <si>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</si>
  <si>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</si>
  <si>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</si>
  <si>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</si>
  <si>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</si>
  <si>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</si>
  <si>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</si>
  <si>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</si>
  <si>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</si>
  <si>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</si>
  <si>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</si>
  <si>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</si>
  <si>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</si>
  <si>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</si>
  <si>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</si>
  <si>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</si>
  <si>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</si>
  <si>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</si>
  <si>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</si>
  <si>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</si>
  <si>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</si>
  <si>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</si>
  <si>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</si>
  <si>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</si>
  <si>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</si>
  <si>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</si>
  <si>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</si>
  <si>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</si>
  <si>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</si>
  <si>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</si>
  <si>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</si>
  <si>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</si>
  <si>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</si>
  <si>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</si>
  <si>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</si>
  <si>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</si>
  <si>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</si>
  <si>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</si>
  <si>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</si>
  <si>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</si>
  <si>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</si>
  <si>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</si>
  <si>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</si>
  <si>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</si>
  <si>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</si>
  <si>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</si>
  <si>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</si>
  <si>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</si>
  <si>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</si>
  <si>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</si>
  <si>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</si>
  <si>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</si>
  <si>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</si>
  <si>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</si>
  <si>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</si>
  <si>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</si>
  <si>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</si>
  <si>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</si>
  <si>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</si>
  <si>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</si>
  <si>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</si>
  <si>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</si>
  <si>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</si>
  <si>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</si>
  <si>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</si>
  <si>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</si>
  <si>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</si>
  <si>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</si>
  <si>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</si>
  <si>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</si>
  <si>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</si>
  <si>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</si>
  <si>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</si>
  <si>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</si>
  <si>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</si>
  <si>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</si>
  <si>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</si>
  <si>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</si>
  <si>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</si>
  <si>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</si>
  <si>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</si>
  <si>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</si>
  <si>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</si>
  <si>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</si>
  <si>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</si>
  <si>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</si>
  <si>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</si>
  <si>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</si>
  <si>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</si>
  <si>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</si>
  <si>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</si>
  <si>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</si>
  <si>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</si>
  <si>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</si>
  <si>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</si>
  <si>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</si>
  <si>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</si>
  <si>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</si>
  <si>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</si>
  <si>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</si>
  <si>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</si>
  <si>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</si>
  <si>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</si>
  <si>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</si>
  <si>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</si>
  <si>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</si>
  <si>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</si>
  <si>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</si>
  <si>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</si>
  <si>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</si>
  <si>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</si>
  <si>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</si>
  <si>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</si>
  <si>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</si>
  <si>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</si>
  <si>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</si>
  <si>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</si>
  <si>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</si>
  <si>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</si>
  <si>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</si>
  <si>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</si>
  <si>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</si>
  <si>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</si>
  <si>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</si>
  <si>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</si>
  <si>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</si>
  <si>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</si>
  <si>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</si>
  <si>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</si>
  <si>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</si>
  <si>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</si>
  <si>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</si>
  <si>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</si>
  <si>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</si>
  <si>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</si>
  <si>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</si>
  <si>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</si>
  <si>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</si>
  <si>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</si>
  <si>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</si>
  <si>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</si>
  <si>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</si>
  <si>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</si>
  <si>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</si>
  <si>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</si>
  <si>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</si>
  <si>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</si>
  <si>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</si>
  <si>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</si>
  <si>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</si>
  <si>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</si>
  <si>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</si>
  <si>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</si>
  <si>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</si>
  <si>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</si>
  <si>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</si>
  <si>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</si>
  <si>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</si>
  <si>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</si>
  <si>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</si>
  <si>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</si>
  <si>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</si>
  <si>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</si>
  <si>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</si>
  <si>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</si>
  <si>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</si>
  <si>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</si>
  <si>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</si>
  <si>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</si>
  <si>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</si>
  <si>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</si>
  <si>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</si>
  <si>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</si>
  <si>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</si>
  <si>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</si>
  <si>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</si>
  <si>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</si>
  <si>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</si>
  <si>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</si>
  <si>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</si>
  <si>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</si>
  <si>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</si>
  <si>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</si>
  <si>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</si>
  <si>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</si>
  <si>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</si>
  <si>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</si>
  <si>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</si>
  <si>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</si>
  <si>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</si>
  <si>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</si>
  <si>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</si>
  <si>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</si>
  <si>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</si>
  <si>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</si>
  <si>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</si>
  <si>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</si>
  <si>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</si>
  <si>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</si>
  <si>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</si>
  <si>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</si>
  <si>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</si>
  <si>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</si>
  <si>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</si>
  <si>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</si>
  <si>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</si>
  <si>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</si>
  <si>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</si>
  <si>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</si>
  <si>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</si>
  <si>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</si>
  <si>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</si>
  <si>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</si>
  <si>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</si>
  <si>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</si>
  <si>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</si>
  <si>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</si>
  <si>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</si>
  <si>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</si>
  <si>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</si>
  <si>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</si>
  <si>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</si>
  <si>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</si>
  <si>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</si>
  <si>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</si>
  <si>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</si>
  <si>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</si>
  <si>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</si>
  <si>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</si>
  <si>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</si>
  <si>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</si>
  <si>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</si>
  <si>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</si>
  <si>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</si>
  <si>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</si>
  <si>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</si>
  <si>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</si>
  <si>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</si>
  <si>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</si>
  <si>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</si>
  <si>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</si>
  <si>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</si>
  <si>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</si>
  <si>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</si>
  <si>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</si>
  <si>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</si>
  <si>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</si>
  <si>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</si>
  <si>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</si>
  <si>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</si>
  <si>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</si>
  <si>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</si>
  <si>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</si>
  <si>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</si>
  <si>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</si>
  <si>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</si>
  <si>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</si>
  <si>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</si>
  <si>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</si>
  <si>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</si>
  <si>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</si>
  <si>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</si>
  <si>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</si>
  <si>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</si>
  <si>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</si>
  <si>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</si>
  <si>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</si>
  <si>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</si>
  <si>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</si>
  <si>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</si>
  <si>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</si>
  <si>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</si>
  <si>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</si>
  <si>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</si>
  <si>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</si>
  <si>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</si>
  <si>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</si>
  <si>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</si>
  <si>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</si>
  <si>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</si>
  <si>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</si>
  <si>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</si>
  <si>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</si>
  <si>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</si>
  <si>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</si>
  <si>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</si>
  <si>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</si>
  <si>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</si>
  <si>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</si>
  <si>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</si>
  <si>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</si>
  <si>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</si>
  <si>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</si>
  <si>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</si>
  <si>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</si>
  <si>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</si>
  <si>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</si>
  <si>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</si>
  <si>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</si>
  <si>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</si>
  <si>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</si>
  <si>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</si>
  <si>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</si>
  <si>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</si>
  <si>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</si>
  <si>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</si>
  <si>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</si>
  <si>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</si>
  <si>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</si>
  <si>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</si>
  <si>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</si>
  <si>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</si>
  <si>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</si>
  <si>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</si>
  <si>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</si>
  <si>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</si>
  <si>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</si>
  <si>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</si>
  <si>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</si>
  <si>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</si>
  <si>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</si>
  <si>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</si>
  <si>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</si>
  <si>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</si>
  <si>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</si>
  <si>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</si>
  <si>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</si>
  <si>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</si>
  <si>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</si>
  <si>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</si>
  <si>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</si>
  <si>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</si>
  <si>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</si>
  <si>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</si>
  <si>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</si>
  <si>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</si>
  <si>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</si>
  <si>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</si>
  <si>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</si>
  <si>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</si>
  <si>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</si>
  <si>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</si>
  <si>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</si>
  <si>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</si>
  <si>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</si>
  <si>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</si>
  <si>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</si>
  <si>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</si>
  <si>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</si>
  <si>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</si>
  <si>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</si>
  <si>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</si>
  <si>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</si>
  <si>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</si>
  <si>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</si>
  <si>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</si>
  <si>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</si>
  <si>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</si>
  <si>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</si>
  <si>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</si>
  <si>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</si>
  <si>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</si>
  <si>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</si>
  <si>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</si>
  <si>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</si>
  <si>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</si>
  <si>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</si>
  <si>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</si>
  <si>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</si>
  <si>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</si>
  <si>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</si>
  <si>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</si>
  <si>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</si>
  <si>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</si>
  <si>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</si>
  <si>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</si>
  <si>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</si>
  <si>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</si>
  <si>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</si>
  <si>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</si>
  <si>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</si>
  <si>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</si>
  <si>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</si>
  <si>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</si>
  <si>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</si>
  <si>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</si>
  <si>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</si>
  <si>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</si>
  <si>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</si>
  <si>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</si>
  <si>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</si>
  <si>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</si>
  <si>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</si>
  <si>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</si>
  <si>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</si>
  <si>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</si>
  <si>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</si>
  <si>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</si>
  <si>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</si>
  <si>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</si>
  <si>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</si>
  <si>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</si>
  <si>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</si>
  <si>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</si>
  <si>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</si>
  <si>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</si>
  <si>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</si>
  <si>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</si>
  <si>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</si>
  <si>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</si>
  <si>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</si>
  <si>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</si>
  <si>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</si>
  <si>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</si>
  <si>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</si>
  <si>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</si>
  <si>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</si>
  <si>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</si>
  <si>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</si>
  <si>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</si>
  <si>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</si>
  <si>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</si>
  <si>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</si>
  <si>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</si>
  <si>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</si>
  <si>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</si>
  <si>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</si>
  <si>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</si>
  <si>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</si>
  <si>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</si>
  <si>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</si>
  <si>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</si>
  <si>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</si>
  <si>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</si>
  <si>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</si>
  <si>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</si>
  <si>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</si>
  <si>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</si>
  <si>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</si>
  <si>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</si>
  <si>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</si>
  <si>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</si>
  <si>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</si>
  <si>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</si>
  <si>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</si>
  <si>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</si>
  <si>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</si>
  <si>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</si>
  <si>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</si>
  <si>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</si>
  <si>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</si>
  <si>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</si>
  <si>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</si>
  <si>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</si>
  <si>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</si>
  <si>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</si>
  <si>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</si>
  <si>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</si>
  <si>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</si>
  <si>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</si>
  <si>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</si>
  <si>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</si>
  <si>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</si>
  <si>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</si>
  <si>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</si>
  <si>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</si>
  <si>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</si>
  <si>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</si>
  <si>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</si>
  <si>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</si>
  <si>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</si>
  <si>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</si>
  <si>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</si>
  <si>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</si>
  <si>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</si>
  <si>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</si>
  <si>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</si>
  <si>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</si>
  <si>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</si>
  <si>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</si>
  <si>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</si>
  <si>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</si>
  <si>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</si>
  <si>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</si>
  <si>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</si>
  <si>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</si>
  <si>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</si>
  <si>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</si>
  <si>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</si>
  <si>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</si>
  <si>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</si>
  <si>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</si>
  <si>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</si>
  <si>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</si>
  <si>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</si>
  <si>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</si>
  <si>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</si>
  <si>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</si>
  <si>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</si>
  <si>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</si>
  <si>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</si>
  <si>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</si>
  <si>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</si>
  <si>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</si>
  <si>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</si>
  <si>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</si>
  <si>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</si>
  <si>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</si>
  <si>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</si>
  <si>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</si>
  <si>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</si>
  <si>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</si>
  <si>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</si>
  <si>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</si>
  <si>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</si>
  <si>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</si>
  <si>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</si>
  <si>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</si>
  <si>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</si>
  <si>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</si>
  <si>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</si>
  <si>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</si>
  <si>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</si>
  <si>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</si>
  <si>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</si>
  <si>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</si>
  <si>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</si>
  <si>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</si>
  <si>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</si>
  <si>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</si>
  <si>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</si>
  <si>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</si>
  <si>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</si>
  <si>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</si>
  <si>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</si>
  <si>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</si>
  <si>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</si>
  <si>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</si>
  <si>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</si>
  <si>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</si>
  <si>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</si>
  <si>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</si>
  <si>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</si>
  <si>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</si>
  <si>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</si>
  <si>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</si>
  <si>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</si>
  <si>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</si>
  <si>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</si>
  <si>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</si>
  <si>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</si>
  <si>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</si>
  <si>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</si>
  <si>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</si>
  <si>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</si>
  <si>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</si>
  <si>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</si>
  <si>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</si>
  <si>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</si>
  <si>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</si>
  <si>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</si>
  <si>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</si>
  <si>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</si>
  <si>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</si>
  <si>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</si>
  <si>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</si>
  <si>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</si>
  <si>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</si>
  <si>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</si>
  <si>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</si>
  <si>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</si>
  <si>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</si>
  <si>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</si>
  <si>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</si>
  <si>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</si>
  <si>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</si>
  <si>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</si>
  <si>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</si>
  <si>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</si>
  <si>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</si>
  <si>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</si>
  <si>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</si>
  <si>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</si>
  <si>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</si>
  <si>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</si>
  <si>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</si>
  <si>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</si>
  <si>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</si>
  <si>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</si>
  <si>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</si>
  <si>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</si>
  <si>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</si>
  <si>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</si>
  <si>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</si>
  <si>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</si>
  <si>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</si>
  <si>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</si>
  <si>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</si>
  <si>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</si>
  <si>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</si>
  <si>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</si>
  <si>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</si>
  <si>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</si>
  <si>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</si>
  <si>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</si>
  <si>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</si>
  <si>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</si>
  <si>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</si>
  <si>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</si>
  <si>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</si>
  <si>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</si>
  <si>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</si>
  <si>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</si>
  <si>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</si>
  <si>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</si>
  <si>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</si>
  <si>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</si>
  <si>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</si>
  <si>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</si>
  <si>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</si>
  <si>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</si>
  <si>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</si>
  <si>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</si>
  <si>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</si>
  <si>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</si>
  <si>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</si>
  <si>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</si>
  <si>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</si>
  <si>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</si>
  <si>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</si>
  <si>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</si>
  <si>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</si>
  <si>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</si>
  <si>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</si>
  <si>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</si>
  <si>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</si>
  <si>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</si>
  <si>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</si>
  <si>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</si>
  <si>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</si>
  <si>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</si>
  <si>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</si>
  <si>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</si>
  <si>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</si>
  <si>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</si>
  <si>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</si>
  <si>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</si>
  <si>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</si>
  <si>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</si>
  <si>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</si>
  <si>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</si>
  <si>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</si>
  <si>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</si>
  <si>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</si>
  <si>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</si>
  <si>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</si>
  <si>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</si>
  <si>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</si>
  <si>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</si>
  <si>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</si>
  <si>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</si>
  <si>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</si>
  <si>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</si>
  <si>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</si>
  <si>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</si>
  <si>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</si>
  <si>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</si>
  <si>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</si>
  <si>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</si>
  <si>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</si>
  <si>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</si>
  <si>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</si>
  <si>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</si>
  <si>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</si>
  <si>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</si>
  <si>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</si>
  <si>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</si>
  <si>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</si>
  <si>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</si>
  <si>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</si>
  <si>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</si>
  <si>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</si>
  <si>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</si>
  <si>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</si>
  <si>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</si>
  <si>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</si>
  <si>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</si>
  <si>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</si>
  <si>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</si>
  <si>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</si>
  <si>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</si>
  <si>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</si>
  <si>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</si>
  <si>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</si>
  <si>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</si>
  <si>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</si>
  <si>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</si>
  <si>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</si>
  <si>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</si>
  <si>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</si>
  <si>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</si>
  <si>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</si>
  <si>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</si>
  <si>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</si>
  <si>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</si>
  <si>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</si>
  <si>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</si>
  <si>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</si>
  <si>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</si>
  <si>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</si>
  <si>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</si>
  <si>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</si>
  <si>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</si>
  <si>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</si>
  <si>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</si>
  <si>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</si>
  <si>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</si>
  <si>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</si>
  <si>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</si>
  <si>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</si>
  <si>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</si>
  <si>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</si>
  <si>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</si>
  <si>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</si>
  <si>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</si>
  <si>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</si>
  <si>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</si>
  <si>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</si>
  <si>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</si>
  <si>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</si>
  <si>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</si>
  <si>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</si>
  <si>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</si>
  <si>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</si>
  <si>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</si>
  <si>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</si>
  <si>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</si>
  <si>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</si>
  <si>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</si>
  <si>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</si>
  <si>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</si>
  <si>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</si>
  <si>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</si>
  <si>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</si>
  <si>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</si>
  <si>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</si>
  <si>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</si>
  <si>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</si>
  <si>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</si>
  <si>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</si>
  <si>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</si>
  <si>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</si>
  <si>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</si>
  <si>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</si>
  <si>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</si>
  <si>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</si>
  <si>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</si>
  <si>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</si>
  <si>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</si>
  <si>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</si>
  <si>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</si>
  <si>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</si>
  <si>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</si>
  <si>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</si>
  <si>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</si>
  <si>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</si>
  <si>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</si>
  <si>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</si>
  <si>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</si>
  <si>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</si>
  <si>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</si>
  <si>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</si>
  <si>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</si>
  <si>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</si>
  <si>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</si>
  <si>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</si>
  <si>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</si>
  <si>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</si>
  <si>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</si>
  <si>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</si>
  <si>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</si>
  <si>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</si>
  <si>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</si>
  <si>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</si>
  <si>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</si>
  <si>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</si>
  <si>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</si>
  <si>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</si>
  <si>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</si>
  <si>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</si>
  <si>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</si>
  <si>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</si>
  <si>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</si>
  <si>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</si>
  <si>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</si>
  <si>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</si>
  <si>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</si>
  <si>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</si>
  <si>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</si>
  <si>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</si>
  <si>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</si>
  <si>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</si>
  <si>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</si>
  <si>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</si>
  <si>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</si>
  <si>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</si>
  <si>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</si>
  <si>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</si>
  <si>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</si>
  <si>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</si>
  <si>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</si>
  <si>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</si>
  <si>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</si>
  <si>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</si>
  <si>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</si>
  <si>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</si>
  <si>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</si>
  <si>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</si>
  <si>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</si>
  <si>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</si>
  <si>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</si>
  <si>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</si>
  <si>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</si>
  <si>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</si>
  <si>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</si>
  <si>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</si>
  <si>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</si>
  <si>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</si>
  <si>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</si>
  <si>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</si>
  <si>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</si>
  <si>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</si>
  <si>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</si>
  <si>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</si>
  <si>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</si>
  <si>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</si>
  <si>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</si>
  <si>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</si>
  <si>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</si>
  <si>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</si>
  <si>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</si>
  <si>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</si>
  <si>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</si>
  <si>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</si>
  <si>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</si>
  <si>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</si>
  <si>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</si>
  <si>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</si>
  <si>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</si>
  <si>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</si>
  <si>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</si>
  <si>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</si>
  <si>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</si>
  <si>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</si>
  <si>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</si>
  <si>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</si>
  <si>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</si>
  <si>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</si>
  <si>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</si>
  <si>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</si>
  <si>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</si>
  <si>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</si>
  <si>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</si>
  <si>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</si>
  <si>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</si>
  <si>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</si>
  <si>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</si>
  <si>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</si>
  <si>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</si>
  <si>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</si>
  <si>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</si>
  <si>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</si>
  <si>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</si>
  <si>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</si>
  <si>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</si>
  <si>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</si>
  <si>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</si>
  <si>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</si>
  <si>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</si>
  <si>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</si>
  <si>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</si>
  <si>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</si>
  <si>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</si>
  <si>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</si>
  <si>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</si>
  <si>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</si>
  <si>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</si>
  <si>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</si>
  <si>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</si>
  <si>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</si>
  <si>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</si>
  <si>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</si>
  <si>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</si>
  <si>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</si>
  <si>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</si>
  <si>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</si>
  <si>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</si>
  <si>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</si>
  <si>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</si>
  <si>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</si>
  <si>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</si>
  <si>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</si>
  <si>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</si>
  <si>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</si>
  <si>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</si>
  <si>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</si>
  <si>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</si>
  <si>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</si>
  <si>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</si>
  <si>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</si>
  <si>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</si>
  <si>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</si>
  <si>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</si>
  <si>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</si>
  <si>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</si>
  <si>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</si>
  <si>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</si>
  <si>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</si>
  <si>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</si>
  <si>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</si>
  <si>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</si>
  <si>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</si>
  <si>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</si>
  <si>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</si>
  <si>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</si>
  <si>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</si>
  <si>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</si>
  <si>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</si>
  <si>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</si>
  <si>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</si>
  <si>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</si>
  <si>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</si>
  <si>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</si>
  <si>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</si>
  <si>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</si>
  <si>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</si>
  <si>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</si>
  <si>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</si>
  <si>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</si>
  <si>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</si>
  <si>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</si>
  <si>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</si>
  <si>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</si>
  <si>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</si>
  <si>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</si>
  <si>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</si>
  <si>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</si>
  <si>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</si>
  <si>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</si>
  <si>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</si>
  <si>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</si>
  <si>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</si>
  <si>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</si>
  <si>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</si>
  <si>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</si>
  <si>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</si>
  <si>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</si>
  <si>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</si>
  <si>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</si>
  <si>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</si>
  <si>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</si>
  <si>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</si>
  <si>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</si>
  <si>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</si>
  <si>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</si>
  <si>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</si>
  <si>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</si>
  <si>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</si>
  <si>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</si>
  <si>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</si>
  <si>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</si>
  <si>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</si>
  <si>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</si>
  <si>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</si>
  <si>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</si>
  <si>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</si>
  <si>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</si>
  <si>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</si>
  <si>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</si>
  <si>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</si>
  <si>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</si>
  <si>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</si>
  <si>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</si>
  <si>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</si>
  <si>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</si>
  <si>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</si>
  <si>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</si>
  <si>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</si>
  <si>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</si>
  <si>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</si>
  <si>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</si>
  <si>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</si>
  <si>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</si>
  <si>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</si>
  <si>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</si>
  <si>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</si>
  <si>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</si>
  <si>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</si>
  <si>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</si>
  <si>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</si>
  <si>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</si>
  <si>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</si>
  <si>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</si>
  <si>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</si>
  <si>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</si>
  <si>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</si>
  <si>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</si>
  <si>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</si>
  <si>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</si>
  <si>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</si>
  <si>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</si>
  <si>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</si>
  <si>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</si>
  <si>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</si>
  <si>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</si>
  <si>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</si>
  <si>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</si>
  <si>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</si>
  <si>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</si>
  <si>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</si>
  <si>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</si>
  <si>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</si>
  <si>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</si>
  <si>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</si>
  <si>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</si>
  <si>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</si>
  <si>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</si>
  <si>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</si>
  <si>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</si>
  <si>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</si>
  <si>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</si>
  <si>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</si>
  <si>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</si>
  <si>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</si>
  <si>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</si>
  <si>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</si>
  <si>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</si>
  <si>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</si>
  <si>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</si>
  <si>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</si>
  <si>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</si>
  <si>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</si>
  <si>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</si>
  <si>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</si>
  <si>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</si>
  <si>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</si>
  <si>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</si>
  <si>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</si>
  <si>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</si>
  <si>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</si>
  <si>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</si>
  <si>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</si>
  <si>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</si>
  <si>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</si>
  <si>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</si>
  <si>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</si>
  <si>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</si>
  <si>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</si>
  <si>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</si>
  <si>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</si>
  <si>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</si>
  <si>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</si>
  <si>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</si>
  <si>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</si>
  <si>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</si>
  <si>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</si>
  <si>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</si>
  <si>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</si>
  <si>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</si>
  <si>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</si>
  <si>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</si>
  <si>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</si>
  <si>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</si>
  <si>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</si>
  <si>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</si>
  <si>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</si>
  <si>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</si>
  <si>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</si>
  <si>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</si>
  <si>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</si>
  <si>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</si>
  <si>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</si>
  <si>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</si>
  <si>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</si>
  <si>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</si>
  <si>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</si>
  <si>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</si>
  <si>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</si>
  <si>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</si>
  <si>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</si>
  <si>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</si>
  <si>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</si>
  <si>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</si>
  <si>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</si>
  <si>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</si>
  <si>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</si>
  <si>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</si>
  <si>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</si>
  <si>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</si>
  <si>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</si>
  <si>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</si>
  <si>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</si>
  <si>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</si>
  <si>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</si>
  <si>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</si>
  <si>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</si>
  <si>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</si>
  <si>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</si>
  <si>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</si>
  <si>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</si>
  <si>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</si>
  <si>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</si>
  <si>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</si>
  <si>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</si>
  <si>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</si>
  <si>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</si>
  <si>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</si>
  <si>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</si>
  <si>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</si>
  <si>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</si>
  <si>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</si>
  <si>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</si>
  <si>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</si>
  <si>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</si>
  <si>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</si>
  <si>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</si>
  <si>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</si>
  <si>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</si>
  <si>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</si>
  <si>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</si>
  <si>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</si>
  <si>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</si>
  <si>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</si>
  <si>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</si>
  <si>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</si>
  <si>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</si>
  <si>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</si>
  <si>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</si>
  <si>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</si>
  <si>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</si>
  <si>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</si>
  <si>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</si>
  <si>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</si>
  <si>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</si>
  <si>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</si>
  <si>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</si>
  <si>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</si>
  <si>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</si>
  <si>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</si>
  <si>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</si>
  <si>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</si>
  <si>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</si>
  <si>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</si>
  <si>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</si>
  <si>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</si>
  <si>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</si>
  <si>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</si>
  <si>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</si>
  <si>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</si>
  <si>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</si>
  <si>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</si>
  <si>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</si>
  <si>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</si>
  <si>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</si>
  <si>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</si>
  <si>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</si>
  <si>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</si>
  <si>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</si>
  <si>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</si>
  <si>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</si>
  <si>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</si>
  <si>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</si>
  <si>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</si>
  <si>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</si>
  <si>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</si>
  <si>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</si>
  <si>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</si>
  <si>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</si>
  <si>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</si>
  <si>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</si>
  <si>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</si>
  <si>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</si>
  <si>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</si>
  <si>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</si>
  <si>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</si>
  <si>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</si>
  <si>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</si>
  <si>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</si>
  <si>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</si>
  <si>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</si>
  <si>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</si>
  <si>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</si>
  <si>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</si>
  <si>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</si>
  <si>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</si>
  <si>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</si>
  <si>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</si>
  <si>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</si>
  <si>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</si>
  <si>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</si>
  <si>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</si>
  <si>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</si>
  <si>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</si>
  <si>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</si>
  <si>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</si>
  <si>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</si>
  <si>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</si>
  <si>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</si>
  <si>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</si>
  <si>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</si>
  <si>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</si>
  <si>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</si>
  <si>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</si>
  <si>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</si>
  <si>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</si>
  <si>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</si>
  <si>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</si>
  <si>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</si>
  <si>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</si>
  <si>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</si>
  <si>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</si>
  <si>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</si>
  <si>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</si>
  <si>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</si>
  <si>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</si>
  <si>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</si>
  <si>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</si>
  <si>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</si>
  <si>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</si>
  <si>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</si>
  <si>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</si>
  <si>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</si>
  <si>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</si>
  <si>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</si>
  <si>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</si>
  <si>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</si>
  <si>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</si>
  <si>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</si>
  <si>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</si>
  <si>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</si>
  <si>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</si>
  <si>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</si>
  <si>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</si>
  <si>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</si>
  <si>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</si>
  <si>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</si>
  <si>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</si>
  <si>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</si>
  <si>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</si>
  <si>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</si>
  <si>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</si>
  <si>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</si>
  <si>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</si>
  <si>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</si>
  <si>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</si>
  <si>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</si>
  <si>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</si>
  <si>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</si>
  <si>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</si>
  <si>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</si>
  <si>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</si>
  <si>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</si>
  <si>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</si>
  <si>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</si>
  <si>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</si>
  <si>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</si>
  <si>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</si>
  <si>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</si>
  <si>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</si>
  <si>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</si>
  <si>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</si>
  <si>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</si>
  <si>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</si>
  <si>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</si>
  <si>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</si>
  <si>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</si>
  <si>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</si>
  <si>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</si>
  <si>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</si>
  <si>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</si>
  <si>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</si>
  <si>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</si>
  <si>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</si>
  <si>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</si>
  <si>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</si>
  <si>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</si>
  <si>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</si>
  <si>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</si>
  <si>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</si>
  <si>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</si>
  <si>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</si>
  <si>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</si>
  <si>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</si>
  <si>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</si>
  <si>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</si>
  <si>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</si>
  <si>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</si>
  <si>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</si>
  <si>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</si>
  <si>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</si>
  <si>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</si>
  <si>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</si>
  <si>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</si>
  <si>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</si>
  <si>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</si>
  <si>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</si>
  <si>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</si>
  <si>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</si>
  <si>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</si>
  <si>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</si>
  <si>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</si>
  <si>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</si>
  <si>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</si>
  <si>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</si>
  <si>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</si>
  <si>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</si>
  <si>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</si>
  <si>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</si>
  <si>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</si>
  <si>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</si>
  <si>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</si>
  <si>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</si>
  <si>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</si>
  <si>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</si>
  <si>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</si>
  <si>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</si>
  <si>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</si>
  <si>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</si>
  <si>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</si>
  <si>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</si>
  <si>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</si>
  <si>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</si>
  <si>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</si>
  <si>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</si>
  <si>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</si>
  <si>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</si>
  <si>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</si>
  <si>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</si>
  <si>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</si>
  <si>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</si>
  <si>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</si>
  <si>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</si>
  <si>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</si>
  <si>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</si>
  <si>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</si>
  <si>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</si>
  <si>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</si>
  <si>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</si>
  <si>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</si>
  <si>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</si>
  <si>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</si>
  <si>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</si>
  <si>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</si>
  <si>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</si>
  <si>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</si>
  <si>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</si>
  <si>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</si>
  <si>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</si>
  <si>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</si>
  <si>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</si>
  <si>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</si>
  <si>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</si>
  <si>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</si>
  <si>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</si>
  <si>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</si>
  <si>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</si>
  <si>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</si>
  <si>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</si>
  <si>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</si>
  <si>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</si>
  <si>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</si>
  <si>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</si>
  <si>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</si>
  <si>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</si>
  <si>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</si>
  <si>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</si>
  <si>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</si>
  <si>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</si>
  <si>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</si>
  <si>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</si>
  <si>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</si>
  <si>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</si>
  <si>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</si>
  <si>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</si>
  <si>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</si>
  <si>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</si>
  <si>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</si>
  <si>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</si>
  <si>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</si>
  <si>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</si>
  <si>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</si>
  <si>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</si>
  <si>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</si>
  <si>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</si>
  <si>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</si>
  <si>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</si>
  <si>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</si>
  <si>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</si>
  <si>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</si>
  <si>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</si>
  <si>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</si>
  <si>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</si>
  <si>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</si>
  <si>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</si>
  <si>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</si>
  <si>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</si>
  <si>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</si>
  <si>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</si>
  <si>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</si>
  <si>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</si>
  <si>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</si>
  <si>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</si>
  <si>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</si>
  <si>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</si>
  <si>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</si>
  <si>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</si>
  <si>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</si>
  <si>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</si>
  <si>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</si>
  <si>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</si>
  <si>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</si>
  <si>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</si>
  <si>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</si>
  <si>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</si>
  <si>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</si>
  <si>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</si>
  <si>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</si>
  <si>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</si>
  <si>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</si>
  <si>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</si>
  <si>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</si>
  <si>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</si>
  <si>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</si>
  <si>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</si>
  <si>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</si>
  <si>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</si>
  <si>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</si>
  <si>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</si>
  <si>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</si>
  <si>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</si>
  <si>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</si>
  <si>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</si>
  <si>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</si>
  <si>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</si>
  <si>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</si>
  <si>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</si>
  <si>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</si>
  <si>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</si>
  <si>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</si>
  <si>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</si>
  <si>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</si>
  <si>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</si>
  <si>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</si>
  <si>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</si>
  <si>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</si>
  <si>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</si>
  <si>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</si>
  <si>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</si>
  <si>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</si>
  <si>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</si>
  <si>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</si>
  <si>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</si>
  <si>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</si>
  <si>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</si>
  <si>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</si>
  <si>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</si>
  <si>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</si>
  <si>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</si>
  <si>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</si>
  <si>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</si>
  <si>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</si>
  <si>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</si>
  <si>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</si>
  <si>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</si>
  <si>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</si>
  <si>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</si>
  <si>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</si>
  <si>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</si>
  <si>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</si>
  <si>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</si>
  <si>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</si>
  <si>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</si>
  <si>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</si>
  <si>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</si>
  <si>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</si>
  <si>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</si>
  <si>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</si>
  <si>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</si>
  <si>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</si>
  <si>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</si>
  <si>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</si>
  <si>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</si>
  <si>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</si>
  <si>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</si>
  <si>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</si>
  <si>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</si>
  <si>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</si>
  <si>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</si>
  <si>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</si>
  <si>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</si>
  <si>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</si>
  <si>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</si>
  <si>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</si>
  <si>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</si>
  <si>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</si>
  <si>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</si>
  <si>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</si>
  <si>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</si>
  <si>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</si>
  <si>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</si>
  <si>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</si>
  <si>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</si>
  <si>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</si>
  <si>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</si>
  <si>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</si>
  <si>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</si>
  <si>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</si>
  <si>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</si>
  <si>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</si>
  <si>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</si>
  <si>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</si>
  <si>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</si>
  <si>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</si>
  <si>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</si>
  <si>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</si>
  <si>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</si>
  <si>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</si>
  <si>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</si>
  <si>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</si>
  <si>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</si>
  <si>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</si>
  <si>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</si>
  <si>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</si>
  <si>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</si>
  <si>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</si>
  <si>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</si>
  <si>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</si>
  <si>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</si>
  <si>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</si>
  <si>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</si>
  <si>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</si>
  <si>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</si>
  <si>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</si>
  <si>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</si>
  <si>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</si>
  <si>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</si>
  <si>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</si>
  <si>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</si>
  <si>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</si>
  <si>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</si>
  <si>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</si>
  <si>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</si>
  <si>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</si>
  <si>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</si>
  <si>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</si>
  <si>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</si>
  <si>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</si>
  <si>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</si>
  <si>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</si>
  <si>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</si>
  <si>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</si>
  <si>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</si>
  <si>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</si>
  <si>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</si>
  <si>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</si>
  <si>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</si>
  <si>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</si>
  <si>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</si>
  <si>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</si>
  <si>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</si>
  <si>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</si>
  <si>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</si>
  <si>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</si>
  <si>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</si>
  <si>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</si>
  <si>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</si>
  <si>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</si>
  <si>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</si>
  <si>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</si>
  <si>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</si>
  <si>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</si>
  <si>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</si>
  <si>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</si>
  <si>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</si>
  <si>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</si>
  <si>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</si>
  <si>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</si>
  <si>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</si>
  <si>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</si>
  <si>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</si>
  <si>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</si>
  <si>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</si>
  <si>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</si>
  <si>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</si>
  <si>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</si>
  <si>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</si>
  <si>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</si>
  <si>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</si>
  <si>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</si>
  <si>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</si>
  <si>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</si>
  <si>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</si>
  <si>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</si>
  <si>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</si>
  <si>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</si>
  <si>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</si>
  <si>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</si>
  <si>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</si>
  <si>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</si>
  <si>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</si>
  <si>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</si>
  <si>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</si>
  <si>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</si>
  <si>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</si>
  <si>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</si>
  <si>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</si>
  <si>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</si>
  <si>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</si>
  <si>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</si>
  <si>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</si>
  <si>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</si>
  <si>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</si>
  <si>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</si>
  <si>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</si>
  <si>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</si>
  <si>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</si>
  <si>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</si>
  <si>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</si>
  <si>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</si>
  <si>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</si>
  <si>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</si>
  <si>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</si>
  <si>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</si>
  <si>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</si>
  <si>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</si>
  <si>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</si>
  <si>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</si>
  <si>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</si>
  <si>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</si>
  <si>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</si>
  <si>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</si>
  <si>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</si>
  <si>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</si>
  <si>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</si>
  <si>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</si>
  <si>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</si>
  <si>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</si>
  <si>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</si>
  <si>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</si>
  <si>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</si>
  <si>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</si>
  <si>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</si>
  <si>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</si>
  <si>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</si>
  <si>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</si>
  <si>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</si>
  <si>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</si>
  <si>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</si>
  <si>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</si>
  <si>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</si>
  <si>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</si>
  <si>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</si>
  <si>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</si>
  <si>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</si>
  <si>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</si>
  <si>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</si>
  <si>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</si>
  <si>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</si>
  <si>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</si>
  <si>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</si>
  <si>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</si>
  <si>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</si>
  <si>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</si>
  <si>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</si>
  <si>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</si>
  <si>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</si>
  <si>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</si>
  <si>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</si>
  <si>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</si>
  <si>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</si>
  <si>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</si>
  <si>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</si>
  <si>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</si>
  <si>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</si>
  <si>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</si>
  <si>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</si>
  <si>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</si>
  <si>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</si>
  <si>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</si>
  <si>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</si>
  <si>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</si>
  <si>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</si>
  <si>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</si>
  <si>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</si>
  <si>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</si>
  <si>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</si>
  <si>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</si>
  <si>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</si>
  <si>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</si>
  <si>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</si>
  <si>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</si>
  <si>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</si>
  <si>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</si>
  <si>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</si>
  <si>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</si>
  <si>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</si>
  <si>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</si>
  <si>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</si>
  <si>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</si>
  <si>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</si>
  <si>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</si>
  <si>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</si>
  <si>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</si>
  <si>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</si>
  <si>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</si>
  <si>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</si>
  <si>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</si>
  <si>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</si>
  <si>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</si>
  <si>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</si>
  <si>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</si>
  <si>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</si>
  <si>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</si>
  <si>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</si>
  <si>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</si>
  <si>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</si>
  <si>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</si>
  <si>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</si>
  <si>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</si>
  <si>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</si>
  <si>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</si>
  <si>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</si>
  <si>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</si>
  <si>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</si>
  <si>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</si>
  <si>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</si>
  <si>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</si>
  <si>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</si>
  <si>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</si>
  <si>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</si>
  <si>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</si>
  <si>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</si>
  <si>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</si>
  <si>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</si>
  <si>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</si>
  <si>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</si>
  <si>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</si>
  <si>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</si>
  <si>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</si>
  <si>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</si>
  <si>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</si>
  <si>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</si>
  <si>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</si>
  <si>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</si>
  <si>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</si>
  <si>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</si>
  <si>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</si>
  <si>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</si>
  <si>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</si>
  <si>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</si>
  <si>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</si>
  <si>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</si>
  <si>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</si>
  <si>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</si>
  <si>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</si>
  <si>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</si>
  <si>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</si>
  <si>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</si>
  <si>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</si>
  <si>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</si>
  <si>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</si>
  <si>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</si>
  <si>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</si>
  <si>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</si>
  <si>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</si>
  <si>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</si>
  <si>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</si>
  <si>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</si>
  <si>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</si>
  <si>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</si>
  <si>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</si>
  <si>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</si>
  <si>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</si>
  <si>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</si>
  <si>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</si>
  <si>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</si>
  <si>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</si>
  <si>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</si>
  <si>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</si>
  <si>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</si>
  <si>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</si>
  <si>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</si>
  <si>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</si>
  <si>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</si>
  <si>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</si>
  <si>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</si>
  <si>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</si>
  <si>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</si>
  <si>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</si>
  <si>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</si>
  <si>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</si>
  <si>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</si>
  <si>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</si>
  <si>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</si>
  <si>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</si>
  <si>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</si>
  <si>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</si>
  <si>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</si>
  <si>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</si>
  <si>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</si>
  <si>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</si>
  <si>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</si>
  <si>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</si>
  <si>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</si>
  <si>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</si>
  <si>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</si>
  <si>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</si>
  <si>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</si>
  <si>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</si>
  <si>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</si>
  <si>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</si>
  <si>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</si>
  <si>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</si>
  <si>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</si>
  <si>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</si>
  <si>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</si>
  <si>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</si>
  <si>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</si>
  <si>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</si>
  <si>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</si>
  <si>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</si>
  <si>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</si>
  <si>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</si>
  <si>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</si>
  <si>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</si>
  <si>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</si>
  <si>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</si>
  <si>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</si>
  <si>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</si>
  <si>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</si>
  <si>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</si>
  <si>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</si>
  <si>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</si>
  <si>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</si>
  <si>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</si>
  <si>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</si>
  <si>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</si>
  <si>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</si>
  <si>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</si>
  <si>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</si>
  <si>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</si>
  <si>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</si>
  <si>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</si>
  <si>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</si>
  <si>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</si>
  <si>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</si>
  <si>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</si>
  <si>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</si>
  <si>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</si>
  <si>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</si>
  <si>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</si>
  <si>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</si>
  <si>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</si>
  <si>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</si>
  <si>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</si>
  <si>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</si>
  <si>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</si>
  <si>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</si>
  <si>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</si>
  <si>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</si>
  <si>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</si>
  <si>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</si>
  <si>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</si>
  <si>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</si>
  <si>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</si>
  <si>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</si>
  <si>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</si>
  <si>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</si>
  <si>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</si>
  <si>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</si>
  <si>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</si>
  <si>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</si>
  <si>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</si>
  <si>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</si>
  <si>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</si>
  <si>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</si>
  <si>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</si>
  <si>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</si>
  <si>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</si>
  <si>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</si>
  <si>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</si>
  <si>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</si>
  <si>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</si>
  <si>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</si>
  <si>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</si>
  <si>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</si>
  <si>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</si>
  <si>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</si>
  <si>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</si>
  <si>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</si>
  <si>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</si>
  <si>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</si>
  <si>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</si>
  <si>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</si>
  <si>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</si>
  <si>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</si>
  <si>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</si>
  <si>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</si>
  <si>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</si>
  <si>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</si>
  <si>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</si>
  <si>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</si>
  <si>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</si>
  <si>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</si>
  <si>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</si>
  <si>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</si>
  <si>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</si>
  <si>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</si>
  <si>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</si>
  <si>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</si>
  <si>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</si>
  <si>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</si>
  <si>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</si>
  <si>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</si>
  <si>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</si>
  <si>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</si>
  <si>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</si>
  <si>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</si>
  <si>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</si>
  <si>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</si>
  <si>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</si>
  <si>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</si>
  <si>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</si>
  <si>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</si>
  <si>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</si>
  <si>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</si>
  <si>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</si>
  <si>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</si>
  <si>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</si>
  <si>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</si>
  <si>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</si>
  <si>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</si>
  <si>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</si>
  <si>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</si>
  <si>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</si>
  <si>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</si>
  <si>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</si>
  <si>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</si>
  <si>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</si>
  <si>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</si>
  <si>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</si>
  <si>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</si>
  <si>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</si>
  <si>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</si>
  <si>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</si>
  <si>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</si>
  <si>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</si>
  <si>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</si>
  <si>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</si>
  <si>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</si>
  <si>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</si>
  <si>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</si>
  <si>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</si>
  <si>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</si>
  <si>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</si>
  <si>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</si>
  <si>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</si>
  <si>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</si>
  <si>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</si>
  <si>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</si>
  <si>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</si>
  <si>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</si>
  <si>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</si>
  <si>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</si>
  <si>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</si>
  <si>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</si>
  <si>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</si>
  <si>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</si>
  <si>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</si>
  <si>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</si>
  <si>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</si>
  <si>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</si>
  <si>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</si>
  <si>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</si>
  <si>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</si>
  <si>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</si>
  <si>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</si>
  <si>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</si>
  <si>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</si>
  <si>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</si>
  <si>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</si>
  <si>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</si>
  <si>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</si>
  <si>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</si>
  <si>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</si>
  <si>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</si>
  <si>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</si>
  <si>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</si>
  <si>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</si>
  <si>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</si>
  <si>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</si>
  <si>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</si>
  <si>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</si>
  <si>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</si>
  <si>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</si>
  <si>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</si>
  <si>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</si>
  <si>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</si>
  <si>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</si>
  <si>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</si>
  <si>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</si>
  <si>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</si>
  <si>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</si>
  <si>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</si>
  <si>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</si>
  <si>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</si>
  <si>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</si>
  <si>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</si>
  <si>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</si>
  <si>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</si>
  <si>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</si>
  <si>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</si>
  <si>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</si>
  <si>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</si>
  <si>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</si>
  <si>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</si>
  <si>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</si>
  <si>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</si>
  <si>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</si>
  <si>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</si>
  <si>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</si>
  <si>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</si>
  <si>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</si>
  <si>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</si>
  <si>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</si>
  <si>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</si>
  <si>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</si>
  <si>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</si>
  <si>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</si>
  <si>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</si>
  <si>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</si>
  <si>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</si>
  <si>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</si>
  <si>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</si>
  <si>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</si>
  <si>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</si>
  <si>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</si>
  <si>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</si>
  <si>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</si>
  <si>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</si>
  <si>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</si>
  <si>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</si>
  <si>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</si>
  <si>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</si>
  <si>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</si>
  <si>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</si>
  <si>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</si>
  <si>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</si>
  <si>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</si>
  <si>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</si>
  <si>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</si>
  <si>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</si>
  <si>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</si>
  <si>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</si>
  <si>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</si>
  <si>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</si>
  <si>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</si>
  <si>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</si>
  <si>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</si>
  <si>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</si>
  <si>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</si>
  <si>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</si>
  <si>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</si>
  <si>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</si>
  <si>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</si>
  <si>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</si>
  <si>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</si>
  <si>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</si>
  <si>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</si>
  <si>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</si>
  <si>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</si>
  <si>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</si>
  <si>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</si>
  <si>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</si>
  <si>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</si>
  <si>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</si>
  <si>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</si>
  <si>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</si>
  <si>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</si>
  <si>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</si>
  <si>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</si>
  <si>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</si>
  <si>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</si>
  <si>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</si>
  <si>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</si>
  <si>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</si>
  <si>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</si>
  <si>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</si>
  <si>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</si>
  <si>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</si>
  <si>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</si>
  <si>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</si>
  <si>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</si>
  <si>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</si>
  <si>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</si>
  <si>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</si>
  <si>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</si>
  <si>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</si>
  <si>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</si>
  <si>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</si>
  <si>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</si>
  <si>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</si>
  <si>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</si>
  <si>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</si>
  <si>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</si>
  <si>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</si>
  <si>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</si>
  <si>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</si>
  <si>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</si>
  <si>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</si>
  <si>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</si>
  <si>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</si>
  <si>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</si>
  <si>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</si>
  <si>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</si>
  <si>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</si>
  <si>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</si>
  <si>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</si>
  <si>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</si>
  <si>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</si>
  <si>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</si>
  <si>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</si>
  <si>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</si>
  <si>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</si>
  <si>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</si>
  <si>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</si>
  <si>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</si>
  <si>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</si>
  <si>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</si>
  <si>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</si>
  <si>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</si>
  <si>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</si>
  <si>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</si>
  <si>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</si>
  <si>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</si>
  <si>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</si>
  <si>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</si>
  <si>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</si>
  <si>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</si>
  <si>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</si>
  <si>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</si>
  <si>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</si>
  <si>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</si>
  <si>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</si>
  <si>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</si>
  <si>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</si>
  <si>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</si>
  <si>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</si>
  <si>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</si>
  <si>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</si>
  <si>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</si>
  <si>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</si>
  <si>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</si>
  <si>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</si>
  <si>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</si>
  <si>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</si>
  <si>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</si>
  <si>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</si>
  <si>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</si>
  <si>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</si>
  <si>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</si>
  <si>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</si>
  <si>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</si>
  <si>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</si>
  <si>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</si>
  <si>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</si>
  <si>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</si>
  <si>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</si>
  <si>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</si>
  <si>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</si>
  <si>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</si>
  <si>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</si>
  <si>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</si>
  <si>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</si>
  <si>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</si>
  <si>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</si>
  <si>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</si>
  <si>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</si>
  <si>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</si>
  <si>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</si>
  <si>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</si>
  <si>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</si>
  <si>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</si>
  <si>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</si>
  <si>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</si>
  <si>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</si>
  <si>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</si>
  <si>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</si>
  <si>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</si>
  <si>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</si>
  <si>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</si>
  <si>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</si>
  <si>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</si>
  <si>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</si>
  <si>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</si>
  <si>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</si>
  <si>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</si>
  <si>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</si>
  <si>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</si>
  <si>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</si>
  <si>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</si>
  <si>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</si>
  <si>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</si>
  <si>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</si>
  <si>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</si>
  <si>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</si>
  <si>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</si>
  <si>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</si>
  <si>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</si>
  <si>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</si>
  <si>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</si>
  <si>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</si>
  <si>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</si>
  <si>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</si>
  <si>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</si>
  <si>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</si>
  <si>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</si>
  <si>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</si>
  <si>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</si>
  <si>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</si>
  <si>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</si>
  <si>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</si>
  <si>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</si>
  <si>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</si>
  <si>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</si>
  <si>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</si>
  <si>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</si>
  <si>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</si>
  <si>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</si>
  <si>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</si>
  <si>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</si>
  <si>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</si>
  <si>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</si>
  <si>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</si>
  <si>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</si>
  <si>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</si>
  <si>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</si>
  <si>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</si>
  <si>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</si>
  <si>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</si>
  <si>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</si>
  <si>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</si>
  <si>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</si>
  <si>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</si>
  <si>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</si>
  <si>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</si>
  <si>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</si>
  <si>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</si>
  <si>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</si>
  <si>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</si>
  <si>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</si>
  <si>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</si>
  <si>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</si>
  <si>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</si>
  <si>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</si>
  <si>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</si>
  <si>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</si>
  <si>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</si>
  <si>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</si>
  <si>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</si>
  <si>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</si>
  <si>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</si>
  <si>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</si>
  <si>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</si>
  <si>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</si>
  <si>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</si>
  <si>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</si>
  <si>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</si>
  <si>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</si>
  <si>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</si>
  <si>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</si>
  <si>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</si>
  <si>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</si>
  <si>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</si>
  <si>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</si>
  <si>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</si>
  <si>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</si>
  <si>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</si>
  <si>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</si>
  <si>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</si>
  <si>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</si>
  <si>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</si>
  <si>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</si>
  <si>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</si>
  <si>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</si>
  <si>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</si>
  <si>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</si>
  <si>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</si>
  <si>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</si>
  <si>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</si>
  <si>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</si>
  <si>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</si>
  <si>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</si>
  <si>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</si>
  <si>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</si>
  <si>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</si>
  <si>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</si>
  <si>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</si>
  <si>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</si>
  <si>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</si>
  <si>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</si>
  <si>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</si>
  <si>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</si>
  <si>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</si>
  <si>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</si>
  <si>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</si>
  <si>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</si>
  <si>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</si>
  <si>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</si>
  <si>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</si>
  <si>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</si>
  <si>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</si>
  <si>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</si>
  <si>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</si>
  <si>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</si>
  <si>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</si>
  <si>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</si>
  <si>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</si>
  <si>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</si>
  <si>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</si>
  <si>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</si>
  <si>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</si>
  <si>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</si>
  <si>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</si>
  <si>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</si>
  <si>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</si>
  <si>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</si>
  <si>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</si>
  <si>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</si>
  <si>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</si>
  <si>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</si>
  <si>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</si>
  <si>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</si>
  <si>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</si>
  <si>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</si>
  <si>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</si>
  <si>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</si>
  <si>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</si>
  <si>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</si>
  <si>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</si>
  <si>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</si>
  <si>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</si>
  <si>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</si>
  <si>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</si>
  <si>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</si>
  <si>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</si>
  <si>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</si>
  <si>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</si>
  <si>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</si>
  <si>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</si>
  <si>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</si>
  <si>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</si>
  <si>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</si>
  <si>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</si>
  <si>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</si>
  <si>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</si>
  <si>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</si>
  <si>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</si>
  <si>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</si>
  <si>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</si>
  <si>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</si>
  <si>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</si>
  <si>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</si>
  <si>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</si>
  <si>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</si>
  <si>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</si>
  <si>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</si>
  <si>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</si>
  <si>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</si>
  <si>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</si>
  <si>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</si>
  <si>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</si>
  <si>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</si>
  <si>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</si>
  <si>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</si>
  <si>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</si>
  <si>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</si>
  <si>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</si>
  <si>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</si>
  <si>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</si>
  <si>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</si>
  <si>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</si>
  <si>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</si>
  <si>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</si>
  <si>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</si>
  <si>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</si>
  <si>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</si>
  <si>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</si>
  <si>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</si>
  <si>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</si>
  <si>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</si>
  <si>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</si>
  <si>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</si>
  <si>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</si>
  <si>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</si>
  <si>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</si>
  <si>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</si>
  <si>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</si>
  <si>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</si>
  <si>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</si>
  <si>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</si>
  <si>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</si>
  <si>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</si>
  <si>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</si>
  <si>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</si>
  <si>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</si>
  <si>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</si>
  <si>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</si>
  <si>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</si>
  <si>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</si>
  <si>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</si>
  <si>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</si>
  <si>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</si>
  <si>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</si>
  <si>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</si>
  <si>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</si>
  <si>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</si>
  <si>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</si>
  <si>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</si>
  <si>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</si>
  <si>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</si>
  <si>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</si>
  <si>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</si>
  <si>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</si>
  <si>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</si>
  <si>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</si>
  <si>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</si>
  <si>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</si>
  <si>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</si>
  <si>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</si>
  <si>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</si>
  <si>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</si>
  <si>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</si>
  <si>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</si>
  <si>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</si>
  <si>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</si>
  <si>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</si>
  <si>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</si>
  <si>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</si>
  <si>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</si>
  <si>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</si>
  <si>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</si>
  <si>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</si>
  <si>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</si>
  <si>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</si>
  <si>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</si>
  <si>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</si>
  <si>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</si>
  <si>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</si>
  <si>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</si>
  <si>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</si>
  <si>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</si>
  <si>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</si>
  <si>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</si>
  <si>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</si>
  <si>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</si>
  <si>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</si>
  <si>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</si>
  <si>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</si>
  <si>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</si>
  <si>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</si>
  <si>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</si>
  <si>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</si>
  <si>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</si>
  <si>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</si>
  <si>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</si>
  <si>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</si>
  <si>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</si>
  <si>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</si>
  <si>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</si>
  <si>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</si>
  <si>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</si>
  <si>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</si>
  <si>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</si>
  <si>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</si>
  <si>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</si>
  <si>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</si>
  <si>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</si>
  <si>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</si>
  <si>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</si>
  <si>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</si>
  <si>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</si>
  <si>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</si>
  <si>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</si>
  <si>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</si>
  <si>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</si>
  <si>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</si>
  <si>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</si>
  <si>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</si>
  <si>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</si>
  <si>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</si>
  <si>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</si>
  <si>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</si>
  <si>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</si>
  <si>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</si>
  <si>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</si>
  <si>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</si>
  <si>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</si>
  <si>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</si>
  <si>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</si>
  <si>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</si>
  <si>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</si>
  <si>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</si>
  <si>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</si>
  <si>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</si>
  <si>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</si>
  <si>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</si>
  <si>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</si>
  <si>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</si>
  <si>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</si>
  <si>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</si>
  <si>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</si>
  <si>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</si>
  <si>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</si>
  <si>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</si>
  <si>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</si>
  <si>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</si>
  <si>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</si>
  <si>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</si>
  <si>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</si>
  <si>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</si>
  <si>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</si>
  <si>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</si>
  <si>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</si>
  <si>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</si>
  <si>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</si>
  <si>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</si>
  <si>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</si>
  <si>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</si>
  <si>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</si>
  <si>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</si>
  <si>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</si>
  <si>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</si>
  <si>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</si>
  <si>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</si>
  <si>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</si>
  <si>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</si>
  <si>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</si>
  <si>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</si>
  <si>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</si>
  <si>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</si>
  <si>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</si>
  <si>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</si>
  <si>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</si>
  <si>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</si>
  <si>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</si>
  <si>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</si>
  <si>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</si>
  <si>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</si>
  <si>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</si>
  <si>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</si>
  <si>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</si>
  <si>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</si>
  <si>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</si>
  <si>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</si>
  <si>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</si>
  <si>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</si>
  <si>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</si>
  <si>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</si>
  <si>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</si>
  <si>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</si>
  <si>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</si>
  <si>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</si>
  <si>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</si>
  <si>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</si>
  <si>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</si>
  <si>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</si>
  <si>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</si>
  <si>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</si>
  <si>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</si>
  <si>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</si>
  <si>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</si>
  <si>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</si>
  <si>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</si>
  <si>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</si>
  <si>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</si>
  <si>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</si>
  <si>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</si>
  <si>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</si>
  <si>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</si>
  <si>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</si>
  <si>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</si>
  <si>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</si>
  <si>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</si>
  <si>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</si>
  <si>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</si>
  <si>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</si>
  <si>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</si>
  <si>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</si>
  <si>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</si>
  <si>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</si>
  <si>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</si>
  <si>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</si>
  <si>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</si>
  <si>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</si>
  <si>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</si>
  <si>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</si>
  <si>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</si>
  <si>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</si>
  <si>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</si>
  <si>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</si>
  <si>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</si>
  <si>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</si>
  <si>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</si>
  <si>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</si>
  <si>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</si>
  <si>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</si>
  <si>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</si>
  <si>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</si>
  <si>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</si>
  <si>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</si>
  <si>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</si>
  <si>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</si>
  <si>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</si>
  <si>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</si>
  <si>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</si>
  <si>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</si>
  <si>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</si>
  <si>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</si>
  <si>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</si>
  <si>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</si>
  <si>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</si>
  <si>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</si>
  <si>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</si>
  <si>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</si>
  <si>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</si>
  <si>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</si>
  <si>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</si>
  <si>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</si>
  <si>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</si>
  <si>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</si>
  <si>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</si>
  <si>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</si>
  <si>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</si>
  <si>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</si>
  <si>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</si>
  <si>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</si>
  <si>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</si>
  <si>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</si>
  <si>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</si>
  <si>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</si>
  <si>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</si>
  <si>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</si>
  <si>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</si>
  <si>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</si>
  <si>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</si>
  <si>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</si>
  <si>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</si>
  <si>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</si>
  <si>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</si>
  <si>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</si>
  <si>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</si>
  <si>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</si>
  <si>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</si>
  <si>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</si>
  <si>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</si>
  <si>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</si>
  <si>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</si>
  <si>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</si>
  <si>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</si>
  <si>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</si>
  <si>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</si>
  <si>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</si>
  <si>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</si>
  <si>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</si>
  <si>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</si>
  <si>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</si>
  <si>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</si>
  <si>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</si>
  <si>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</si>
  <si>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</si>
  <si>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</si>
  <si>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</si>
  <si>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</si>
  <si>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</si>
  <si>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</si>
  <si>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</si>
  <si>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</si>
  <si>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</si>
  <si>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</si>
  <si>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</si>
  <si>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</si>
  <si>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</si>
  <si>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</si>
  <si>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</si>
  <si>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</si>
  <si>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</si>
  <si>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</si>
  <si>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</si>
  <si>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</si>
  <si>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</si>
  <si>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</si>
  <si>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</si>
  <si>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</si>
  <si>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</si>
  <si>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</si>
  <si>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</si>
  <si>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</si>
  <si>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</si>
  <si>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</si>
  <si>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</si>
  <si>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</si>
  <si>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</si>
  <si>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</si>
  <si>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</si>
  <si>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</si>
  <si>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</si>
  <si>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</si>
  <si>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</si>
  <si>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</si>
  <si>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</si>
  <si>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</si>
  <si>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</si>
  <si>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</si>
  <si>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</si>
  <si>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</si>
  <si>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</si>
  <si>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</si>
  <si>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</si>
  <si>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</si>
  <si>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</si>
  <si>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</si>
  <si>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</si>
  <si>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</si>
  <si>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</si>
  <si>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</si>
  <si>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</si>
  <si>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</si>
  <si>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</si>
  <si>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</si>
  <si>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</si>
  <si>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</si>
  <si>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</si>
  <si>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</si>
  <si>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</si>
  <si>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</si>
  <si>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</si>
  <si>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</si>
  <si>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</si>
  <si>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</si>
  <si>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</si>
  <si>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</si>
  <si>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</si>
  <si>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</si>
  <si>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</si>
  <si>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</si>
  <si>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</si>
  <si>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</si>
  <si>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</si>
  <si>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</si>
  <si>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</si>
  <si>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</si>
  <si>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</si>
  <si>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</si>
  <si>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</si>
  <si>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</si>
  <si>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</si>
  <si>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</si>
  <si>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</si>
  <si>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</si>
  <si>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</si>
  <si>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</si>
  <si>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</si>
  <si>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</si>
  <si>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</si>
  <si>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</si>
  <si>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</si>
  <si>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</si>
  <si>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</si>
  <si>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</si>
  <si>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</si>
  <si>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</si>
  <si>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</si>
  <si>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</si>
  <si>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</si>
  <si>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</si>
  <si>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</si>
  <si>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</si>
  <si>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</si>
  <si>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</si>
  <si>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</si>
  <si>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</si>
  <si>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</si>
  <si>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</si>
  <si>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</si>
  <si>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</si>
  <si>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</si>
  <si>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</si>
  <si>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</si>
  <si>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</si>
  <si>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</si>
  <si>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</si>
  <si>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</si>
  <si>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</si>
  <si>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</si>
  <si>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</si>
  <si>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</si>
  <si>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</si>
  <si>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</si>
  <si>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</si>
  <si>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</si>
  <si>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</si>
  <si>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</si>
  <si>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</si>
  <si>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</si>
  <si>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</si>
  <si>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</si>
  <si>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</si>
  <si>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</si>
  <si>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</si>
  <si>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</si>
  <si>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</si>
  <si>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</si>
  <si>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</si>
  <si>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</si>
  <si>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</si>
  <si>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</si>
  <si>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</si>
  <si>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</si>
  <si>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</si>
  <si>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</si>
  <si>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</si>
  <si>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</si>
  <si>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</si>
  <si>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</si>
  <si>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</si>
  <si>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</si>
  <si>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</si>
  <si>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</si>
  <si>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</si>
  <si>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</si>
  <si>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</si>
  <si>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</si>
  <si>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</si>
  <si>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</si>
  <si>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</si>
  <si>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</si>
  <si>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</si>
  <si>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</si>
  <si>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</si>
  <si>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</si>
  <si>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</si>
  <si>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</si>
  <si>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</si>
  <si>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</si>
  <si>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</si>
  <si>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</si>
  <si>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</si>
  <si>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</si>
  <si>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</si>
  <si>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</si>
  <si>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</si>
  <si>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</si>
  <si>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</si>
  <si>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</si>
  <si>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</si>
  <si>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</si>
  <si>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</si>
  <si>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</si>
  <si>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</si>
  <si>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</si>
  <si>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</si>
  <si>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</si>
  <si>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</si>
  <si>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</si>
  <si>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</si>
  <si>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</si>
  <si>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</si>
  <si>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</si>
  <si>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</si>
  <si>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</si>
  <si>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</si>
  <si>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</si>
  <si>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</si>
  <si>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</si>
  <si>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</si>
  <si>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</si>
  <si>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</si>
  <si>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</si>
  <si>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</si>
  <si>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</si>
  <si>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</si>
  <si>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</si>
  <si>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</si>
  <si>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</si>
  <si>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</si>
  <si>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</si>
  <si>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</si>
  <si>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</si>
  <si>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</si>
  <si>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</si>
  <si>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</si>
  <si>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</si>
  <si>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</si>
  <si>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</si>
  <si>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</si>
  <si>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</si>
  <si>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</si>
  <si>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</si>
  <si>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</si>
  <si>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</si>
  <si>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</si>
  <si>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</si>
  <si>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</si>
  <si>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</si>
  <si>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</si>
  <si>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</si>
  <si>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</si>
  <si>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</si>
  <si>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</si>
  <si>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</si>
  <si>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</si>
  <si>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</si>
  <si>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</si>
  <si>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</si>
  <si>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</si>
  <si>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</si>
  <si>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</si>
  <si>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</si>
  <si>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</si>
  <si>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</si>
  <si>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</si>
  <si>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</si>
  <si>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</si>
  <si>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</si>
  <si>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</si>
  <si>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</si>
  <si>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</si>
  <si>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</si>
  <si>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</si>
  <si>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</si>
  <si>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</si>
  <si>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</si>
  <si>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</si>
  <si>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</si>
  <si>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</si>
  <si>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</si>
  <si>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</si>
  <si>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</si>
  <si>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</si>
  <si>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</si>
  <si>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</si>
  <si>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</si>
  <si>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</si>
  <si>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</si>
  <si>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</si>
  <si>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</si>
  <si>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</si>
  <si>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</si>
  <si>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</si>
  <si>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</si>
  <si>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</si>
  <si>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</si>
  <si>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</si>
  <si>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</si>
  <si>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</si>
  <si>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</si>
  <si>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</si>
  <si>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</si>
  <si>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</si>
  <si>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</si>
  <si>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</si>
  <si>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</si>
  <si>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</si>
  <si>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</si>
  <si>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</si>
  <si>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</si>
  <si>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</si>
  <si>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</si>
  <si>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</si>
  <si>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</si>
  <si>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</si>
  <si>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</si>
  <si>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</si>
  <si>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</si>
  <si>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</si>
  <si>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</si>
  <si>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</si>
  <si>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</si>
  <si>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</si>
  <si>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</si>
  <si>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</si>
  <si>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</si>
  <si>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</si>
  <si>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</si>
  <si>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</si>
  <si>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</si>
  <si>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</si>
  <si>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</si>
  <si>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</si>
  <si>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</si>
  <si>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</si>
  <si>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</si>
  <si>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</si>
  <si>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</si>
  <si>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</si>
  <si>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</si>
  <si>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</si>
  <si>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</si>
  <si>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</si>
  <si>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</si>
  <si>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</si>
  <si>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</si>
  <si>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</si>
  <si>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</si>
  <si>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</si>
  <si>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</si>
  <si>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</si>
  <si>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</si>
  <si>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</si>
  <si>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</si>
  <si>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</si>
  <si>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</si>
  <si>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</si>
  <si>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</si>
  <si>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</si>
  <si>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</si>
  <si>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</si>
  <si>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</si>
  <si>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</si>
  <si>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</si>
  <si>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</si>
  <si>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</si>
  <si>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</si>
  <si>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</si>
  <si>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</si>
  <si>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</si>
  <si>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</si>
  <si>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</si>
  <si>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</si>
  <si>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</si>
  <si>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</si>
  <si>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</si>
  <si>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</si>
  <si>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</si>
  <si>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</si>
  <si>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</si>
  <si>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</si>
  <si>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</si>
  <si>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</si>
  <si>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</si>
  <si>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</si>
  <si>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</si>
  <si>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</si>
  <si>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</si>
  <si>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</si>
  <si>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</si>
  <si>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</si>
  <si>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</si>
  <si>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</si>
  <si>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</si>
  <si>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</si>
  <si>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</si>
  <si>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</si>
  <si>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</si>
  <si>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</si>
  <si>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</si>
  <si>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</si>
  <si>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</si>
  <si>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</si>
  <si>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</si>
  <si>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</si>
  <si>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</si>
  <si>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</si>
  <si>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</si>
  <si>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</si>
  <si>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</si>
  <si>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</si>
  <si>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</si>
  <si>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</si>
  <si>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</si>
  <si>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</si>
  <si>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</si>
  <si>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</si>
  <si>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</si>
  <si>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</si>
  <si>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</si>
  <si>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</si>
  <si>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</si>
  <si>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</si>
  <si>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</si>
  <si>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</si>
  <si>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</si>
  <si>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</si>
  <si>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</si>
  <si>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</si>
  <si>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</si>
  <si>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</si>
  <si>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</si>
  <si>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</si>
  <si>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</si>
  <si>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</si>
  <si>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</si>
  <si>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</si>
  <si>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</si>
  <si>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</si>
  <si>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</si>
  <si>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</si>
  <si>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</si>
  <si>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</si>
  <si>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</si>
  <si>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</si>
  <si>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</si>
  <si>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</si>
  <si>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</si>
  <si>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</si>
  <si>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</si>
  <si>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</si>
  <si>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</si>
  <si>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</si>
  <si>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</si>
  <si>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</si>
  <si>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</si>
  <si>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</si>
  <si>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</si>
  <si>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</si>
  <si>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</si>
  <si>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</si>
  <si>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</si>
  <si>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</si>
  <si>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</si>
  <si>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</si>
  <si>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</si>
  <si>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</si>
  <si>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</si>
  <si>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</si>
  <si>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</si>
  <si>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</si>
  <si>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</si>
  <si>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</si>
  <si>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</si>
  <si>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</si>
  <si>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</si>
  <si>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</si>
  <si>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</si>
  <si>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</si>
  <si>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</si>
  <si>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</si>
  <si>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</si>
  <si>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</si>
  <si>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</si>
  <si>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</si>
  <si>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</si>
  <si>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</si>
  <si>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</si>
  <si>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</si>
  <si>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</si>
  <si>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</si>
  <si>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</si>
  <si>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</si>
  <si>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</si>
  <si>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</si>
  <si>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</si>
  <si>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</si>
  <si>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</si>
  <si>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</si>
  <si>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</si>
  <si>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</si>
  <si>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</si>
  <si>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</si>
  <si>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</si>
  <si>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</si>
  <si>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</si>
  <si>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</si>
  <si>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</si>
  <si>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</si>
  <si>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</si>
  <si>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</si>
  <si>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</si>
  <si>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</si>
  <si>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</si>
  <si>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</si>
  <si>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</si>
  <si>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</si>
  <si>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</si>
  <si>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</si>
  <si>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</si>
  <si>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</si>
  <si>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</si>
  <si>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</si>
  <si>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</si>
  <si>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</si>
  <si>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</si>
  <si>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</si>
  <si>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</si>
  <si>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</si>
  <si>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</si>
  <si>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</si>
  <si>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</si>
  <si>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</si>
  <si>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</si>
  <si>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</si>
  <si>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</si>
  <si>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</si>
  <si>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</si>
  <si>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</si>
  <si>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</si>
  <si>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</si>
  <si>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</si>
  <si>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</si>
  <si>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</si>
  <si>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</si>
  <si>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</si>
  <si>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</si>
  <si>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</si>
  <si>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</si>
  <si>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</si>
  <si>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</si>
  <si>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</si>
  <si>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</si>
  <si>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</si>
  <si>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</si>
  <si>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</si>
  <si>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</si>
  <si>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</si>
  <si>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</si>
  <si>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</si>
  <si>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</si>
  <si>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</si>
  <si>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</si>
  <si>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</si>
  <si>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</si>
  <si>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</si>
  <si>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</si>
  <si>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</si>
  <si>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</si>
  <si>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</si>
  <si>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</si>
  <si>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</si>
  <si>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</si>
  <si>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</si>
  <si>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</si>
  <si>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</si>
  <si>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</si>
  <si>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</si>
  <si>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</si>
  <si>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</si>
  <si>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</si>
  <si>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</si>
  <si>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</si>
  <si>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</si>
  <si>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</si>
  <si>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</si>
  <si>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</si>
  <si>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</si>
  <si>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</si>
  <si>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</si>
  <si>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</si>
  <si>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</si>
  <si>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</si>
  <si>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</si>
  <si>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</si>
  <si>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</si>
  <si>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</si>
  <si>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</si>
  <si>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</si>
  <si>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</si>
  <si>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</si>
  <si>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</si>
  <si>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</si>
  <si>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</si>
  <si>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</si>
  <si>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</si>
  <si>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</si>
  <si>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</si>
  <si>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</si>
  <si>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</si>
  <si>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</si>
  <si>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</si>
  <si>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</si>
  <si>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</si>
  <si>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</si>
  <si>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</si>
  <si>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</si>
  <si>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</si>
  <si>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</si>
  <si>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</si>
  <si>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</si>
  <si>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</si>
  <si>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</si>
  <si>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</si>
  <si>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</si>
  <si>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</si>
  <si>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</si>
  <si>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</si>
  <si>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</si>
  <si>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</si>
  <si>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</si>
  <si>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</si>
  <si>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</si>
  <si>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</si>
  <si>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</si>
  <si>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</si>
  <si>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</si>
  <si>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</si>
  <si>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</si>
  <si>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</si>
  <si>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</si>
  <si>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</si>
  <si>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</si>
  <si>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</si>
  <si>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</si>
  <si>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</si>
  <si>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</si>
  <si>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</si>
  <si>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</si>
  <si>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</si>
  <si>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</si>
  <si>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</si>
  <si>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</si>
  <si>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</si>
  <si>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</si>
  <si>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</si>
  <si>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</si>
  <si>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</si>
  <si>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</si>
  <si>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</si>
  <si>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</si>
  <si>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</si>
  <si>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</si>
  <si>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</si>
  <si>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</si>
  <si>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</si>
  <si>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</si>
  <si>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</si>
  <si>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</si>
  <si>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</si>
  <si>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</si>
  <si>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</si>
  <si>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</si>
  <si>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</si>
  <si>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</si>
  <si>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</si>
  <si>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</si>
  <si>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</si>
  <si>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</si>
  <si>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</si>
  <si>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</si>
  <si>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</si>
  <si>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</si>
  <si>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</si>
  <si>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</si>
  <si>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</si>
  <si>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</si>
  <si>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</si>
  <si>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</si>
  <si>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</si>
  <si>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</si>
  <si>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</si>
  <si>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</si>
  <si>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</si>
  <si>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</si>
  <si>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</si>
  <si>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</si>
  <si>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</si>
  <si>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</si>
  <si>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</si>
  <si>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</si>
  <si>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</si>
  <si>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</si>
  <si>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</si>
  <si>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</si>
  <si>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</si>
  <si>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</si>
  <si>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</si>
  <si>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</si>
  <si>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</si>
  <si>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</si>
  <si>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</si>
  <si>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</si>
  <si>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</si>
  <si>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</si>
  <si>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</si>
  <si>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</si>
  <si>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</si>
  <si>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</si>
  <si>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</si>
  <si>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</si>
  <si>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</si>
  <si>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</si>
  <si>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</si>
  <si>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</si>
  <si>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</si>
  <si>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</si>
  <si>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</si>
  <si>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</si>
  <si>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</si>
  <si>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</si>
  <si>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</si>
  <si>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</si>
  <si>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</si>
  <si>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</si>
  <si>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</si>
  <si>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</si>
  <si>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</si>
  <si>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</si>
  <si>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</si>
  <si>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</si>
  <si>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</si>
  <si>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</si>
  <si>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</si>
  <si>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</si>
  <si>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</si>
  <si>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</si>
  <si>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</si>
  <si>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</si>
  <si>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</si>
  <si>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</si>
  <si>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</si>
  <si>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</si>
  <si>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</si>
  <si>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</si>
  <si>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</si>
  <si>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</si>
  <si>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</si>
  <si>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</si>
  <si>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</si>
  <si>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</si>
  <si>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</si>
  <si>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</si>
  <si>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</si>
  <si>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</si>
  <si>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</si>
  <si>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</si>
  <si>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</si>
  <si>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</si>
  <si>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</si>
  <si>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</si>
  <si>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</si>
  <si>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</si>
  <si>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</si>
  <si>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</si>
  <si>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</si>
  <si>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</si>
  <si>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</si>
  <si>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</si>
  <si>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</si>
  <si>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</si>
  <si>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</si>
  <si>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</si>
  <si>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</si>
  <si>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</si>
  <si>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</si>
  <si>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</si>
  <si>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</si>
  <si>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</si>
  <si>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</si>
  <si>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</si>
  <si>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</si>
  <si>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</si>
  <si>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</si>
  <si>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</si>
  <si>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</si>
  <si>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</si>
  <si>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</si>
  <si>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</si>
  <si>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</si>
  <si>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</si>
  <si>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</si>
  <si>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</si>
  <si>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</si>
  <si>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</si>
  <si>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</si>
  <si>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</si>
  <si>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</si>
  <si>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</si>
  <si>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</si>
  <si>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</si>
  <si>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</si>
  <si>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</si>
  <si>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</si>
  <si>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</si>
  <si>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</si>
  <si>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</si>
  <si>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</si>
  <si>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</si>
  <si>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</si>
  <si>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</si>
  <si>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</si>
  <si>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</si>
  <si>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</si>
  <si>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</si>
  <si>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</si>
  <si>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</si>
  <si>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</si>
  <si>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</si>
  <si>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</si>
  <si>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</si>
  <si>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</si>
  <si>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</si>
  <si>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</si>
  <si>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</si>
  <si>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</si>
  <si>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</si>
  <si>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</si>
  <si>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</si>
  <si>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</si>
  <si>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</si>
  <si>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</si>
  <si>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</si>
  <si>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</si>
  <si>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</si>
  <si>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</si>
  <si>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</si>
  <si>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</si>
  <si>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</si>
  <si>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</si>
  <si>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</si>
  <si>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</si>
  <si>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</si>
  <si>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</si>
  <si>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</si>
  <si>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</si>
  <si>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</si>
  <si>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</si>
  <si>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</si>
  <si>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</si>
  <si>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</si>
  <si>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</si>
  <si>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</si>
  <si>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</si>
  <si>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</si>
  <si>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</si>
  <si>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</si>
  <si>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</si>
  <si>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</si>
  <si>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</si>
  <si>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</si>
  <si>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</si>
  <si>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</si>
  <si>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</si>
  <si>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</si>
  <si>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</si>
  <si>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</si>
  <si>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</si>
  <si>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</si>
  <si>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</si>
  <si>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</si>
  <si>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</si>
  <si>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</si>
  <si>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</si>
  <si>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</si>
  <si>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</si>
  <si>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</si>
  <si>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</si>
  <si>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</si>
  <si>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</si>
  <si>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</si>
  <si>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</si>
  <si>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</si>
  <si>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</si>
  <si>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</si>
  <si>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</si>
  <si>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</si>
  <si>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</si>
  <si>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</si>
  <si>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</si>
  <si>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</si>
  <si>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</si>
  <si>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</si>
  <si>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</si>
  <si>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</si>
  <si>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</si>
  <si>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</si>
  <si>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</si>
  <si>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</si>
  <si>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</si>
  <si>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</si>
  <si>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</si>
  <si>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</si>
  <si>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</si>
  <si>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</si>
  <si>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</si>
  <si>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</si>
  <si>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</si>
  <si>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</si>
  <si>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</si>
  <si>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</si>
  <si>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</si>
  <si>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</si>
  <si>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</si>
  <si>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</si>
  <si>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</si>
  <si>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</si>
  <si>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</si>
  <si>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</si>
  <si>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</si>
  <si>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</si>
  <si>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</si>
  <si>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</si>
  <si>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</si>
  <si>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</si>
  <si>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</si>
  <si>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</si>
  <si>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</si>
  <si>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</si>
  <si>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</si>
  <si>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</si>
  <si>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</si>
  <si>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</si>
  <si>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</si>
  <si>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</si>
  <si>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</si>
  <si>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</si>
  <si>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</si>
  <si>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</si>
  <si>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</si>
  <si>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</si>
  <si>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</si>
  <si>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</si>
  <si>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</si>
  <si>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</si>
  <si>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</si>
  <si>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</si>
  <si>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</si>
  <si>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</si>
  <si>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</si>
  <si>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</si>
  <si>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</si>
  <si>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</si>
  <si>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</si>
  <si>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</si>
  <si>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</si>
  <si>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</si>
  <si>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</si>
  <si>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</si>
  <si>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</si>
  <si>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</si>
  <si>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</si>
  <si>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</si>
  <si>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</si>
  <si>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</si>
  <si>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</si>
  <si>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</si>
  <si>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</si>
  <si>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</si>
  <si>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</si>
  <si>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</si>
  <si>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</si>
  <si>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</si>
  <si>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</si>
  <si>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</si>
  <si>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</si>
  <si>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</si>
  <si>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</si>
  <si>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</si>
  <si>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</si>
  <si>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</si>
  <si>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</si>
  <si>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</si>
  <si>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</si>
  <si>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</si>
  <si>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</si>
  <si>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</si>
  <si>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</si>
  <si>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</si>
  <si>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</si>
  <si>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</si>
  <si>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</si>
  <si>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</si>
  <si>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</si>
  <si>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</si>
  <si>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</si>
  <si>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</si>
  <si>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</si>
  <si>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</si>
  <si>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</si>
  <si>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</si>
  <si>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</si>
  <si>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</si>
  <si>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</si>
  <si>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</si>
  <si>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</si>
  <si>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</si>
  <si>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</si>
  <si>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</si>
  <si>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</si>
  <si>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</si>
  <si>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</si>
  <si>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</si>
  <si>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</si>
  <si>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</si>
  <si>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</si>
  <si>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</si>
  <si>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</si>
  <si>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</si>
  <si>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</si>
  <si>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</si>
  <si>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</si>
  <si>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</si>
  <si>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</si>
  <si>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</si>
  <si>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</si>
  <si>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</si>
  <si>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</si>
  <si>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</si>
  <si>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</si>
  <si>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</si>
  <si>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</si>
  <si>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</si>
  <si>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</si>
  <si>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</si>
  <si>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</si>
  <si>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</si>
  <si>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</si>
  <si>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</si>
  <si>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</si>
  <si>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</si>
  <si>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</si>
  <si>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</si>
  <si>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</si>
  <si>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</si>
  <si>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</si>
  <si>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</si>
  <si>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</si>
  <si>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</si>
  <si>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</si>
  <si>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</si>
  <si>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</si>
  <si>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</si>
  <si>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</si>
  <si>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</si>
  <si>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</si>
  <si>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</si>
  <si>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</si>
  <si>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</si>
  <si>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</si>
  <si>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</si>
  <si>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</si>
  <si>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</si>
  <si>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</si>
  <si>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</si>
  <si>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</si>
  <si>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</si>
  <si>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</si>
  <si>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</si>
  <si>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</si>
  <si>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</si>
  <si>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</si>
  <si>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</si>
  <si>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</si>
  <si>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</si>
  <si>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</si>
  <si>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</si>
  <si>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</si>
  <si>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</si>
  <si>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</si>
  <si>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</si>
  <si>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</si>
  <si>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</si>
  <si>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</si>
  <si>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</si>
  <si>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</si>
  <si>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</si>
  <si>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</si>
  <si>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</si>
  <si>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</si>
  <si>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</si>
  <si>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</si>
  <si>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</si>
  <si>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</si>
  <si>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</si>
  <si>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</si>
  <si>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</si>
  <si>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</si>
  <si>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</si>
  <si>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</si>
  <si>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</si>
  <si>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</si>
  <si>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</si>
  <si>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</si>
  <si>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</si>
  <si>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</si>
  <si>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</si>
  <si>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</si>
  <si>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</si>
  <si>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</si>
  <si>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</si>
  <si>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</si>
  <si>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</si>
  <si>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</si>
  <si>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</si>
  <si>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</si>
  <si>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</si>
  <si>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</si>
  <si>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</si>
  <si>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</si>
  <si>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</si>
  <si>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</si>
  <si>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</si>
  <si>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</si>
  <si>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</si>
  <si>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</si>
  <si>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</si>
  <si>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</si>
  <si>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</si>
  <si>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</si>
  <si>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</si>
  <si>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</si>
  <si>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</si>
  <si>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</si>
  <si>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</si>
  <si>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</si>
  <si>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</si>
  <si>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</si>
  <si>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</si>
  <si>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</si>
  <si>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</si>
  <si>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</si>
  <si>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</si>
  <si>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</si>
  <si>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</si>
  <si>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</si>
  <si>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</si>
  <si>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</si>
  <si>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</si>
  <si>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</si>
  <si>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</si>
  <si>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</si>
  <si>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</si>
  <si>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</si>
  <si>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</si>
  <si>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</si>
  <si>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</si>
  <si>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</si>
  <si>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</si>
  <si>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</si>
  <si>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</si>
  <si>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</si>
  <si>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</si>
  <si>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</si>
  <si>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</si>
  <si>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</si>
  <si>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</si>
  <si>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</si>
  <si>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</si>
  <si>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</si>
  <si>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</si>
  <si>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</si>
  <si>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</si>
  <si>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</si>
  <si>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</si>
  <si>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</si>
  <si>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</si>
  <si>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</si>
  <si>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</si>
  <si>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</si>
  <si>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</si>
  <si>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</si>
  <si>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</si>
  <si>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</si>
  <si>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</si>
  <si>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</si>
  <si>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</si>
  <si>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</si>
  <si>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</si>
  <si>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</si>
  <si>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</si>
  <si>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</si>
  <si>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</si>
  <si>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</si>
  <si>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</si>
  <si>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</si>
  <si>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</si>
  <si>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</si>
  <si>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</si>
  <si>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</si>
  <si>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</si>
  <si>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</si>
  <si>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</si>
  <si>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</si>
  <si>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</si>
  <si>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</si>
  <si>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</si>
  <si>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</si>
  <si>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</si>
  <si>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</si>
  <si>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</si>
  <si>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</si>
  <si>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</si>
  <si>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</si>
  <si>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</si>
  <si>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</si>
  <si>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</si>
  <si>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</si>
  <si>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</si>
  <si>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</si>
  <si>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</si>
  <si>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</si>
  <si>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</si>
  <si>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</si>
  <si>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</si>
  <si>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</si>
  <si>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</si>
  <si>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</si>
  <si>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</si>
  <si>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</si>
  <si>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</si>
  <si>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</si>
  <si>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</si>
  <si>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</si>
  <si>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</si>
  <si>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</si>
  <si>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</si>
  <si>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</si>
  <si>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</si>
  <si>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</si>
  <si>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</si>
  <si>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</si>
  <si>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</si>
  <si>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</si>
  <si>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</si>
  <si>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</si>
  <si>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</si>
  <si>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</si>
  <si>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</si>
  <si>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</si>
  <si>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</si>
  <si>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</si>
  <si>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</si>
  <si>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</si>
  <si>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</si>
  <si>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</si>
  <si>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</si>
  <si>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</si>
  <si>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</si>
  <si>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</si>
  <si>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</si>
  <si>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</si>
  <si>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</si>
  <si>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</si>
  <si>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</si>
  <si>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</si>
  <si>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</si>
  <si>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</si>
  <si>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</si>
  <si>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</si>
  <si>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</si>
  <si>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</si>
  <si>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</si>
  <si>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</si>
  <si>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</si>
  <si>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</si>
  <si>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</si>
  <si>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</si>
  <si>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</si>
  <si>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</si>
  <si>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</si>
  <si>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</si>
  <si>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</si>
  <si>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</si>
  <si>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</si>
  <si>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</si>
  <si>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</si>
  <si>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</si>
  <si>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</si>
  <si>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</si>
  <si>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</si>
  <si>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</si>
  <si>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</si>
  <si>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</si>
  <si>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</si>
  <si>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</si>
  <si>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</si>
  <si>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</si>
  <si>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</si>
  <si>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</si>
  <si>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</si>
  <si>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</si>
  <si>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</si>
  <si>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</si>
  <si>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</si>
  <si>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</si>
  <si>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</si>
  <si>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</si>
  <si>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</si>
  <si>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</si>
  <si>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</si>
  <si>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</si>
  <si>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</si>
  <si>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</si>
  <si>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</si>
  <si>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</si>
  <si>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</si>
  <si>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</si>
  <si>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</si>
  <si>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</si>
  <si>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</si>
  <si>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</si>
  <si>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</si>
  <si>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</si>
  <si>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</si>
  <si>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</si>
  <si>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</si>
  <si>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</si>
  <si>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</si>
  <si>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</si>
  <si>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</si>
  <si>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</si>
  <si>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</si>
  <si>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</si>
  <si>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</si>
  <si>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</si>
  <si>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</si>
  <si>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</si>
  <si>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</si>
  <si>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</si>
  <si>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</si>
  <si>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</si>
  <si>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</si>
  <si>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</si>
  <si>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</si>
  <si>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</si>
  <si>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</si>
  <si>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</si>
  <si>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</si>
  <si>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</si>
  <si>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</si>
  <si>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</si>
  <si>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</si>
  <si>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</si>
  <si>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</si>
  <si>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</si>
  <si>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</si>
  <si>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</si>
  <si>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</si>
  <si>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</si>
  <si>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</si>
  <si>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</si>
  <si>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</si>
  <si>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</si>
  <si>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</si>
  <si>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</si>
  <si>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</si>
  <si>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</si>
  <si>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</si>
  <si>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</si>
  <si>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</si>
  <si>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</si>
  <si>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</si>
  <si>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</si>
  <si>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</si>
  <si>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</si>
  <si>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</si>
  <si>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</si>
  <si>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</si>
  <si>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</si>
  <si>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</si>
  <si>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</si>
  <si>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</si>
  <si>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</si>
  <si>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</si>
  <si>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</si>
  <si>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</si>
  <si>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</si>
  <si>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</si>
  <si>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</si>
  <si>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</si>
  <si>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</si>
  <si>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</si>
  <si>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</si>
  <si>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</si>
  <si>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</si>
  <si>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</si>
  <si>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</si>
  <si>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</si>
  <si>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</si>
  <si>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</si>
  <si>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</si>
  <si>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</si>
  <si>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</si>
  <si>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</si>
  <si>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</si>
  <si>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</si>
  <si>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</si>
  <si>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</si>
  <si>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</si>
  <si>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</si>
  <si>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</si>
  <si>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</si>
  <si>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</si>
  <si>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</si>
  <si>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</si>
  <si>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</si>
  <si>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</si>
  <si>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</si>
  <si>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</si>
  <si>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</si>
  <si>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</si>
  <si>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</si>
  <si>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</si>
  <si>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</si>
  <si>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</si>
  <si>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</si>
  <si>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</si>
  <si>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</si>
  <si>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</si>
  <si>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</si>
  <si>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</si>
  <si>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</si>
  <si>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</si>
  <si>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</si>
  <si>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</si>
  <si>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</si>
  <si>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</si>
  <si>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</si>
  <si>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</si>
  <si>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</si>
  <si>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</si>
  <si>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</si>
  <si>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</si>
  <si>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</si>
  <si>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</si>
  <si>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</si>
  <si>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</si>
  <si>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</si>
  <si>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</si>
  <si>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</si>
  <si>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</si>
  <si>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</si>
  <si>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</si>
  <si>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</si>
  <si>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</si>
  <si>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</si>
  <si>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</si>
  <si>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</si>
  <si>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</si>
  <si>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</si>
  <si>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</si>
  <si>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</si>
  <si>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</si>
  <si>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</si>
  <si>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</si>
  <si>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</si>
  <si>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</si>
  <si>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</si>
  <si>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</si>
  <si>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</si>
  <si>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</si>
  <si>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</si>
  <si>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</si>
  <si>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</si>
  <si>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</si>
  <si>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</si>
  <si>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</si>
  <si>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</si>
  <si>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</si>
  <si>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</si>
  <si>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</si>
  <si>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</si>
  <si>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</si>
  <si>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</si>
  <si>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</si>
  <si>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</si>
  <si>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</si>
  <si>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</si>
  <si>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</si>
  <si>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</si>
  <si>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</si>
  <si>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</si>
  <si>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</si>
  <si>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</si>
  <si>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</si>
  <si>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</si>
  <si>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</si>
  <si>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</si>
  <si>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</si>
  <si>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</si>
  <si>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</si>
  <si>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</si>
  <si>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</si>
  <si>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</si>
  <si>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</si>
  <si>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</si>
  <si>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</si>
  <si>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</si>
  <si>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</si>
  <si>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</si>
  <si>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</si>
  <si>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</si>
  <si>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</si>
  <si>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</si>
  <si>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</si>
  <si>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</si>
  <si>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</si>
  <si>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</si>
  <si>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</si>
  <si>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</si>
  <si>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</si>
  <si>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</si>
  <si>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</si>
  <si>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</si>
  <si>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</si>
  <si>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</si>
  <si>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</si>
  <si>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</si>
  <si>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</si>
  <si>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</si>
  <si>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</si>
  <si>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</si>
  <si>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</si>
  <si>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</si>
  <si>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</si>
  <si>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</si>
  <si>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</si>
  <si>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</si>
  <si>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</si>
  <si>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</si>
  <si>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</si>
  <si>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</si>
  <si>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</si>
  <si>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</si>
  <si>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</si>
  <si>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</si>
  <si>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</si>
  <si>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</si>
  <si>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</si>
  <si>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</si>
  <si>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</si>
  <si>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</si>
  <si>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</si>
  <si>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</si>
  <si>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</si>
  <si>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</si>
  <si>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</si>
  <si>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</si>
  <si>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</si>
  <si>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</si>
  <si>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</si>
  <si>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</si>
  <si>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</si>
  <si>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</si>
  <si>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</si>
  <si>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</si>
  <si>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</si>
  <si>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</si>
  <si>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</si>
  <si>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</si>
  <si>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</si>
  <si>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</si>
  <si>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</si>
  <si>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</si>
  <si>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</si>
  <si>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</si>
  <si>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</si>
  <si>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</si>
  <si>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</si>
  <si>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</si>
  <si>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</si>
  <si>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</si>
  <si>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</si>
  <si>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</si>
  <si>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</si>
  <si>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</si>
  <si>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</si>
  <si>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</si>
  <si>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</si>
  <si>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</si>
  <si>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</si>
  <si>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</si>
  <si>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</si>
  <si>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</si>
  <si>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</si>
  <si>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</si>
  <si>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</si>
  <si>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</si>
  <si>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</si>
  <si>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</si>
  <si>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</si>
  <si>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</si>
  <si>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</si>
  <si>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</si>
  <si>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</si>
  <si>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</si>
  <si>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</si>
  <si>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</si>
  <si>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</si>
  <si>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</si>
  <si>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</si>
  <si>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</si>
  <si>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</si>
  <si>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</si>
  <si>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</si>
  <si>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</si>
  <si>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</si>
  <si>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</si>
  <si>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</si>
  <si>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</si>
  <si>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</si>
  <si>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</si>
  <si>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</si>
  <si>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</si>
  <si>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</si>
  <si>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</si>
  <si>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</si>
  <si>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</si>
  <si>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</si>
  <si>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</si>
  <si>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</si>
  <si>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</si>
  <si>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</si>
  <si>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</si>
  <si>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</si>
  <si>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</si>
  <si>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</si>
  <si>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</si>
  <si>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</si>
  <si>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</si>
  <si>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</si>
  <si>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</si>
  <si>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</si>
  <si>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</si>
  <si>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</si>
  <si>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</si>
  <si>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</si>
  <si>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</si>
  <si>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</si>
  <si>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</si>
  <si>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</si>
  <si>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</si>
  <si>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</si>
  <si>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</si>
  <si>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</si>
  <si>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</si>
  <si>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</si>
  <si>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</si>
  <si>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</si>
  <si>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</si>
  <si>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</si>
  <si>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</si>
  <si>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</si>
  <si>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</si>
  <si>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</si>
  <si>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</si>
  <si>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</si>
  <si>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</si>
  <si>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</si>
  <si>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</si>
  <si>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</si>
  <si>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</si>
  <si>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</si>
  <si>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</si>
  <si>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</si>
  <si>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</si>
  <si>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</si>
  <si>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</si>
  <si>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</si>
  <si>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</si>
  <si>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</si>
  <si>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</si>
  <si>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</si>
  <si>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</si>
  <si>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</si>
  <si>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</si>
  <si>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</si>
  <si>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</si>
  <si>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</si>
  <si>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</si>
  <si>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</si>
  <si>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</si>
  <si>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</si>
  <si>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</si>
  <si>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</si>
  <si>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</si>
  <si>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</si>
  <si>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</si>
  <si>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</si>
  <si>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</si>
  <si>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</si>
  <si>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</si>
  <si>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</si>
  <si>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</si>
  <si>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</si>
  <si>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</si>
  <si>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</si>
  <si>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</si>
  <si>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</si>
  <si>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</si>
  <si>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</si>
  <si>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</si>
  <si>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</si>
  <si>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</si>
  <si>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</si>
  <si>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</si>
  <si>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</si>
  <si>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</si>
  <si>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</si>
  <si>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</si>
  <si>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</si>
  <si>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</si>
  <si>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</si>
  <si>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</si>
  <si>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</si>
  <si>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</si>
  <si>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</si>
  <si>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</si>
  <si>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</si>
  <si>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</si>
  <si>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</si>
  <si>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</si>
  <si>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</si>
  <si>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</si>
  <si>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</si>
  <si>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</si>
  <si>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</si>
  <si>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</si>
  <si>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</si>
  <si>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</si>
  <si>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</si>
  <si>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</si>
  <si>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</si>
  <si>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</si>
  <si>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</si>
  <si>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</si>
  <si>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</si>
  <si>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</si>
  <si>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</si>
  <si>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</si>
  <si>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</si>
  <si>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</si>
  <si>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</si>
  <si>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</si>
  <si>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</si>
  <si>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</si>
  <si>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</si>
  <si>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</si>
  <si>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</si>
  <si>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</si>
  <si>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</si>
  <si>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</si>
  <si>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</si>
  <si>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</si>
  <si>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</si>
  <si>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</si>
  <si>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</si>
  <si>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</si>
  <si>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</si>
  <si>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</si>
  <si>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</si>
  <si>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</si>
  <si>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</si>
  <si>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</si>
  <si>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</si>
  <si>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</si>
  <si>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</si>
  <si>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</si>
  <si>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</si>
  <si>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</si>
  <si>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</si>
  <si>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</si>
  <si>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</si>
  <si>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</si>
  <si>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</si>
  <si>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</si>
  <si>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</si>
  <si>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</si>
  <si>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</si>
  <si>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</si>
  <si>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</si>
  <si>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</si>
  <si>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</si>
  <si>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</si>
  <si>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</si>
  <si>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</si>
  <si>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</si>
  <si>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</si>
  <si>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</si>
  <si>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</si>
  <si>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</si>
  <si>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</si>
  <si>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</si>
  <si>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</si>
  <si>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</si>
  <si>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</si>
  <si>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</si>
  <si>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</si>
  <si>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</si>
  <si>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</si>
  <si>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</si>
  <si>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</si>
  <si>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</si>
  <si>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</si>
  <si>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</si>
  <si>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</si>
  <si>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</si>
  <si>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</si>
  <si>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</si>
  <si>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</si>
  <si>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</si>
  <si>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</si>
  <si>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</si>
  <si>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</si>
  <si>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</si>
  <si>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</si>
  <si>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</si>
  <si>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</si>
  <si>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</si>
  <si>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</si>
  <si>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</si>
  <si>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</si>
  <si>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</si>
  <si>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</si>
  <si>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</si>
  <si>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</si>
  <si>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</si>
  <si>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</si>
  <si>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</si>
  <si>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</si>
  <si>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</si>
  <si>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</si>
  <si>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</si>
  <si>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</si>
  <si>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</si>
  <si>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</si>
  <si>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</si>
  <si>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</si>
  <si>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</si>
  <si>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</si>
  <si>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</si>
  <si>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</si>
  <si>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</si>
  <si>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</si>
  <si>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</si>
  <si>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</si>
  <si>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</si>
  <si>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</si>
  <si>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</si>
  <si>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</si>
  <si>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</si>
  <si>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</si>
  <si>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</si>
  <si>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</si>
  <si>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</si>
  <si>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</si>
  <si>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</si>
  <si>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</si>
  <si>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</si>
  <si>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</si>
  <si>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</si>
  <si>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</si>
  <si>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</si>
  <si>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</si>
  <si>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</si>
  <si>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</si>
  <si>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</si>
  <si>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</si>
  <si>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</si>
  <si>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</si>
  <si>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</si>
  <si>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</si>
  <si>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</si>
  <si>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</si>
  <si>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</si>
  <si>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</si>
  <si>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</si>
  <si>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</si>
  <si>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</si>
  <si>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</si>
  <si>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</si>
  <si>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</si>
  <si>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</si>
  <si>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</si>
  <si>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</si>
  <si>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</si>
  <si>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</si>
  <si>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</si>
  <si>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</si>
  <si>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</si>
  <si>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</si>
  <si>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</si>
  <si>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</si>
  <si>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</si>
  <si>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</si>
  <si>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</si>
  <si>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</si>
  <si>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</si>
  <si>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</si>
  <si>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</si>
  <si>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</si>
  <si>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</si>
  <si>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</si>
  <si>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</si>
  <si>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</si>
  <si>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</si>
  <si>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</si>
  <si>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</si>
  <si>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</si>
  <si>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</si>
  <si>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</si>
  <si>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</si>
  <si>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</si>
  <si>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</si>
  <si>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</si>
  <si>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</si>
  <si>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</si>
  <si>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</si>
  <si>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</si>
  <si>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</si>
  <si>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</si>
  <si>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</si>
  <si>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</si>
  <si>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</si>
  <si>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</si>
  <si>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</si>
  <si>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</si>
  <si>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</si>
  <si>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</si>
  <si>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</si>
  <si>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</si>
  <si>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</si>
  <si>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</si>
  <si>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</si>
  <si>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</si>
  <si>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</si>
  <si>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</si>
  <si>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</si>
  <si>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</si>
  <si>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</si>
  <si>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</si>
  <si>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</si>
  <si>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</si>
  <si>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</si>
  <si>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</si>
  <si>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</si>
  <si>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</si>
  <si>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</si>
  <si>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</si>
  <si>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</si>
  <si>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</si>
  <si>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</si>
  <si>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</si>
  <si>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</si>
  <si>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</si>
  <si>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</si>
  <si>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</si>
  <si>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</si>
  <si>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</si>
  <si>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</si>
  <si>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</si>
  <si>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</si>
  <si>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</si>
  <si>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</si>
  <si>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</si>
  <si>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</si>
  <si>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</si>
  <si>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</si>
  <si>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</si>
  <si>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</si>
  <si>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</si>
  <si>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</si>
  <si>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</si>
  <si>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</si>
  <si>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</si>
  <si>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</si>
  <si>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</si>
  <si>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</si>
  <si>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</si>
  <si>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</si>
  <si>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</si>
  <si>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</si>
  <si>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</si>
  <si>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</si>
  <si>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</si>
  <si>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</si>
  <si>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</si>
  <si>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</si>
  <si>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</si>
  <si>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</si>
  <si>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</si>
  <si>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</si>
  <si>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</si>
  <si>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</si>
  <si>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</si>
  <si>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</si>
  <si>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</si>
  <si>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</si>
  <si>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</si>
  <si>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</si>
  <si>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</si>
  <si>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</si>
  <si>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</si>
  <si>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</si>
  <si>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</si>
  <si>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</si>
  <si>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</si>
  <si>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</si>
  <si>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</si>
  <si>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</si>
  <si>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</si>
  <si>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</si>
  <si>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</si>
  <si>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</si>
  <si>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</si>
  <si>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</si>
  <si>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</si>
  <si>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</si>
  <si>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</si>
  <si>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</si>
  <si>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</si>
  <si>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</si>
  <si>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</si>
  <si>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</si>
  <si>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</si>
  <si>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</si>
  <si>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</si>
  <si>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</si>
  <si>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</si>
  <si>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</si>
  <si>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</si>
  <si>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</si>
  <si>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</si>
  <si>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</si>
  <si>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</si>
  <si>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</si>
  <si>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</si>
  <si>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</si>
  <si>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</si>
  <si>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</si>
  <si>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</si>
  <si>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</si>
  <si>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</si>
  <si>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</si>
  <si>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</si>
  <si>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</si>
  <si>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</si>
  <si>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</si>
  <si>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</si>
  <si>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</si>
  <si>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</si>
  <si>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</si>
  <si>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</si>
  <si>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</si>
  <si>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</si>
  <si>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</si>
  <si>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</si>
  <si>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</si>
  <si>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</si>
  <si>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</si>
  <si>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</si>
  <si>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</si>
  <si>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</si>
  <si>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</si>
  <si>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</si>
  <si>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</si>
  <si>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</si>
  <si>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</si>
  <si>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</si>
  <si>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</si>
  <si>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</si>
  <si>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</si>
  <si>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</si>
  <si>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</si>
  <si>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</si>
  <si>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</si>
  <si>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</si>
  <si>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</si>
  <si>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</si>
  <si>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</si>
  <si>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</si>
  <si>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</si>
  <si>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</si>
  <si>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</si>
  <si>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</si>
  <si>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</si>
  <si>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</si>
  <si>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</si>
  <si>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</si>
  <si>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</si>
  <si>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</si>
  <si>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</si>
  <si>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</si>
  <si>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</si>
  <si>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</si>
  <si>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</si>
  <si>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</si>
  <si>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</si>
  <si>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</si>
  <si>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</si>
  <si>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</si>
  <si>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</si>
  <si>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</si>
  <si>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</si>
  <si>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</si>
  <si>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</si>
  <si>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</si>
  <si>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</si>
  <si>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</si>
  <si>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</si>
  <si>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</si>
  <si>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</si>
  <si>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</si>
  <si>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</si>
  <si>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</si>
  <si>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</si>
  <si>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</si>
  <si>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</si>
  <si>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</si>
  <si>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</si>
  <si>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</si>
  <si>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</si>
  <si>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</si>
  <si>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</si>
  <si>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</si>
  <si>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</si>
  <si>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</si>
  <si>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</si>
  <si>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</si>
  <si>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</si>
  <si>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</si>
  <si>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</si>
  <si>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</si>
  <si>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</si>
  <si>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</si>
  <si>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</si>
  <si>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</si>
  <si>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</si>
  <si>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</si>
  <si>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</si>
  <si>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</si>
  <si>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</si>
  <si>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</si>
  <si>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</si>
  <si>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</si>
  <si>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</si>
  <si>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</si>
  <si>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</si>
  <si>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</si>
  <si>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</si>
  <si>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</si>
  <si>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</si>
  <si>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</si>
  <si>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</si>
  <si>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</si>
  <si>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</si>
  <si>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</si>
  <si>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</si>
  <si>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</si>
  <si>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</si>
  <si>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</si>
  <si>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</si>
  <si>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</si>
  <si>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</si>
  <si>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</si>
  <si>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</si>
  <si>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</si>
  <si>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</si>
  <si>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</si>
  <si>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</si>
  <si>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</si>
  <si>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</si>
  <si>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</si>
  <si>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</si>
  <si>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</si>
  <si>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</si>
  <si>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</si>
  <si>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</si>
  <si>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</si>
  <si>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</si>
  <si>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</si>
  <si>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</si>
  <si>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</si>
  <si>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</si>
  <si>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</si>
  <si>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</si>
  <si>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</si>
  <si>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</si>
  <si>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</si>
  <si>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</si>
  <si>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</si>
  <si>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</si>
  <si>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</si>
  <si>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</si>
  <si>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</si>
  <si>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</si>
  <si>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</si>
  <si>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</si>
  <si>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</si>
  <si>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</si>
  <si>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</si>
  <si>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</si>
  <si>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</si>
  <si>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</si>
  <si>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</si>
  <si>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</si>
  <si>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</si>
  <si>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</si>
  <si>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</si>
  <si>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</si>
  <si>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</si>
  <si>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</si>
  <si>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</si>
  <si>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</si>
  <si>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</si>
  <si>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</si>
  <si>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</si>
  <si>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</si>
  <si>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</si>
  <si>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</si>
  <si>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</si>
  <si>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</si>
  <si>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</si>
  <si>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</si>
  <si>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</si>
  <si>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</si>
  <si>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</si>
  <si>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</si>
  <si>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</si>
  <si>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</si>
  <si>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</si>
  <si>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</si>
  <si>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</si>
  <si>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</si>
  <si>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</si>
  <si>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</si>
  <si>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</si>
  <si>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</si>
  <si>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</si>
  <si>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</si>
  <si>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</si>
  <si>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</si>
  <si>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</si>
  <si>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</si>
  <si>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</si>
  <si>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</si>
  <si>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</si>
  <si>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</si>
  <si>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</si>
  <si>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</si>
  <si>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</si>
  <si>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</si>
  <si>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</si>
  <si>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</si>
  <si>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</si>
  <si>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</si>
  <si>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</si>
  <si>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</si>
  <si>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</si>
  <si>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</si>
  <si>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</si>
  <si>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</si>
  <si>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</si>
  <si>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</si>
  <si>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</si>
  <si>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</si>
  <si>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</si>
  <si>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</si>
  <si>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</si>
  <si>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</si>
  <si>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</si>
  <si>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</si>
  <si>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</si>
  <si>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</si>
  <si>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</si>
  <si>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</si>
  <si>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</si>
  <si>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</si>
  <si>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</si>
  <si>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</si>
  <si>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</si>
  <si>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</si>
  <si>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</si>
  <si>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</si>
  <si>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</si>
  <si>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</si>
  <si>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</si>
  <si>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</si>
  <si>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</si>
  <si>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</si>
  <si>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</si>
  <si>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</si>
  <si>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</si>
  <si>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</si>
  <si>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</si>
  <si>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</si>
  <si>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</si>
  <si>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</si>
  <si>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</si>
  <si>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</si>
  <si>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</si>
  <si>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</si>
  <si>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</si>
  <si>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</si>
  <si>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</si>
  <si>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</si>
  <si>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</si>
  <si>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</si>
  <si>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</si>
  <si>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</si>
  <si>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</si>
  <si>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</si>
  <si>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</si>
  <si>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</si>
  <si>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</si>
  <si>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</si>
  <si>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</si>
  <si>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</si>
  <si>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</si>
  <si>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</si>
  <si>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</si>
  <si>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</si>
  <si>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</si>
  <si>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</si>
  <si>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</si>
  <si>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</si>
  <si>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</si>
  <si>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</si>
  <si>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</si>
  <si>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</si>
  <si>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</si>
  <si>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</si>
  <si>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</si>
  <si>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</si>
  <si>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</si>
  <si>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</si>
  <si>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</si>
  <si>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</si>
  <si>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</si>
  <si>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</si>
  <si>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</si>
  <si>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</si>
  <si>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</si>
  <si>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</si>
  <si>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</si>
  <si>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</si>
  <si>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</si>
  <si>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</si>
  <si>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</si>
  <si>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</si>
  <si>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</si>
  <si>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</si>
  <si>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</si>
  <si>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</si>
  <si>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</si>
  <si>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</si>
  <si>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</si>
  <si>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</si>
  <si>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</si>
  <si>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</si>
  <si>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</si>
  <si>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</si>
  <si>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</si>
  <si>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</si>
  <si>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</si>
  <si>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</si>
  <si>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</si>
  <si>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</si>
  <si>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</si>
  <si>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</si>
  <si>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</si>
  <si>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</si>
  <si>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</si>
  <si>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</si>
  <si>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</si>
  <si>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</si>
  <si>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</si>
  <si>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</si>
  <si>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</si>
  <si>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</si>
  <si>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</si>
  <si>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</si>
  <si>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</si>
  <si>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</si>
  <si>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</si>
  <si>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</si>
  <si>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</si>
  <si>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</si>
  <si>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</si>
  <si>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</si>
  <si>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</si>
  <si>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</si>
  <si>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</si>
  <si>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</si>
  <si>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</si>
  <si>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</si>
  <si>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</si>
  <si>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</si>
  <si>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</si>
  <si>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</si>
  <si>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</si>
  <si>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</si>
  <si>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</si>
  <si>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</si>
  <si>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</si>
  <si>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</si>
  <si>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</si>
  <si>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</si>
  <si>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</si>
  <si>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</si>
  <si>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</si>
  <si>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</si>
  <si>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</si>
  <si>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</si>
  <si>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</si>
  <si>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</si>
  <si>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</si>
  <si>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</si>
  <si>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</si>
  <si>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</si>
  <si>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</si>
  <si>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</si>
  <si>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</si>
  <si>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</si>
  <si>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</si>
  <si>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</si>
  <si>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</si>
  <si>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</si>
  <si>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</si>
  <si>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</si>
  <si>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</si>
  <si>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</si>
  <si>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</si>
  <si>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</si>
  <si>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</si>
  <si>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</si>
  <si>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</si>
  <si>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</si>
  <si>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</si>
  <si>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</si>
  <si>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</si>
  <si>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</si>
  <si>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</si>
  <si>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</si>
  <si>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</si>
  <si>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</si>
  <si>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</si>
  <si>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</si>
  <si>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</si>
  <si>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</si>
  <si>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</si>
  <si>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</si>
  <si>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</si>
  <si>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</si>
  <si>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</si>
  <si>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</si>
  <si>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</si>
  <si>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</si>
  <si>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</si>
  <si>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</si>
  <si>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</si>
  <si>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</si>
  <si>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</si>
  <si>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</si>
  <si>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</si>
  <si>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</si>
  <si>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</si>
  <si>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</si>
  <si>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</si>
  <si>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</si>
  <si>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</si>
  <si>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</si>
  <si>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</si>
  <si>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</si>
  <si>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</si>
  <si>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</si>
  <si>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</si>
  <si>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</si>
  <si>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</si>
  <si>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</si>
  <si>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</si>
  <si>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</si>
  <si>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</si>
  <si>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</si>
  <si>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</si>
  <si>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</si>
  <si>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</si>
  <si>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</si>
  <si>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</si>
  <si>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</si>
  <si>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</si>
  <si>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</si>
  <si>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</si>
  <si>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</si>
  <si>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</si>
  <si>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</si>
  <si>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</si>
  <si>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</si>
  <si>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</si>
  <si>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</si>
  <si>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</si>
  <si>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</si>
  <si>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</si>
  <si>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</si>
  <si>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</si>
  <si>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</si>
  <si>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</si>
  <si>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</si>
  <si>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</si>
  <si>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</si>
  <si>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</si>
  <si>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</si>
  <si>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</si>
  <si>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</si>
  <si>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</si>
  <si>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</si>
  <si>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</si>
  <si>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</si>
  <si>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</si>
  <si>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</si>
  <si>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</si>
  <si>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</si>
  <si>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</si>
  <si>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</si>
  <si>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</si>
  <si>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</si>
  <si>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</si>
  <si>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</si>
  <si>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</si>
  <si>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</si>
  <si>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</si>
  <si>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</si>
  <si>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</si>
  <si>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</si>
  <si>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</si>
  <si>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</si>
  <si>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</si>
  <si>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</si>
  <si>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</si>
  <si>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</si>
  <si>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</si>
  <si>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</si>
  <si>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</si>
  <si>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</si>
  <si>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</si>
  <si>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</si>
  <si>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</si>
  <si>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</si>
  <si>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</si>
  <si>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</si>
  <si>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</si>
  <si>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</si>
  <si>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</si>
  <si>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</si>
  <si>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</si>
  <si>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</si>
  <si>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</si>
  <si>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</si>
  <si>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</si>
  <si>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</si>
  <si>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</si>
  <si>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</si>
  <si>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</si>
  <si>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</si>
  <si>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</si>
  <si>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</si>
  <si>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</si>
  <si>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</si>
  <si>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</si>
  <si>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</si>
  <si>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</si>
  <si>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</si>
  <si>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</si>
  <si>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</si>
  <si>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</si>
  <si>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</si>
  <si>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</si>
  <si>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</si>
  <si>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</si>
  <si>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</si>
  <si>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</si>
  <si>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</si>
  <si>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</si>
  <si>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</si>
  <si>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</si>
  <si>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</si>
  <si>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</si>
  <si>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</si>
  <si>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</si>
  <si>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</si>
  <si>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</si>
  <si>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</si>
  <si>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</si>
  <si>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</si>
  <si>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</si>
  <si>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</si>
  <si>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</si>
  <si>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</si>
  <si>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</si>
  <si>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</si>
  <si>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</si>
  <si>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</si>
  <si>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</si>
  <si>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</si>
  <si>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</si>
  <si>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</si>
  <si>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</si>
  <si>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</si>
  <si>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</si>
  <si>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</si>
  <si>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</si>
  <si>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</si>
  <si>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</si>
  <si>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</si>
  <si>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</si>
  <si>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</si>
  <si>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</si>
  <si>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</si>
  <si>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</si>
  <si>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</si>
  <si>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</si>
  <si>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</si>
  <si>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</si>
  <si>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</si>
  <si>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</si>
  <si>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</si>
  <si>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</si>
  <si>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</si>
  <si>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</si>
  <si>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</si>
  <si>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</si>
  <si>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</si>
  <si>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</si>
  <si>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</si>
  <si>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</si>
  <si>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</si>
  <si>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</si>
  <si>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</si>
  <si>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</si>
  <si>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</si>
  <si>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</si>
  <si>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</si>
  <si>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</si>
  <si>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</si>
  <si>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</si>
  <si>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</si>
  <si>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</si>
  <si>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</si>
  <si>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</si>
  <si>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</si>
  <si>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</si>
  <si>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</si>
  <si>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</si>
  <si>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</si>
  <si>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</si>
  <si>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</si>
  <si>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</si>
  <si>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</si>
  <si>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</si>
  <si>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</si>
  <si>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</si>
  <si>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</si>
  <si>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</si>
  <si>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</si>
  <si>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</si>
  <si>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</si>
  <si>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</si>
  <si>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</si>
  <si>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</si>
  <si>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</si>
  <si>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</si>
  <si>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</si>
  <si>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</si>
  <si>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</si>
  <si>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</si>
  <si>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</si>
  <si>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</si>
  <si>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</si>
  <si>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</si>
  <si>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</si>
  <si>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</si>
  <si>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</si>
  <si>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</si>
  <si>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</si>
  <si>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</si>
  <si>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</si>
  <si>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</si>
  <si>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</si>
  <si>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</si>
  <si>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</si>
  <si>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</si>
  <si>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</si>
  <si>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</si>
  <si>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</si>
  <si>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</si>
  <si>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</si>
  <si>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</si>
  <si>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</si>
  <si>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</si>
  <si>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</si>
  <si>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</si>
  <si>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</si>
  <si>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</si>
  <si>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</si>
  <si>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</si>
  <si>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</si>
  <si>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</si>
  <si>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</si>
  <si>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</si>
  <si>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</si>
  <si>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</si>
  <si>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</si>
  <si>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</si>
  <si>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</si>
  <si>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</si>
  <si>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</si>
  <si>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</si>
  <si>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</si>
  <si>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</si>
  <si>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</si>
  <si>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</si>
  <si>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</si>
  <si>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</si>
  <si>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</si>
  <si>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</si>
  <si>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</si>
  <si>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</si>
  <si>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</si>
  <si>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</si>
  <si>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</si>
  <si>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</si>
  <si>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</si>
  <si>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</si>
  <si>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</si>
  <si>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</si>
  <si>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</si>
  <si>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</si>
  <si>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</si>
  <si>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</si>
  <si>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</si>
  <si>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</si>
  <si>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</si>
  <si>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</si>
  <si>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</si>
  <si>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</si>
  <si>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</si>
  <si>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</si>
  <si>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</si>
  <si>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</si>
  <si>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</si>
  <si>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</si>
  <si>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</si>
  <si>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</si>
  <si>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</si>
  <si>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</si>
  <si>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</si>
  <si>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</si>
  <si>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</si>
  <si>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</si>
  <si>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</si>
  <si>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</si>
  <si>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</si>
  <si>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</si>
  <si>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</si>
  <si>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</si>
  <si>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</si>
  <si>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</si>
  <si>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</si>
  <si>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</si>
  <si>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</si>
  <si>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</si>
  <si>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</si>
  <si>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</si>
  <si>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</si>
  <si>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</si>
  <si>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</si>
  <si>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</si>
  <si>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</si>
  <si>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</si>
  <si>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</si>
  <si>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</si>
  <si>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</si>
  <si>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</si>
  <si>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</si>
  <si>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</si>
  <si>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</si>
  <si>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</si>
  <si>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</si>
  <si>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</si>
  <si>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</si>
  <si>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</si>
  <si>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</si>
  <si>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</si>
  <si>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</si>
  <si>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</si>
  <si>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</si>
  <si>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</si>
  <si>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</si>
  <si>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</si>
  <si>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</si>
  <si>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</si>
  <si>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</si>
  <si>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</si>
  <si>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</si>
  <si>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</si>
  <si>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</si>
  <si>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</si>
  <si>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</si>
  <si>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</si>
  <si>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</si>
  <si>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</si>
  <si>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</si>
  <si>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</si>
  <si>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</si>
  <si>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</si>
  <si>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</si>
  <si>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</si>
  <si>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</si>
  <si>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</si>
  <si>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</si>
  <si>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</si>
  <si>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</si>
  <si>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</si>
  <si>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</si>
  <si>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</si>
  <si>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</si>
  <si>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</si>
  <si>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</si>
  <si>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</si>
  <si>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</si>
  <si>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</si>
  <si>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</si>
  <si>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</si>
  <si>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</si>
  <si>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</si>
  <si>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</si>
  <si>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</si>
  <si>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</si>
  <si>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</si>
  <si>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</si>
  <si>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</si>
  <si>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</si>
  <si>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</si>
  <si>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</si>
  <si>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</si>
  <si>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</si>
  <si>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</si>
  <si>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</si>
  <si>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</si>
  <si>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</si>
  <si>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</si>
  <si>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</si>
  <si>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</si>
  <si>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</si>
  <si>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</si>
  <si>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</si>
  <si>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</si>
  <si>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</si>
  <si>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</si>
  <si>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</si>
  <si>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</si>
  <si>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</si>
  <si>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</si>
  <si>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</si>
  <si>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</si>
  <si>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</si>
  <si>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</si>
  <si>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</si>
  <si>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</si>
  <si>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</si>
  <si>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</si>
  <si>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</si>
  <si>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</si>
  <si>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</si>
  <si>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</si>
  <si>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</si>
  <si>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</si>
  <si>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</si>
  <si>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</si>
  <si>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</si>
  <si>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</si>
  <si>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</si>
  <si>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</si>
  <si>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</si>
  <si>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</si>
  <si>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</si>
  <si>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</si>
  <si>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</si>
  <si>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</si>
  <si>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</si>
  <si>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</si>
  <si>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</si>
  <si>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</si>
  <si>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</si>
  <si>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</si>
  <si>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</si>
  <si>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</si>
  <si>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</si>
  <si>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</si>
  <si>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</si>
  <si>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</si>
  <si>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</si>
  <si>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</si>
  <si>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</si>
  <si>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</si>
  <si>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</si>
  <si>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</si>
  <si>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</si>
  <si>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</si>
  <si>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</si>
  <si>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</si>
  <si>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</si>
  <si>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</si>
  <si>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</si>
  <si>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</si>
  <si>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</si>
  <si>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</si>
  <si>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</si>
  <si>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</si>
  <si>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</si>
  <si>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</si>
  <si>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</si>
  <si>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</si>
  <si>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</si>
  <si>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</si>
  <si>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</si>
  <si>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</si>
  <si>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</si>
  <si>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</si>
  <si>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</si>
  <si>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</si>
  <si>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</si>
  <si>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</si>
  <si>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</si>
  <si>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</si>
  <si>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</si>
  <si>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</si>
  <si>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</si>
  <si>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</si>
  <si>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</si>
  <si>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</si>
  <si>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</si>
  <si>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</si>
  <si>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</si>
  <si>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</si>
  <si>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</si>
  <si>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</si>
  <si>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</si>
  <si>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</si>
  <si>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</si>
  <si>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</si>
  <si>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</si>
  <si>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</si>
  <si>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</si>
  <si>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</si>
  <si>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</si>
  <si>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</si>
  <si>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</si>
  <si>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</si>
  <si>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</si>
  <si>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</si>
  <si>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</si>
  <si>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</si>
  <si>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</si>
  <si>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</si>
  <si>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</si>
  <si>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</si>
  <si>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</si>
  <si>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</si>
  <si>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</si>
  <si>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</si>
  <si>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</si>
  <si>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</si>
  <si>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</si>
  <si>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</si>
  <si>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</si>
  <si>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</si>
  <si>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</si>
  <si>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</si>
  <si>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</si>
  <si>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</si>
  <si>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</si>
  <si>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</si>
  <si>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</si>
  <si>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</si>
  <si>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</si>
  <si>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</si>
  <si>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</si>
  <si>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</si>
  <si>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</si>
  <si>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</si>
  <si>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</si>
  <si>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</si>
  <si>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</si>
  <si>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</si>
  <si>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</si>
  <si>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</si>
  <si>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</si>
  <si>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</si>
  <si>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</si>
  <si>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</si>
  <si>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</si>
  <si>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</si>
  <si>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</si>
  <si>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</si>
  <si>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</si>
  <si>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</si>
  <si>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</si>
  <si>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</si>
  <si>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</si>
  <si>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</si>
  <si>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</si>
  <si>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</si>
  <si>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</si>
  <si>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</si>
  <si>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</si>
  <si>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</si>
  <si>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</si>
  <si>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</si>
  <si>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</si>
  <si>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</si>
  <si>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</si>
  <si>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</si>
  <si>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</si>
  <si>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</si>
  <si>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</si>
  <si>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</si>
  <si>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</si>
  <si>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</si>
  <si>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</si>
  <si>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</si>
  <si>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</si>
  <si>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</si>
  <si>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</si>
  <si>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</si>
  <si>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</si>
  <si>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</si>
  <si>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</si>
  <si>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</si>
  <si>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</si>
  <si>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</si>
  <si>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</si>
  <si>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</si>
  <si>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</si>
  <si>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</si>
  <si>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</si>
  <si>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</si>
  <si>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</si>
  <si>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</si>
  <si>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</si>
  <si>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</si>
  <si>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</si>
  <si>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</si>
  <si>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</si>
  <si>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</si>
  <si>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</si>
  <si>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</si>
  <si>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</si>
  <si>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</si>
  <si>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</si>
  <si>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</si>
  <si>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</si>
  <si>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</si>
  <si>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</si>
  <si>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</si>
  <si>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</si>
  <si>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</si>
  <si>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</si>
  <si>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</si>
  <si>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</si>
  <si>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</si>
  <si>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</si>
  <si>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</si>
  <si>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</si>
  <si>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</si>
  <si>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</si>
  <si>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</si>
  <si>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</si>
  <si>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</si>
  <si>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</si>
  <si>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</si>
  <si>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</si>
  <si>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</si>
  <si>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</si>
  <si>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</si>
  <si>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</si>
  <si>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</si>
  <si>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</si>
  <si>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</si>
  <si>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</si>
  <si>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</si>
  <si>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</si>
  <si>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</si>
  <si>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</si>
  <si>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</si>
  <si>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</si>
  <si>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</si>
  <si>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</si>
  <si>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</si>
  <si>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</si>
  <si>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</si>
  <si>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</si>
  <si>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</si>
  <si>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</si>
  <si>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</si>
  <si>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</si>
  <si>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</si>
  <si>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</si>
  <si>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</si>
  <si>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</si>
  <si>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</si>
  <si>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</si>
  <si>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</si>
  <si>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</si>
  <si>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</si>
  <si>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</si>
  <si>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</si>
  <si>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</si>
  <si>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</si>
  <si>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</si>
  <si>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</si>
  <si>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</si>
  <si>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</si>
  <si>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</si>
  <si>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</si>
  <si>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</si>
  <si>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</si>
  <si>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</si>
  <si>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</si>
  <si>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</si>
  <si>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</si>
  <si>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</si>
  <si>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</si>
  <si>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</si>
  <si>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</si>
  <si>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</si>
  <si>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</si>
  <si>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</si>
  <si>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</si>
  <si>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</si>
  <si>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</si>
  <si>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</si>
  <si>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</si>
  <si>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</si>
  <si>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</si>
  <si>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</si>
  <si>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</si>
  <si>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</si>
  <si>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</si>
  <si>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</si>
  <si>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</si>
  <si>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</si>
  <si>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</si>
  <si>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</si>
  <si>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</si>
  <si>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</si>
  <si>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</si>
  <si>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</si>
  <si>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</si>
  <si>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</si>
  <si>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</si>
  <si>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</si>
  <si>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</si>
  <si>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</si>
  <si>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</si>
  <si>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</si>
  <si>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</si>
  <si>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</si>
  <si>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</si>
  <si>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</si>
  <si>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</si>
  <si>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</si>
  <si>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</si>
  <si>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</si>
  <si>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</si>
  <si>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</si>
  <si>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</si>
  <si>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</si>
  <si>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</si>
  <si>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</si>
  <si>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</si>
  <si>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</si>
  <si>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</si>
  <si>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</si>
  <si>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</si>
  <si>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</si>
  <si>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</si>
  <si>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</si>
  <si>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</si>
  <si>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</si>
  <si>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</si>
  <si>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</si>
  <si>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</si>
  <si>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</si>
  <si>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</si>
  <si>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</si>
  <si>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</si>
  <si>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</si>
  <si>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</si>
  <si>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</si>
  <si>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</si>
  <si>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</si>
  <si>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</si>
  <si>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</si>
  <si>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</si>
  <si>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</si>
  <si>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</si>
  <si>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</si>
  <si>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</si>
  <si>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</si>
  <si>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</si>
  <si>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</si>
  <si>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</si>
  <si>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</si>
  <si>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</si>
  <si>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</si>
  <si>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</si>
  <si>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</si>
  <si>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</si>
  <si>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</si>
  <si>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</si>
  <si>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</si>
  <si>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</si>
  <si>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</si>
  <si>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</si>
  <si>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</si>
  <si>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</si>
  <si>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</si>
  <si>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</si>
  <si>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</si>
  <si>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</si>
  <si>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</si>
  <si>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</si>
  <si>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</si>
  <si>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</si>
  <si>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</si>
  <si>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</si>
  <si>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</si>
  <si>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</si>
  <si>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</si>
  <si>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</si>
  <si>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</si>
  <si>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</si>
  <si>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</si>
  <si>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</si>
  <si>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</si>
  <si>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</si>
  <si>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</si>
  <si>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</si>
  <si>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</si>
  <si>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</si>
  <si>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</si>
  <si>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</si>
  <si>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</si>
  <si>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</si>
  <si>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</si>
  <si>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</si>
  <si>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</si>
  <si>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</si>
  <si>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</si>
  <si>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</si>
  <si>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</si>
  <si>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</si>
  <si>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</si>
  <si>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</si>
  <si>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</si>
  <si>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</si>
  <si>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</si>
  <si>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</si>
  <si>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</si>
  <si>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</si>
  <si>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</si>
  <si>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</si>
  <si>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</si>
  <si>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</si>
  <si>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</si>
  <si>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</si>
  <si>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</si>
  <si>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</si>
  <si>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</si>
  <si>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</si>
  <si>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</si>
  <si>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</si>
  <si>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</si>
  <si>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</si>
  <si>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</si>
  <si>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</si>
  <si>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</si>
  <si>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</si>
  <si>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</si>
  <si>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</si>
  <si>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</si>
  <si>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</si>
  <si>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</si>
  <si>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</si>
  <si>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</si>
  <si>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</si>
  <si>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</si>
  <si>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</si>
  <si>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</si>
  <si>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</si>
  <si>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</si>
  <si>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</si>
  <si>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</si>
  <si>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</si>
  <si>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</si>
  <si>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</si>
  <si>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</si>
  <si>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</si>
  <si>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</si>
  <si>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</si>
  <si>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</si>
  <si>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</si>
  <si>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</si>
  <si>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</si>
  <si>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</si>
  <si>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</si>
  <si>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</si>
  <si>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</si>
  <si>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</si>
  <si>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</si>
  <si>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</si>
  <si>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</si>
  <si>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</si>
  <si>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</si>
  <si>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</si>
  <si>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</si>
  <si>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</si>
  <si>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</si>
  <si>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</si>
  <si>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</si>
  <si>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</si>
  <si>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</si>
  <si>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</si>
  <si>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</si>
  <si>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</si>
  <si>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</si>
  <si>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</si>
  <si>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</si>
  <si>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</si>
  <si>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</si>
  <si>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</si>
  <si>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</si>
  <si>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</si>
  <si>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</si>
  <si>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</si>
  <si>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</si>
  <si>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</si>
  <si>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</si>
  <si>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</si>
  <si>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</si>
  <si>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</si>
  <si>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</si>
  <si>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</si>
  <si>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</si>
  <si>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</si>
  <si>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</si>
  <si>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</si>
  <si>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</si>
  <si>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</si>
  <si>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</si>
  <si>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</si>
  <si>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</si>
  <si>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</si>
  <si>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</si>
  <si>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</si>
  <si>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</si>
  <si>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</si>
  <si>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</si>
  <si>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</si>
  <si>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</si>
  <si>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</si>
  <si>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</si>
  <si>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</si>
  <si>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</si>
  <si>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</si>
  <si>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</si>
  <si>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</si>
  <si>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</si>
  <si>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</si>
  <si>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</si>
  <si>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</si>
  <si>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</si>
  <si>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</si>
  <si>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</si>
  <si>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</si>
  <si>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</si>
  <si>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</si>
  <si>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</si>
  <si>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</si>
  <si>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</si>
  <si>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</si>
  <si>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</si>
  <si>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</si>
  <si>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</si>
  <si>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</si>
  <si>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</si>
  <si>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</si>
  <si>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</si>
  <si>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</si>
  <si>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</si>
  <si>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</si>
  <si>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</si>
  <si>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</si>
  <si>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</si>
  <si>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</si>
  <si>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</si>
  <si>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</si>
  <si>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</si>
  <si>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</si>
  <si>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</si>
  <si>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</si>
  <si>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</si>
  <si>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</si>
  <si>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</si>
  <si>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</si>
  <si>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</si>
  <si>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</si>
  <si>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</si>
  <si>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</si>
  <si>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</si>
  <si>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</si>
  <si>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</si>
  <si>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</si>
  <si>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</si>
  <si>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</si>
  <si>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</si>
  <si>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</si>
  <si>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</si>
  <si>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</si>
  <si>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</si>
  <si>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</si>
  <si>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</si>
  <si>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</si>
  <si>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</si>
  <si>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</si>
  <si>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</si>
  <si>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</si>
  <si>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</si>
  <si>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</si>
  <si>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</si>
  <si>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</si>
  <si>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</si>
  <si>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</si>
  <si>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</si>
  <si>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</si>
  <si>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</si>
  <si>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</si>
  <si>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</si>
  <si>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</si>
  <si>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</si>
  <si>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</si>
  <si>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</si>
  <si>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</si>
  <si>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</si>
  <si>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</si>
  <si>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</si>
  <si>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</si>
  <si>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</si>
  <si>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</si>
  <si>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</si>
  <si>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</si>
  <si>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</si>
  <si>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</si>
  <si>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</si>
  <si>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</si>
  <si>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</si>
  <si>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</si>
  <si>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</si>
  <si>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</si>
  <si>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</si>
  <si>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</si>
  <si>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</si>
  <si>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</si>
  <si>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</si>
  <si>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</si>
  <si>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</si>
  <si>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</si>
  <si>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</si>
  <si>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</si>
  <si>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</si>
  <si>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</si>
  <si>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</si>
  <si>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</si>
  <si>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</si>
  <si>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</si>
  <si>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</si>
  <si>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</si>
  <si>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</si>
  <si>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</si>
  <si>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</si>
  <si>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</si>
  <si>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</si>
  <si>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</si>
  <si>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</si>
  <si>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</si>
  <si>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</si>
  <si>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</si>
  <si>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</si>
  <si>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</si>
  <si>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</si>
  <si>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</si>
  <si>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</si>
  <si>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</si>
  <si>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</si>
  <si>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</si>
  <si>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</si>
  <si>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</si>
  <si>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</si>
  <si>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</si>
  <si>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</si>
  <si>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</si>
  <si>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</si>
  <si>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</si>
  <si>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</si>
  <si>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</si>
  <si>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</si>
  <si>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</si>
  <si>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</si>
  <si>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</si>
  <si>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</si>
  <si>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</si>
  <si>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</si>
  <si>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</si>
  <si>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</si>
  <si>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</si>
  <si>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</si>
  <si>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</si>
  <si>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</si>
  <si>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</si>
  <si>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</si>
  <si>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</si>
  <si>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</si>
  <si>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</si>
  <si>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</si>
  <si>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</si>
  <si>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</si>
  <si>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</si>
  <si>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</si>
  <si>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</si>
  <si>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</si>
  <si>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</si>
  <si>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</si>
  <si>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</si>
  <si>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</si>
  <si>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</si>
  <si>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</si>
  <si>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</si>
  <si>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</si>
  <si>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</si>
  <si>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</si>
  <si>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</si>
  <si>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</si>
  <si>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</si>
  <si>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</si>
  <si>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</si>
  <si>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</si>
  <si>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</si>
  <si>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</si>
  <si>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</si>
  <si>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</si>
  <si>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</si>
  <si>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</si>
  <si>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</si>
  <si>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</si>
  <si>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</si>
  <si>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</si>
  <si>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</si>
  <si>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</si>
  <si>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</si>
  <si>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</si>
  <si>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</si>
  <si>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</si>
  <si>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</si>
  <si>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</si>
  <si>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</si>
  <si>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</si>
  <si>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</si>
  <si>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</si>
  <si>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</si>
  <si>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</si>
  <si>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</si>
  <si>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</si>
  <si>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</si>
  <si>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</si>
  <si>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</si>
  <si>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</si>
  <si>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</si>
  <si>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</si>
  <si>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</si>
  <si>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</si>
  <si>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</si>
  <si>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</si>
  <si>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</si>
  <si>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</si>
  <si>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</si>
  <si>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</si>
  <si>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</si>
  <si>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</si>
  <si>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</si>
  <si>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Text box 1</t>
  </si>
  <si>
    <t>Text box 2</t>
  </si>
  <si>
    <t>Text box 3</t>
  </si>
  <si>
    <t>Text box 4</t>
  </si>
  <si>
    <t>Text box 5</t>
  </si>
  <si>
    <t>Text box 6</t>
  </si>
  <si>
    <t>Table 1</t>
  </si>
  <si>
    <t>Chart 1</t>
  </si>
  <si>
    <t>Chart2</t>
  </si>
  <si>
    <t>Sales For latest year</t>
  </si>
  <si>
    <t>Sales for last year</t>
  </si>
  <si>
    <t>Growth vs PY</t>
  </si>
  <si>
    <t>Profit latest year</t>
  </si>
  <si>
    <t>Profit last year</t>
  </si>
  <si>
    <t>Sales by sub category for 2017 and 2016</t>
  </si>
  <si>
    <t>Sales by Cities for 2017 and 2016</t>
  </si>
  <si>
    <t>Filter buttons for category</t>
  </si>
  <si>
    <t>Filter buttons for segment</t>
  </si>
  <si>
    <t>Filter buttons for ship mode</t>
  </si>
  <si>
    <t>Filter buttons category</t>
  </si>
  <si>
    <t>Filter buttons segment</t>
  </si>
  <si>
    <t>Sales and price by quarter trend for last 4 years</t>
  </si>
  <si>
    <t>States with highest and lowest all time sales.</t>
  </si>
  <si>
    <t>Row Labels</t>
  </si>
  <si>
    <t>Grand Total</t>
  </si>
  <si>
    <t>2014</t>
  </si>
  <si>
    <t>Qtr1</t>
  </si>
  <si>
    <t>Qtr2</t>
  </si>
  <si>
    <t>Qtr3</t>
  </si>
  <si>
    <t>Qtr4</t>
  </si>
  <si>
    <t>2015</t>
  </si>
  <si>
    <t>2016</t>
  </si>
  <si>
    <t>2017</t>
  </si>
  <si>
    <t>Sum of Sales</t>
  </si>
  <si>
    <t>Sum of Profit</t>
  </si>
  <si>
    <t>Sales vs PY</t>
  </si>
  <si>
    <t>Profit vs PY</t>
  </si>
  <si>
    <t>Column Labels</t>
  </si>
  <si>
    <t>Table 2</t>
  </si>
  <si>
    <t>Table 3</t>
  </si>
  <si>
    <t>Table 4</t>
  </si>
  <si>
    <t>Data for table 1 and table 2</t>
  </si>
  <si>
    <t>Data for table 3 and table 4</t>
  </si>
  <si>
    <t>Sum of Quantity</t>
  </si>
  <si>
    <t>Years</t>
  </si>
  <si>
    <t>Quarters</t>
  </si>
  <si>
    <t>Price</t>
  </si>
  <si>
    <t>Chart Data</t>
  </si>
  <si>
    <t>Data for chart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</si>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</sst>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164" fontId="1" fillId="0" borderId="0" applyFont="0" applyFill="0" applyBorder="0" applyAlignment="0" applyProtection="0"/>
  </cellStyleXfs>
  <cellXfs count="29">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2" fillId="0" borderId="0" xfId="0" applyFont="1"/>
    <xf numFmtId="167" fontId="0" fillId="0" borderId="0" xfId="1" applyNumberFormat="1" applyFont="1"/>
    <xf numFmtId="168" fontId="0" fillId="0" borderId="0" xfId="0" applyNumberFormat="1"/>
    <xf numFmtId="0" fontId="2" fillId="0" borderId="0" xfId="0" applyFont="1" applyAlignment="1">
      <alignment horizontal="right"/>
    </xf>
    <xf numFmtId="168" fontId="0" fillId="0" borderId="0" xfId="1" applyNumberFormat="1" applyFont="1" applyBorder="1"/>
    <xf numFmtId="169" fontId="2" fillId="0" borderId="0" xfId="0" applyNumberFormat="1" applyFont="1"/>
    <xf numFmtId="0" fontId="2" fillId="0" borderId="12" xfId="0" applyFont="1" applyBorder="1"/>
    <xf numFmtId="168" fontId="2" fillId="0" borderId="12" xfId="0" applyNumberFormat="1" applyFont="1" applyBorder="1"/>
    <xf numFmtId="0" fontId="3" fillId="0" borderId="0" xfId="0" applyFont="1"/>
    <xf numFmtId="170" fontId="0" fillId="0" borderId="0" xfId="0" applyNumberFormat="1"/>
    <xf numFmtId="170" fontId="2" fillId="0" borderId="12" xfId="0" applyNumberFormat="1" applyFont="1" applyBorder="1"/>
    <xf numFmtId="0" fontId="0" fillId="0" borderId="0" xfId="0" applyBorder="1"/>
  </cellXfs>
  <cellStyles count="2">
    <cellStyle name="Comma" xfId="1" builtinId="3"/>
    <cellStyle name="Normal" xfId="0" builtinId="0"/>
  </cellStyles>
  <dxfs count="9">
    <dxf>
      <numFmt numFmtId="165" formatCode="_-* #,##0.0_-;\-* #,##0.0_-;_-* &quot;-&quot;??_-;_-@_-"/>
    </dxf>
    <dxf>
      <numFmt numFmtId="165" formatCode="_-* #,##0.0_-;\-* #,##0.0_-;_-* &quot;-&quot;??_-;_-@_-"/>
    </dxf>
    <dxf>
      <numFmt numFmtId="165" formatCode="_-* #,##0.0_-;\-* #,##0.0_-;_-* &quot;-&quot;??_-;_-@_-"/>
    </dxf>
    <dxf>
      <numFmt numFmtId="165" formatCode="_-* #,##0.0_-;\-* #,##0.0_-;_-* &quot;-&quot;??_-;_-@_-"/>
    </dxf>
    <dxf>
      <numFmt numFmtId="168" formatCode="_-* #,##0_-;\-* #,##0_-;_-* &quot;-&quot;??_-;_-@_-"/>
    </dxf>
    <dxf>
      <numFmt numFmtId="165" formatCode="_-* #,##0.0_-;\-* #,##0.0_-;_-* &quot;-&quot;??_-;_-@_-"/>
    </dxf>
    <dxf>
      <numFmt numFmtId="165" formatCode="_-* #,##0.0_-;\-* #,##0.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8"/>
      <tableStyleElement type="headerRow" dxfId="7"/>
    </tableStyle>
  </tableStyles>
  <colors>
    <mruColors>
      <color rgb="FFFFFF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269"/>
        <c:overlap val="-27"/>
        <c:axId val="137324592"/>
        <c:axId val="137730016"/>
      </c:barChart>
      <c:lineChart>
        <c:grouping val="standard"/>
        <c:varyColors val="0"/>
        <c:ser>
          <c:idx val="1"/>
          <c:order val="1"/>
          <c:tx>
            <c:strRef>
              <c:f>Working!$I$52</c:f>
              <c:strCache>
                <c:ptCount val="1"/>
                <c:pt idx="0">
                  <c:v>Price</c:v>
                </c:pt>
              </c:strCache>
            </c:strRef>
          </c:tx>
          <c:spPr>
            <a:ln w="38100" cap="rnd">
              <a:solidFill>
                <a:schemeClr val="accent2"/>
              </a:solidFill>
              <a:round/>
            </a:ln>
            <a:effectLst/>
          </c:spPr>
          <c:marker>
            <c:symbol val="circle"/>
            <c:size val="8"/>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Working!$I$53:$I$68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valAx>
        <c:axId val="1380640912"/>
        <c:scaling>
          <c:orientation val="minMax"/>
        </c:scaling>
        <c:delete val="0"/>
        <c:axPos val="r"/>
        <c:numFmt formatCode="&quot;$&quot;#,##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Working!$J$74</c:f>
          <c:strCache>
            <c:ptCount val="1"/>
            <c:pt idx="0">
              <c:v>States with Highest all time sales</c:v>
            </c:pt>
          </c:strCache>
        </c:strRef>
      </c:tx>
      <c:layout>
        <c:manualLayout>
          <c:xMode val="edge"/>
          <c:yMode val="edge"/>
          <c:x val="0.30972090548777631"/>
          <c:y val="3.4446563073826854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manualLayout>
          <c:layoutTarget val="inner"/>
          <c:xMode val="edge"/>
          <c:yMode val="edge"/>
          <c:x val="2.0169764834306176E-2"/>
          <c:y val="0.22843119321992561"/>
          <c:w val="0.96302209780377201"/>
          <c:h val="0.6482417799424316"/>
        </c:manualLayout>
      </c:layout>
      <c:barChart>
        <c:barDir val="col"/>
        <c:grouping val="clustered"/>
        <c:varyColors val="0"/>
        <c:ser>
          <c:idx val="0"/>
          <c:order val="0"/>
          <c:tx>
            <c:strRef>
              <c:f>Working!$E$74</c:f>
              <c:strCache>
                <c:ptCount val="1"/>
                <c:pt idx="0">
                  <c:v>Sales</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Working!$D$75:$D$84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Working!$E$75:$E$84</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D71-43B9-8A38-0C5ECF0A4BDB}"/>
            </c:ext>
          </c:extLst>
        </c:ser>
        <c:dLbls>
          <c:dLblPos val="inEnd"/>
          <c:showLegendKey val="0"/>
          <c:showVal val="1"/>
          <c:showCatName val="0"/>
          <c:showSerName val="0"/>
          <c:showPercent val="0"/>
          <c:showBubbleSize val="0"/>
        </c:dLbls>
        <c:gapWidth val="41"/>
        <c:axId val="1966224864"/>
        <c:axId val="1253004336"/>
      </c:barChart>
      <c:catAx>
        <c:axId val="1966224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606425</xdr:colOff>
      <xdr:row>4</xdr:row>
      <xdr:rowOff>121444</xdr:rowOff>
    </xdr:from>
    <xdr:to>
      <xdr:col>3</xdr:col>
      <xdr:colOff>406400</xdr:colOff>
      <xdr:row>9</xdr:row>
      <xdr:rowOff>66675</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733,215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ysClr val="windowText" lastClr="000000"/>
              </a:solidFill>
            </a:rPr>
            <a:t>Sales Latest Year</a:t>
          </a:r>
        </a:p>
      </xdr:txBody>
    </xdr:sp>
    <xdr:clientData/>
  </xdr:twoCellAnchor>
  <xdr:twoCellAnchor editAs="absolute">
    <xdr:from>
      <xdr:col>4</xdr:col>
      <xdr:colOff>419100</xdr:colOff>
      <xdr:row>4</xdr:row>
      <xdr:rowOff>123032</xdr:rowOff>
    </xdr:from>
    <xdr:to>
      <xdr:col>8</xdr:col>
      <xdr:colOff>91440</xdr:colOff>
      <xdr:row>9</xdr:row>
      <xdr:rowOff>65088</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3950" y="846932"/>
          <a:ext cx="1828800" cy="8469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609,206 </a:t>
          </a:fld>
          <a:endParaRPr lang="en-CA" sz="2800" b="1" i="0" u="none" strike="noStrike">
            <a:solidFill>
              <a:schemeClr val="bg1"/>
            </a:solidFill>
            <a:latin typeface="Calibri"/>
            <a:ea typeface="+mn-ea"/>
            <a:cs typeface="Calibri"/>
          </a:endParaRPr>
        </a:p>
      </xdr:txBody>
    </xdr:sp>
    <xdr:clientData/>
  </xdr:twoCellAnchor>
  <xdr:twoCellAnchor editAs="absolute">
    <xdr:from>
      <xdr:col>5</xdr:col>
      <xdr:colOff>9525</xdr:colOff>
      <xdr:row>5</xdr:row>
      <xdr:rowOff>85167</xdr:rowOff>
    </xdr:from>
    <xdr:to>
      <xdr:col>7</xdr:col>
      <xdr:colOff>211455</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ysClr val="windowText" lastClr="000000"/>
              </a:solidFill>
            </a:rPr>
            <a:t>Sales Last Year</a:t>
          </a:r>
        </a:p>
      </xdr:txBody>
    </xdr:sp>
    <xdr:clientData/>
  </xdr:twoCellAnchor>
  <xdr:twoCellAnchor editAs="absolute">
    <xdr:from>
      <xdr:col>8</xdr:col>
      <xdr:colOff>701675</xdr:colOff>
      <xdr:row>4</xdr:row>
      <xdr:rowOff>121444</xdr:rowOff>
    </xdr:from>
    <xdr:to>
      <xdr:col>11</xdr:col>
      <xdr:colOff>369570</xdr:colOff>
      <xdr:row>9</xdr:row>
      <xdr:rowOff>66675</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2457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20.4%</a:t>
          </a:fld>
          <a:endParaRPr lang="en-CA" sz="2800" b="1" i="0" u="none" strike="noStrike">
            <a:solidFill>
              <a:schemeClr val="bg1"/>
            </a:solidFill>
            <a:latin typeface="Calibri"/>
            <a:ea typeface="+mn-ea"/>
            <a:cs typeface="Calibri"/>
          </a:endParaRPr>
        </a:p>
      </xdr:txBody>
    </xdr:sp>
    <xdr:clientData/>
  </xdr:twoCellAnchor>
  <xdr:twoCellAnchor editAs="absolute">
    <xdr:from>
      <xdr:col>8</xdr:col>
      <xdr:colOff>901700</xdr:colOff>
      <xdr:row>5</xdr:row>
      <xdr:rowOff>84116</xdr:rowOff>
    </xdr:from>
    <xdr:to>
      <xdr:col>11</xdr:col>
      <xdr:colOff>173990</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ysClr val="windowText" lastClr="000000"/>
              </a:solidFill>
            </a:rPr>
            <a:t>Sales growth vs PY</a:t>
          </a:r>
        </a:p>
      </xdr:txBody>
    </xdr:sp>
    <xdr:clientData/>
  </xdr:twoCellAnchor>
  <xdr:twoCellAnchor editAs="absolute">
    <xdr:from>
      <xdr:col>12</xdr:col>
      <xdr:colOff>114300</xdr:colOff>
      <xdr:row>4</xdr:row>
      <xdr:rowOff>121444</xdr:rowOff>
    </xdr:from>
    <xdr:to>
      <xdr:col>15</xdr:col>
      <xdr:colOff>339725</xdr:colOff>
      <xdr:row>9</xdr:row>
      <xdr:rowOff>66675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57885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93,439 </a:t>
          </a:fld>
          <a:endParaRPr lang="en-CA" sz="2800" b="1" i="0" u="none" strike="noStrike">
            <a:solidFill>
              <a:schemeClr val="bg1"/>
            </a:solidFill>
            <a:latin typeface="Calibri"/>
            <a:ea typeface="+mn-ea"/>
            <a:cs typeface="Calibri"/>
          </a:endParaRPr>
        </a:p>
      </xdr:txBody>
    </xdr:sp>
    <xdr:clientData/>
  </xdr:twoCellAnchor>
  <xdr:twoCellAnchor editAs="absolute">
    <xdr:from>
      <xdr:col>12</xdr:col>
      <xdr:colOff>314325</xdr:colOff>
      <xdr:row>5</xdr:row>
      <xdr:rowOff>84116</xdr:rowOff>
    </xdr:from>
    <xdr:to>
      <xdr:col>15</xdr:col>
      <xdr:colOff>139700</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ysClr val="windowText" lastClr="000000"/>
              </a:solidFill>
            </a:rPr>
            <a:t>Profit Latest Year</a:t>
          </a:r>
        </a:p>
      </xdr:txBody>
    </xdr:sp>
    <xdr:clientData/>
  </xdr:twoCellAnchor>
  <xdr:twoCellAnchor editAs="absolute">
    <xdr:from>
      <xdr:col>16</xdr:col>
      <xdr:colOff>180975</xdr:colOff>
      <xdr:row>4</xdr:row>
      <xdr:rowOff>116682</xdr:rowOff>
    </xdr:from>
    <xdr:to>
      <xdr:col>18</xdr:col>
      <xdr:colOff>270722</xdr:colOff>
      <xdr:row>9</xdr:row>
      <xdr:rowOff>68263</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1039475" y="840582"/>
          <a:ext cx="1828800" cy="85645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81,795 </a:t>
          </a:fld>
          <a:endParaRPr lang="en-CA" sz="2800" b="1" i="0" u="none" strike="noStrike">
            <a:solidFill>
              <a:schemeClr val="bg1"/>
            </a:solidFill>
            <a:latin typeface="Calibri"/>
            <a:ea typeface="+mn-ea"/>
            <a:cs typeface="Calibri"/>
          </a:endParaRPr>
        </a:p>
      </xdr:txBody>
    </xdr:sp>
    <xdr:clientData/>
  </xdr:twoCellAnchor>
  <xdr:twoCellAnchor editAs="absolute">
    <xdr:from>
      <xdr:col>16</xdr:col>
      <xdr:colOff>381000</xdr:colOff>
      <xdr:row>5</xdr:row>
      <xdr:rowOff>86777</xdr:rowOff>
    </xdr:from>
    <xdr:to>
      <xdr:col>18</xdr:col>
      <xdr:colOff>72179</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ysClr val="windowText" lastClr="000000"/>
              </a:solidFill>
            </a:rPr>
            <a:t>Profit Last Year</a:t>
          </a:r>
        </a:p>
      </xdr:txBody>
    </xdr:sp>
    <xdr:clientData/>
  </xdr:twoCellAnchor>
  <xdr:twoCellAnchor editAs="absolute">
    <xdr:from>
      <xdr:col>20</xdr:col>
      <xdr:colOff>231140</xdr:colOff>
      <xdr:row>4</xdr:row>
      <xdr:rowOff>121444</xdr:rowOff>
    </xdr:from>
    <xdr:to>
      <xdr:col>22</xdr:col>
      <xdr:colOff>398569</xdr:colOff>
      <xdr:row>9</xdr:row>
      <xdr:rowOff>66675</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48740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14.2%</a:t>
          </a:fld>
          <a:endParaRPr lang="en-CA" sz="2800" b="1" i="0" u="none" strike="noStrike">
            <a:solidFill>
              <a:schemeClr val="bg1"/>
            </a:solidFill>
            <a:latin typeface="Calibri"/>
            <a:ea typeface="+mn-ea"/>
            <a:cs typeface="Calibri"/>
          </a:endParaRPr>
        </a:p>
      </xdr:txBody>
    </xdr:sp>
    <xdr:clientData/>
  </xdr:twoCellAnchor>
  <xdr:twoCellAnchor editAs="absolute">
    <xdr:from>
      <xdr:col>20</xdr:col>
      <xdr:colOff>423545</xdr:colOff>
      <xdr:row>5</xdr:row>
      <xdr:rowOff>84116</xdr:rowOff>
    </xdr:from>
    <xdr:to>
      <xdr:col>22</xdr:col>
      <xdr:colOff>195369</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ysClr val="windowText" lastClr="000000"/>
              </a:solidFill>
            </a:rPr>
            <a:t>Profit</a:t>
          </a:r>
          <a:r>
            <a:rPr lang="en-CA" sz="1100" baseline="0">
              <a:solidFill>
                <a:sysClr val="windowText" lastClr="000000"/>
              </a:solidFill>
            </a:rPr>
            <a:t> growth vs PY</a:t>
          </a:r>
          <a:endParaRPr lang="en-CA" sz="1100">
            <a:solidFill>
              <a:sysClr val="windowText" lastClr="000000"/>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33350" y="5067300"/>
          <a:ext cx="17341850"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30</xdr:row>
      <xdr:rowOff>0</xdr:rowOff>
    </xdr:from>
    <xdr:to>
      <xdr:col>12</xdr:col>
      <xdr:colOff>298823</xdr:colOff>
      <xdr:row>42</xdr:row>
      <xdr:rowOff>66675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149225</xdr:colOff>
      <xdr:row>30</xdr:row>
      <xdr:rowOff>14942</xdr:rowOff>
    </xdr:from>
    <xdr:to>
      <xdr:col>25</xdr:col>
      <xdr:colOff>69849</xdr:colOff>
      <xdr:row>42</xdr:row>
      <xdr:rowOff>82175</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203200</xdr:colOff>
      <xdr:row>1</xdr:row>
      <xdr:rowOff>63499</xdr:rowOff>
    </xdr:from>
    <xdr:to>
      <xdr:col>15</xdr:col>
      <xdr:colOff>406400</xdr:colOff>
      <xdr:row>3</xdr:row>
      <xdr:rowOff>152400</xdr:rowOff>
    </xdr:to>
    <mc:AlternateContent xmlns:mc="http://schemas.openxmlformats.org/markup-compatibility/2006">
      <mc:Choice xmlns:a14="http://schemas.microsoft.com/office/drawing/2010/main"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217348" y="242240"/>
              <a:ext cx="5123274" cy="44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449231</xdr:colOff>
      <xdr:row>1</xdr:row>
      <xdr:rowOff>59764</xdr:rowOff>
    </xdr:from>
    <xdr:to>
      <xdr:col>23</xdr:col>
      <xdr:colOff>381000</xdr:colOff>
      <xdr:row>3</xdr:row>
      <xdr:rowOff>165557</xdr:rowOff>
    </xdr:to>
    <mc:AlternateContent xmlns:mc="http://schemas.openxmlformats.org/markup-compatibility/2006">
      <mc:Choice xmlns:a14="http://schemas.microsoft.com/office/drawing/2010/main"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164268" y="238505"/>
              <a:ext cx="4607251" cy="463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11</xdr:col>
      <xdr:colOff>445769</xdr:colOff>
      <xdr:row>12</xdr:row>
      <xdr:rowOff>102338</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47824" y="2093913"/>
              <a:ext cx="63817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215899</xdr:colOff>
      <xdr:row>10</xdr:row>
      <xdr:rowOff>282575</xdr:rowOff>
    </xdr:from>
    <xdr:to>
      <xdr:col>23</xdr:col>
      <xdr:colOff>16298</xdr:colOff>
      <xdr:row>12</xdr:row>
      <xdr:rowOff>107100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439149" y="2092325"/>
              <a:ext cx="6594475"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501015</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23</xdr:col>
      <xdr:colOff>248074</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591801" y="5210173"/>
              <a:ext cx="4495799"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15</xdr:col>
      <xdr:colOff>584835</xdr:colOff>
      <xdr:row>29</xdr:row>
      <xdr:rowOff>122973</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5972175" y="5210173"/>
              <a:ext cx="43878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441960</xdr:colOff>
          <xdr:row>29</xdr:row>
          <xdr:rowOff>22860</xdr:rowOff>
        </xdr:from>
        <xdr:to>
          <xdr:col>27</xdr:col>
          <xdr:colOff>167639</xdr:colOff>
          <xdr:row>31</xdr:row>
          <xdr:rowOff>22860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441960</xdr:colOff>
          <xdr:row>30</xdr:row>
          <xdr:rowOff>137160</xdr:rowOff>
        </xdr:from>
        <xdr:to>
          <xdr:col>27</xdr:col>
          <xdr:colOff>22859</xdr:colOff>
          <xdr:row>32</xdr:row>
          <xdr:rowOff>137160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0">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1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3">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5">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DA4502C-E72E-45C2-9A15-34E695B2F922}" sourceName="Category">
  <pivotTables>
    <pivotTable tabId="2" name="PivotTable8"/>
    <pivotTable tabId="2" name="PivotTable9"/>
  </pivotTables>
  <data>
    <tabular pivotCacheId="869447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_noborder" rowHeight="241300"/>
  <slicer name="Segment" xr10:uid="{6C2C5C03-14E3-4CB5-8A97-E1DF2D070A93}" cache="Slicer_Segment" caption="Segment" columnCount="3" showCaption="0" style="Slicer_noborder" rowHeight="241300"/>
  <slicer name="Category_Table1" xr10:uid="{36AD5E67-12DD-4264-A8DA-B17E2A6BA6DD}" cache="Slicer_Category1" caption="Category" columnCount="3" showCaption="0" style="Slicer_noborder" rowHeight="241300"/>
  <slicer name="Segment_table" xr10:uid="{0126E13E-9CD0-48D2-A049-4836CC983618}" cache="Slicer_Segment1" caption="Segment" columnCount="3" showCaption="0" style="Slicer_noborder" rowHeight="241300"/>
  <slicer name="Segment_charts" xr10:uid="{FFB0B896-D3DA-43F4-A592-AD9D19105C2B}" cache="Slicer_Segment2" caption="Segment" columnCount="3" showCaption="0" style="Slicer_noborder" rowHeight="241300"/>
  <slicer name="Category_charts" xr10:uid="{8811B33E-35F9-4E88-90D7-F91CB6B3ACF2}" cache="Slicer_Category2" caption="Category" columnCount="3" showCaption="0" style="Slicer_noborder" rowHeight="241300"/>
  <slicer name="ShipMode_charts" xr10:uid="{F602A489-AAAC-472B-8CC8-DD56F7CD73D9}" cache="Slicer_Ship_Mode" caption="Ship Mode" columnCount="4" showCaption="0" style="Slicer_noborder" rowHeight="241300"/>
</slicers>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FFC000"/>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sheetPr>
    <tabColor rgb="FFFFFFCC"/>
  </sheetPr>
  <dimension ref="C2:Z29"/>
  <sheetViews>
    <sheetView showGridLines="0" tabSelected="1" topLeftCell="C14" zoomScale="81" zoomScaleNormal="100" workbookViewId="0">
      <selection activeCell="Z30" sqref="Z30:AA33"/>
    </sheetView>
  </sheetViews>
  <sheetFormatPr defaultColWidth="8.77734375" defaultRowHeight="14.4" x14ac:dyDescent="0.3"/>
  <cols>
    <col min="2" max="2" width="15.33203125" customWidth="1"/>
    <col min="3" max="3" width="13.6640625" customWidth="1"/>
    <col min="6" max="6" width="13" customWidth="1"/>
    <col min="7" max="8" width="4.6640625" customWidth="1"/>
    <col min="9" max="9" width="13.6640625" customWidth="1"/>
    <col min="12" max="12" width="12.77734375" customWidth="1"/>
    <col min="13" max="14" width="4.6640625" customWidth="1"/>
    <col min="15" max="15" width="13.6640625" customWidth="1"/>
    <col min="16" max="16" width="11.33203125" customWidth="1"/>
    <col min="17" max="17" width="11.77734375" customWidth="1"/>
    <col min="18" max="18" width="13.44140625" customWidth="1"/>
    <col min="19" max="20" width="4.6640625" customWidth="1"/>
    <col min="21" max="21" width="13.6640625" customWidth="1"/>
    <col min="22" max="22" width="10.21875" customWidth="1"/>
    <col min="23" max="23" width="9.6640625" customWidth="1"/>
    <col min="24" max="24" width="12.6640625" customWidth="1"/>
  </cols>
  <sheetData>
    <row r="2" spans="3:26" x14ac:dyDescent="0.3">
      <c r="H2" s="28"/>
      <c r="I2" s="28"/>
      <c r="J2" s="28"/>
      <c r="K2" s="28"/>
      <c r="L2" s="28"/>
      <c r="M2" s="28"/>
      <c r="N2" s="28"/>
      <c r="O2" s="28"/>
      <c r="R2" s="28"/>
      <c r="S2" s="28"/>
      <c r="T2" s="28"/>
      <c r="U2" s="28"/>
      <c r="V2" s="28"/>
      <c r="W2" s="28"/>
      <c r="X2" s="28"/>
      <c r="Y2" s="28"/>
    </row>
    <row r="11" spans="3:26" ht="34.950000000000003" customHeight="1" x14ac:dyDescent="0.3"/>
    <row r="12" spans="3:26" x14ac:dyDescent="0.3">
      <c r="C12" s="10"/>
      <c r="D12" s="11"/>
      <c r="E12" s="11" t="s">
        <v>10955</v>
      </c>
      <c r="F12" s="11"/>
      <c r="G12" s="11"/>
      <c r="H12" s="11"/>
      <c r="I12" s="11"/>
      <c r="J12" s="12"/>
      <c r="O12" s="10"/>
      <c r="P12" s="11"/>
      <c r="Q12" s="11" t="s">
        <v>10956</v>
      </c>
      <c r="R12" s="11"/>
      <c r="S12" s="11"/>
      <c r="T12" s="11"/>
      <c r="U12" s="11"/>
      <c r="V12" s="12"/>
    </row>
    <row r="14" spans="3:26" x14ac:dyDescent="0.3">
      <c r="C14" s="17" t="s">
        <v>10989</v>
      </c>
      <c r="D14" s="22">
        <v>2017</v>
      </c>
      <c r="E14" s="22">
        <v>2016</v>
      </c>
      <c r="F14" s="20" t="s">
        <v>10990</v>
      </c>
      <c r="I14" s="17" t="s">
        <v>10989</v>
      </c>
      <c r="J14" s="22">
        <v>2017</v>
      </c>
      <c r="K14" s="22">
        <v>2016</v>
      </c>
      <c r="L14" s="20" t="s">
        <v>10990</v>
      </c>
      <c r="O14" s="17" t="s">
        <v>10989</v>
      </c>
      <c r="P14" s="22">
        <v>2017</v>
      </c>
      <c r="Q14" s="22">
        <v>2016</v>
      </c>
      <c r="R14" s="20" t="s">
        <v>10990</v>
      </c>
      <c r="U14" s="17" t="s">
        <v>10989</v>
      </c>
      <c r="V14" s="22">
        <v>2017</v>
      </c>
      <c r="W14" s="22">
        <v>2016</v>
      </c>
      <c r="X14" s="20" t="s">
        <v>10990</v>
      </c>
    </row>
    <row r="15" spans="3:26" x14ac:dyDescent="0.3">
      <c r="C15" t="str">
        <f>IF(Working!A16="","",Working!A16)</f>
        <v>Phones</v>
      </c>
      <c r="D15" s="21">
        <f>IF(Working!B16="","",Working!B16)</f>
        <v>105340.51600000002</v>
      </c>
      <c r="E15" s="21">
        <f>IF(Working!C16="","",Working!C16)</f>
        <v>78962.029999999984</v>
      </c>
      <c r="F15" s="26">
        <f>IF(C15="","",D15/E15-1)</f>
        <v>0.33406544892526235</v>
      </c>
      <c r="I15" t="str">
        <f>IF(Working!F16="","",Working!F16)</f>
        <v>New York City</v>
      </c>
      <c r="J15" s="21">
        <f>IF(Working!G16="","",Working!G16)</f>
        <v>86939.600999999995</v>
      </c>
      <c r="K15" s="21">
        <f>IF(Working!H16="","",Working!H16)</f>
        <v>54824.09800000002</v>
      </c>
      <c r="L15" s="26">
        <f>J15/K15-1</f>
        <v>0.58579172611284847</v>
      </c>
      <c r="O15" t="str">
        <f>Working!A35</f>
        <v>Phones</v>
      </c>
      <c r="P15" s="21">
        <f>Working!B35</f>
        <v>105340.51600000002</v>
      </c>
      <c r="Q15" s="21">
        <f>Working!C35</f>
        <v>78962.029999999984</v>
      </c>
      <c r="R15" s="26">
        <f>P15/Q15-1</f>
        <v>0.33406544892526235</v>
      </c>
      <c r="U15" t="str">
        <f>Working!F35</f>
        <v>New York City</v>
      </c>
      <c r="V15" s="21">
        <f>Working!G35</f>
        <v>86939.600999999995</v>
      </c>
      <c r="W15" s="21">
        <f>Working!H35</f>
        <v>54824.09800000002</v>
      </c>
      <c r="X15" s="26">
        <f>V15/W15-1</f>
        <v>0.58579172611284847</v>
      </c>
    </row>
    <row r="16" spans="3:26" x14ac:dyDescent="0.3">
      <c r="C16" t="str">
        <f>IF(Working!A17="","",Working!A17)</f>
        <v>Chairs</v>
      </c>
      <c r="D16" s="21">
        <f>IF(Working!B17="","",Working!B17)</f>
        <v>95554.352999999988</v>
      </c>
      <c r="E16" s="21">
        <f>IF(Working!C17="","",Working!C17)</f>
        <v>83918.64499999996</v>
      </c>
      <c r="F16" s="26">
        <f t="shared" ref="F16:F25" si="0">IF(C16="","",D16/E16-1)</f>
        <v>0.13865462198537681</v>
      </c>
      <c r="I16" t="str">
        <f>IF(Working!F17="","",Working!F17)</f>
        <v>Los Angeles</v>
      </c>
      <c r="J16" s="21">
        <f>IF(Working!G17="","",Working!G17)</f>
        <v>48875.692499999976</v>
      </c>
      <c r="K16" s="21">
        <f>IF(Working!H17="","",Working!H17)</f>
        <v>56398.747999999992</v>
      </c>
      <c r="L16" s="26">
        <f>J16/K16-1</f>
        <v>-0.13339046994447501</v>
      </c>
      <c r="O16" t="str">
        <f>Working!A36</f>
        <v>Chairs</v>
      </c>
      <c r="P16" s="21">
        <f>Working!B36</f>
        <v>95554.352999999988</v>
      </c>
      <c r="Q16" s="21">
        <f>Working!C36</f>
        <v>83918.64499999996</v>
      </c>
      <c r="R16" s="26">
        <f t="shared" ref="R16:R25" si="1">P16/Q16-1</f>
        <v>0.13865462198537681</v>
      </c>
      <c r="U16" t="str">
        <f>Working!F36</f>
        <v>Los Angeles</v>
      </c>
      <c r="V16" s="21">
        <f>Working!G36</f>
        <v>48875.692499999976</v>
      </c>
      <c r="W16" s="21">
        <f>Working!H36</f>
        <v>56398.747999999992</v>
      </c>
      <c r="X16" s="26">
        <f t="shared" ref="X16:X25" si="2">V16/W16-1</f>
        <v>-0.13339046994447501</v>
      </c>
      <c r="Z16" s="25"/>
    </row>
    <row r="17" spans="3:24" x14ac:dyDescent="0.3">
      <c r="C17" t="str">
        <f>IF(Working!A18="","",Working!A18)</f>
        <v>Storage</v>
      </c>
      <c r="D17" s="21">
        <f>IF(Working!B18="","",Working!B18)</f>
        <v>69677.617999999973</v>
      </c>
      <c r="E17" s="21">
        <f>IF(Working!C18="","",Working!C18)</f>
        <v>58788.700000000004</v>
      </c>
      <c r="F17" s="26">
        <f t="shared" si="0"/>
        <v>0.18522127551723311</v>
      </c>
      <c r="I17" t="str">
        <f>IF(Working!F18="","",Working!F18)</f>
        <v>Seattle</v>
      </c>
      <c r="J17" s="21">
        <f>IF(Working!G18="","",Working!G18)</f>
        <v>56990.82</v>
      </c>
      <c r="K17" s="21">
        <f>IF(Working!H18="","",Working!H18)</f>
        <v>16158.721999999998</v>
      </c>
      <c r="L17" s="26">
        <f t="shared" ref="L16:L25" si="3">J17/K17-1</f>
        <v>2.5269385784346068</v>
      </c>
      <c r="O17" t="str">
        <f>Working!A37</f>
        <v>Storage</v>
      </c>
      <c r="P17" s="21">
        <f>Working!B37</f>
        <v>69677.617999999973</v>
      </c>
      <c r="Q17" s="21">
        <f>Working!C37</f>
        <v>58788.700000000004</v>
      </c>
      <c r="R17" s="26">
        <f t="shared" si="1"/>
        <v>0.18522127551723311</v>
      </c>
      <c r="U17" t="str">
        <f>Working!F37</f>
        <v>Seattle</v>
      </c>
      <c r="V17" s="21">
        <f>Working!G37</f>
        <v>56990.82</v>
      </c>
      <c r="W17" s="21">
        <f>Working!H37</f>
        <v>16158.721999999998</v>
      </c>
      <c r="X17" s="26">
        <f t="shared" si="2"/>
        <v>2.5269385784346068</v>
      </c>
    </row>
    <row r="18" spans="3:24" x14ac:dyDescent="0.3">
      <c r="C18" t="str">
        <f>IF(Working!A19="","",Working!A19)</f>
        <v>Binders</v>
      </c>
      <c r="D18" s="21">
        <f>IF(Working!B19="","",Working!B19)</f>
        <v>72788.044999999984</v>
      </c>
      <c r="E18" s="21">
        <f>IF(Working!C19="","",Working!C19)</f>
        <v>49683.325000000004</v>
      </c>
      <c r="F18" s="26">
        <f t="shared" si="0"/>
        <v>0.46503972912440905</v>
      </c>
      <c r="I18" t="str">
        <f>IF(Working!F19="","",Working!F19)</f>
        <v>Philadelphia</v>
      </c>
      <c r="J18" s="21">
        <f>IF(Working!G19="","",Working!G19)</f>
        <v>41595.501999999964</v>
      </c>
      <c r="K18" s="21">
        <f>IF(Working!H19="","",Working!H19)</f>
        <v>30304.938000000002</v>
      </c>
      <c r="L18" s="26">
        <f t="shared" si="3"/>
        <v>0.37256515753307129</v>
      </c>
      <c r="O18" t="str">
        <f>Working!A38</f>
        <v>Binders</v>
      </c>
      <c r="P18" s="21">
        <f>Working!B38</f>
        <v>72788.044999999984</v>
      </c>
      <c r="Q18" s="21">
        <f>Working!C38</f>
        <v>49683.325000000004</v>
      </c>
      <c r="R18" s="26">
        <f t="shared" si="1"/>
        <v>0.46503972912440905</v>
      </c>
      <c r="U18" t="str">
        <f>Working!F38</f>
        <v>Philadelphia</v>
      </c>
      <c r="V18" s="21">
        <f>Working!G38</f>
        <v>41595.501999999964</v>
      </c>
      <c r="W18" s="21">
        <f>Working!H38</f>
        <v>30304.938000000002</v>
      </c>
      <c r="X18" s="26">
        <f t="shared" si="2"/>
        <v>0.37256515753307129</v>
      </c>
    </row>
    <row r="19" spans="3:24" x14ac:dyDescent="0.3">
      <c r="C19" t="str">
        <f>IF(Working!A20="","",Working!A20)</f>
        <v>Tables</v>
      </c>
      <c r="D19" s="21">
        <f>IF(Working!B20="","",Working!B20)</f>
        <v>60893.54250000004</v>
      </c>
      <c r="E19" s="21">
        <f>IF(Working!C20="","",Working!C20)</f>
        <v>60833.200499999992</v>
      </c>
      <c r="F19" s="26">
        <f t="shared" si="0"/>
        <v>9.9192545360238249E-4</v>
      </c>
      <c r="I19" t="str">
        <f>IF(Working!F20="","",Working!F20)</f>
        <v>San Francisco</v>
      </c>
      <c r="J19" s="21">
        <f>IF(Working!G20="","",Working!G20)</f>
        <v>37197.550999999992</v>
      </c>
      <c r="K19" s="21">
        <f>IF(Working!H20="","",Working!H20)</f>
        <v>29845.870999999992</v>
      </c>
      <c r="L19" s="26">
        <f t="shared" si="3"/>
        <v>0.24632150959842991</v>
      </c>
      <c r="O19" t="str">
        <f>Working!A39</f>
        <v>Tables</v>
      </c>
      <c r="P19" s="21">
        <f>Working!B39</f>
        <v>60893.54250000004</v>
      </c>
      <c r="Q19" s="21">
        <f>Working!C39</f>
        <v>60833.200499999992</v>
      </c>
      <c r="R19" s="26">
        <f t="shared" si="1"/>
        <v>9.9192545360238249E-4</v>
      </c>
      <c r="U19" t="str">
        <f>Working!F39</f>
        <v>San Francisco</v>
      </c>
      <c r="V19" s="21">
        <f>Working!G39</f>
        <v>37197.550999999992</v>
      </c>
      <c r="W19" s="21">
        <f>Working!H39</f>
        <v>29845.870999999992</v>
      </c>
      <c r="X19" s="26">
        <f t="shared" si="2"/>
        <v>0.24632150959842991</v>
      </c>
    </row>
    <row r="20" spans="3:24" x14ac:dyDescent="0.3">
      <c r="C20" t="str">
        <f>IF(Working!A21="","",Working!A21)</f>
        <v>Copiers</v>
      </c>
      <c r="D20" s="21">
        <f>IF(Working!B21="","",Working!B21)</f>
        <v>62899.387999999984</v>
      </c>
      <c r="E20" s="21">
        <f>IF(Working!C21="","",Working!C21)</f>
        <v>49599.41</v>
      </c>
      <c r="F20" s="26">
        <f t="shared" si="0"/>
        <v>0.26814790740454342</v>
      </c>
      <c r="I20" t="str">
        <f>IF(Working!F21="","",Working!F21)</f>
        <v>Detroit</v>
      </c>
      <c r="J20" s="21">
        <f>IF(Working!G21="","",Working!G21)</f>
        <v>12148.885999999997</v>
      </c>
      <c r="K20" s="21">
        <f>IF(Working!H21="","",Working!H21)</f>
        <v>21197.32</v>
      </c>
      <c r="L20" s="26">
        <f t="shared" si="3"/>
        <v>-0.42686688694608577</v>
      </c>
      <c r="O20" t="str">
        <f>Working!A40</f>
        <v>Copiers</v>
      </c>
      <c r="P20" s="21">
        <f>Working!B40</f>
        <v>62899.387999999984</v>
      </c>
      <c r="Q20" s="21">
        <f>Working!C40</f>
        <v>49599.41</v>
      </c>
      <c r="R20" s="26">
        <f t="shared" si="1"/>
        <v>0.26814790740454342</v>
      </c>
      <c r="U20" t="str">
        <f>Working!F40</f>
        <v>Detroit</v>
      </c>
      <c r="V20" s="21">
        <f>Working!G40</f>
        <v>12148.885999999997</v>
      </c>
      <c r="W20" s="21">
        <f>Working!H40</f>
        <v>21197.32</v>
      </c>
      <c r="X20" s="26">
        <f t="shared" si="2"/>
        <v>-0.42686688694608577</v>
      </c>
    </row>
    <row r="21" spans="3:24" x14ac:dyDescent="0.3">
      <c r="C21" t="str">
        <f>IF(Working!A22="","",Working!A22)</f>
        <v>Accessories</v>
      </c>
      <c r="D21" s="21">
        <f>IF(Working!B22="","",Working!B22)</f>
        <v>59946.232000000011</v>
      </c>
      <c r="E21" s="21">
        <f>IF(Working!C22="","",Working!C22)</f>
        <v>41895.853999999999</v>
      </c>
      <c r="F21" s="26">
        <f t="shared" si="0"/>
        <v>0.43083924247015015</v>
      </c>
      <c r="I21" t="str">
        <f>IF(Working!F22="","",Working!F22)</f>
        <v>Houston</v>
      </c>
      <c r="J21" s="21">
        <f>IF(Working!G22="","",Working!G22)</f>
        <v>16212.806399999998</v>
      </c>
      <c r="K21" s="21">
        <f>IF(Working!H22="","",Working!H22)</f>
        <v>16448.681399999994</v>
      </c>
      <c r="L21" s="26">
        <f t="shared" si="3"/>
        <v>-1.4340055246008787E-2</v>
      </c>
      <c r="O21" t="str">
        <f>Working!A41</f>
        <v>Accessories</v>
      </c>
      <c r="P21" s="21">
        <f>Working!B41</f>
        <v>59946.232000000011</v>
      </c>
      <c r="Q21" s="21">
        <f>Working!C41</f>
        <v>41895.853999999999</v>
      </c>
      <c r="R21" s="26">
        <f t="shared" si="1"/>
        <v>0.43083924247015015</v>
      </c>
      <c r="U21" t="str">
        <f>Working!F41</f>
        <v>Houston</v>
      </c>
      <c r="V21" s="21">
        <f>Working!G41</f>
        <v>16212.806399999998</v>
      </c>
      <c r="W21" s="21">
        <f>Working!H41</f>
        <v>16448.681399999994</v>
      </c>
      <c r="X21" s="26">
        <f t="shared" si="2"/>
        <v>-1.4340055246008787E-2</v>
      </c>
    </row>
    <row r="22" spans="3:24" x14ac:dyDescent="0.3">
      <c r="C22" t="str">
        <f>IF(Working!A23="","",Working!A23)</f>
        <v>Machines</v>
      </c>
      <c r="D22" s="21">
        <f>IF(Working!B23="","",Working!B23)</f>
        <v>43544.675000000003</v>
      </c>
      <c r="E22" s="21">
        <f>IF(Working!C23="","",Working!C23)</f>
        <v>55906.886000000013</v>
      </c>
      <c r="F22" s="26">
        <f t="shared" si="0"/>
        <v>-0.22112143752739166</v>
      </c>
      <c r="I22" t="str">
        <f>IF(Working!F23="","",Working!F23)</f>
        <v>Chicago</v>
      </c>
      <c r="J22" s="21">
        <f>IF(Working!G23="","",Working!G23)</f>
        <v>16245.611000000001</v>
      </c>
      <c r="K22" s="21">
        <f>IF(Working!H23="","",Working!H23)</f>
        <v>13067.549999999997</v>
      </c>
      <c r="L22" s="26">
        <f t="shared" si="3"/>
        <v>0.24320251309541607</v>
      </c>
      <c r="O22" t="str">
        <f>Working!A42</f>
        <v>Machines</v>
      </c>
      <c r="P22" s="21">
        <f>Working!B42</f>
        <v>43544.675000000003</v>
      </c>
      <c r="Q22" s="21">
        <f>Working!C42</f>
        <v>55906.886000000013</v>
      </c>
      <c r="R22" s="26">
        <f t="shared" si="1"/>
        <v>-0.22112143752739166</v>
      </c>
      <c r="U22" t="str">
        <f>Working!F42</f>
        <v>Chicago</v>
      </c>
      <c r="V22" s="21">
        <f>Working!G42</f>
        <v>16245.611000000001</v>
      </c>
      <c r="W22" s="21">
        <f>Working!H42</f>
        <v>13067.549999999997</v>
      </c>
      <c r="X22" s="26">
        <f t="shared" si="2"/>
        <v>0.24320251309541607</v>
      </c>
    </row>
    <row r="23" spans="3:24" x14ac:dyDescent="0.3">
      <c r="C23" t="str">
        <f>IF(Working!A24="","",Working!A24)</f>
        <v>Appliances</v>
      </c>
      <c r="D23" s="21">
        <f>IF(Working!B24="","",Working!B24)</f>
        <v>42926.932000000001</v>
      </c>
      <c r="E23" s="21">
        <f>IF(Working!C24="","",Working!C24)</f>
        <v>26050.314999999999</v>
      </c>
      <c r="F23" s="26">
        <f t="shared" si="0"/>
        <v>0.64784694542081356</v>
      </c>
      <c r="I23" t="str">
        <f>IF(Working!F24="","",Working!F24)</f>
        <v>Columbus</v>
      </c>
      <c r="J23" s="21">
        <f>IF(Working!G24="","",Working!G24)</f>
        <v>17571.473000000002</v>
      </c>
      <c r="K23" s="21">
        <f>IF(Working!H24="","",Working!H24)</f>
        <v>9506.4120000000021</v>
      </c>
      <c r="L23" s="26">
        <f t="shared" si="3"/>
        <v>0.84838117683096392</v>
      </c>
      <c r="O23" t="str">
        <f>Working!A43</f>
        <v>Appliances</v>
      </c>
      <c r="P23" s="21">
        <f>Working!B43</f>
        <v>42926.932000000001</v>
      </c>
      <c r="Q23" s="21">
        <f>Working!C43</f>
        <v>26050.314999999999</v>
      </c>
      <c r="R23" s="26">
        <f t="shared" si="1"/>
        <v>0.64784694542081356</v>
      </c>
      <c r="U23" t="str">
        <f>Working!F43</f>
        <v>Columbus</v>
      </c>
      <c r="V23" s="21">
        <f>Working!G43</f>
        <v>17571.473000000002</v>
      </c>
      <c r="W23" s="21">
        <f>Working!H43</f>
        <v>9506.4120000000021</v>
      </c>
      <c r="X23" s="26">
        <f t="shared" si="2"/>
        <v>0.84838117683096392</v>
      </c>
    </row>
    <row r="24" spans="3:24" x14ac:dyDescent="0.3">
      <c r="C24" t="str">
        <f>IF(Working!A25="","",Working!A25)</f>
        <v>Furnishings</v>
      </c>
      <c r="D24" s="21">
        <f>IF(Working!B25="","",Working!B25)</f>
        <v>28915.093999999986</v>
      </c>
      <c r="E24" s="21">
        <f>IF(Working!C25="","",Working!C25)</f>
        <v>27874.12399999996</v>
      </c>
      <c r="F24" s="26">
        <f t="shared" si="0"/>
        <v>3.7345388863163187E-2</v>
      </c>
      <c r="I24" t="str">
        <f>IF(Working!F25="","",Working!F25)</f>
        <v>Lafayette</v>
      </c>
      <c r="J24" s="21">
        <f>IF(Working!G25="","",Working!G25)</f>
        <v>5630.51</v>
      </c>
      <c r="K24" s="21">
        <f>IF(Working!H25="","",Working!H25)</f>
        <v>18431.34</v>
      </c>
      <c r="L24" s="26">
        <f t="shared" si="3"/>
        <v>-0.69451434350405339</v>
      </c>
      <c r="O24" t="str">
        <f>Working!A44</f>
        <v>Furnishings</v>
      </c>
      <c r="P24" s="21">
        <f>Working!B44</f>
        <v>28915.093999999986</v>
      </c>
      <c r="Q24" s="21">
        <f>Working!C44</f>
        <v>27874.12399999996</v>
      </c>
      <c r="R24" s="26">
        <f t="shared" si="1"/>
        <v>3.7345388863163187E-2</v>
      </c>
      <c r="U24" t="str">
        <f>Working!F44</f>
        <v>Lafayette</v>
      </c>
      <c r="V24" s="21">
        <f>Working!G44</f>
        <v>5630.51</v>
      </c>
      <c r="W24" s="21">
        <f>Working!H44</f>
        <v>18431.34</v>
      </c>
      <c r="X24" s="26">
        <f t="shared" si="2"/>
        <v>-0.69451434350405339</v>
      </c>
    </row>
    <row r="25" spans="3:24" ht="15" thickBot="1" x14ac:dyDescent="0.35">
      <c r="C25" s="23" t="s">
        <v>10991</v>
      </c>
      <c r="D25" s="24">
        <f>SUM(D15:D24)</f>
        <v>642486.3955000001</v>
      </c>
      <c r="E25" s="24">
        <f>SUM(E15:E24)</f>
        <v>533512.48949999991</v>
      </c>
      <c r="F25" s="27">
        <f t="shared" si="0"/>
        <v>0.20425746003084</v>
      </c>
      <c r="G25" s="17"/>
      <c r="H25" s="17"/>
      <c r="I25" s="23" t="s">
        <v>10991</v>
      </c>
      <c r="J25" s="24">
        <f>SUM(J15:J24)</f>
        <v>339408.45289999992</v>
      </c>
      <c r="K25" s="24">
        <f>SUM(K15:K24)</f>
        <v>266183.68040000001</v>
      </c>
      <c r="L25" s="27">
        <f t="shared" si="3"/>
        <v>0.27509114153791647</v>
      </c>
      <c r="M25" s="17"/>
      <c r="N25" s="17"/>
      <c r="O25" s="23" t="s">
        <v>10991</v>
      </c>
      <c r="P25" s="24">
        <f>SUM(P15:P24)</f>
        <v>642486.3955000001</v>
      </c>
      <c r="Q25" s="24">
        <f>SUM(Q15:Q24)</f>
        <v>533512.48949999991</v>
      </c>
      <c r="R25" s="27">
        <f t="shared" si="1"/>
        <v>0.20425746003084</v>
      </c>
      <c r="S25" s="17"/>
      <c r="T25" s="17"/>
      <c r="U25" s="23" t="s">
        <v>10991</v>
      </c>
      <c r="V25" s="24">
        <f>SUM(V15:V24)</f>
        <v>339408.45289999992</v>
      </c>
      <c r="W25" s="24">
        <f>SUM(W15:W24)</f>
        <v>266183.68040000001</v>
      </c>
      <c r="X25" s="27">
        <f t="shared" si="2"/>
        <v>0.27509114153791647</v>
      </c>
    </row>
    <row r="26" spans="3:24" ht="15" thickTop="1" x14ac:dyDescent="0.3"/>
    <row r="29" spans="3:24" x14ac:dyDescent="0.3">
      <c r="E29" t="s">
        <v>10957</v>
      </c>
      <c r="N29" t="s">
        <v>10958</v>
      </c>
      <c r="U29" t="s">
        <v>10959</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441960</xdr:colOff>
                    <xdr:row>29</xdr:row>
                    <xdr:rowOff>22860</xdr:rowOff>
                  </from>
                  <to>
                    <xdr:col>27</xdr:col>
                    <xdr:colOff>167640</xdr:colOff>
                    <xdr:row>31</xdr:row>
                    <xdr:rowOff>22860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441960</xdr:colOff>
                    <xdr:row>30</xdr:row>
                    <xdr:rowOff>137160</xdr:rowOff>
                  </from>
                  <to>
                    <xdr:col>27</xdr:col>
                    <xdr:colOff>22860</xdr:colOff>
                    <xdr:row>32</xdr:row>
                    <xdr:rowOff>137160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sheetPr>
    <tabColor theme="4" tint="0.39997558519241921"/>
  </sheetPr>
  <dimension ref="A3:J123"/>
  <sheetViews>
    <sheetView topLeftCell="A64" workbookViewId="0">
      <selection activeCell="I74" sqref="I74"/>
    </sheetView>
  </sheetViews>
  <sheetFormatPr defaultColWidth="8.77734375" defaultRowHeight="14.4" x14ac:dyDescent="0.3"/>
  <cols>
    <col min="1" max="1" width="12.5546875" bestFit="1" customWidth="1"/>
    <col min="2" max="2" width="15.5546875" bestFit="1" customWidth="1"/>
    <col min="3" max="3" width="9.33203125" bestFit="1" customWidth="1"/>
    <col min="4" max="4" width="14.88671875" bestFit="1" customWidth="1"/>
    <col min="5" max="5" width="11.77734375" bestFit="1" customWidth="1"/>
    <col min="6" max="6" width="12.5546875" bestFit="1" customWidth="1"/>
    <col min="7" max="7" width="15.5546875" bestFit="1" customWidth="1"/>
    <col min="8" max="8" width="9.33203125" bestFit="1" customWidth="1"/>
    <col min="9" max="10" width="10.77734375" bestFit="1" customWidth="1"/>
    <col min="11" max="11" width="9.77734375" bestFit="1" customWidth="1"/>
    <col min="12" max="14" width="10.77734375" bestFit="1" customWidth="1"/>
    <col min="15" max="16" width="9.77734375" bestFit="1" customWidth="1"/>
    <col min="17" max="18" width="10.77734375" bestFit="1" customWidth="1"/>
    <col min="19" max="20" width="9.77734375" bestFit="1" customWidth="1"/>
    <col min="21" max="21" width="10.77734375" bestFit="1" customWidth="1"/>
    <col min="22" max="22" width="9.77734375" bestFit="1" customWidth="1"/>
    <col min="23" max="25" width="10.77734375" bestFit="1" customWidth="1"/>
    <col min="26" max="32" width="9.77734375" bestFit="1" customWidth="1"/>
    <col min="33" max="34" width="10.77734375" bestFit="1" customWidth="1"/>
    <col min="35" max="35" width="9.77734375" bestFit="1" customWidth="1"/>
    <col min="36" max="36" width="10.77734375" bestFit="1" customWidth="1"/>
    <col min="37" max="38" width="9.77734375" bestFit="1" customWidth="1"/>
    <col min="39" max="43" width="10.77734375" bestFit="1" customWidth="1"/>
    <col min="44" max="46" width="9.77734375" bestFit="1" customWidth="1"/>
    <col min="47" max="49" width="10.77734375" bestFit="1" customWidth="1"/>
    <col min="50" max="50" width="11.77734375" bestFit="1" customWidth="1"/>
  </cols>
  <sheetData>
    <row r="3" spans="1:8" x14ac:dyDescent="0.3">
      <c r="A3" s="13" t="s">
        <v>10962</v>
      </c>
      <c r="B3" t="s">
        <v>10972</v>
      </c>
      <c r="C3" t="s">
        <v>10973</v>
      </c>
      <c r="E3" t="s">
        <v>10974</v>
      </c>
      <c r="F3" t="s">
        <v>10975</v>
      </c>
    </row>
    <row r="4" spans="1:8" x14ac:dyDescent="0.3">
      <c r="A4" s="14" t="s">
        <v>10970</v>
      </c>
      <c r="B4" s="19">
        <v>609205.59799999965</v>
      </c>
      <c r="C4" s="19">
        <v>81795.17429999981</v>
      </c>
    </row>
    <row r="5" spans="1:8" x14ac:dyDescent="0.3">
      <c r="A5" s="14" t="s">
        <v>10971</v>
      </c>
      <c r="B5" s="19">
        <v>733215.2551999999</v>
      </c>
      <c r="C5" s="19">
        <v>93439.269600000145</v>
      </c>
      <c r="E5" s="16">
        <f>B5/B4-1</f>
        <v>0.20355961535337097</v>
      </c>
      <c r="F5" s="16">
        <f>C5/C4-1</f>
        <v>0.1423567514789239</v>
      </c>
    </row>
    <row r="6" spans="1:8" x14ac:dyDescent="0.3">
      <c r="A6" s="14" t="s">
        <v>10963</v>
      </c>
      <c r="B6" s="19">
        <v>1342420.8531999995</v>
      </c>
      <c r="C6" s="19">
        <v>175234.44389999995</v>
      </c>
    </row>
    <row r="12" spans="1:8" x14ac:dyDescent="0.3">
      <c r="A12" t="s">
        <v>10980</v>
      </c>
    </row>
    <row r="14" spans="1:8" x14ac:dyDescent="0.3">
      <c r="A14" s="13" t="s">
        <v>10972</v>
      </c>
      <c r="B14" s="13" t="s">
        <v>10976</v>
      </c>
      <c r="F14" s="13" t="s">
        <v>10972</v>
      </c>
      <c r="G14" s="13" t="s">
        <v>10976</v>
      </c>
    </row>
    <row r="15" spans="1:8" x14ac:dyDescent="0.3">
      <c r="A15" s="13" t="s">
        <v>10962</v>
      </c>
      <c r="B15" t="s">
        <v>10971</v>
      </c>
      <c r="C15" t="s">
        <v>10970</v>
      </c>
      <c r="F15" s="13" t="s">
        <v>10962</v>
      </c>
      <c r="G15" t="s">
        <v>10971</v>
      </c>
      <c r="H15" t="s">
        <v>10970</v>
      </c>
    </row>
    <row r="16" spans="1:8" x14ac:dyDescent="0.3">
      <c r="A16" s="14" t="s">
        <v>71</v>
      </c>
      <c r="B16" s="15">
        <v>105340.51600000002</v>
      </c>
      <c r="C16" s="15">
        <v>78962.029999999984</v>
      </c>
      <c r="F16" s="14" t="s">
        <v>265</v>
      </c>
      <c r="G16" s="15">
        <v>86939.600999999995</v>
      </c>
      <c r="H16" s="15">
        <v>54824.09800000002</v>
      </c>
    </row>
    <row r="17" spans="1:8" x14ac:dyDescent="0.3">
      <c r="A17" s="14" t="s">
        <v>35</v>
      </c>
      <c r="B17" s="15">
        <v>95554.352999999988</v>
      </c>
      <c r="C17" s="15">
        <v>83918.64499999996</v>
      </c>
      <c r="F17" s="14" t="s">
        <v>41</v>
      </c>
      <c r="G17" s="15">
        <v>48875.692499999976</v>
      </c>
      <c r="H17" s="15">
        <v>56398.747999999992</v>
      </c>
    </row>
    <row r="18" spans="1:8" x14ac:dyDescent="0.3">
      <c r="A18" s="14" t="s">
        <v>58</v>
      </c>
      <c r="B18" s="15">
        <v>69677.617999999973</v>
      </c>
      <c r="C18" s="15">
        <v>58788.700000000004</v>
      </c>
      <c r="F18" s="14" t="s">
        <v>94</v>
      </c>
      <c r="G18" s="15">
        <v>56990.82</v>
      </c>
      <c r="H18" s="15">
        <v>16158.721999999998</v>
      </c>
    </row>
    <row r="19" spans="1:8" x14ac:dyDescent="0.3">
      <c r="A19" s="14" t="s">
        <v>74</v>
      </c>
      <c r="B19" s="15">
        <v>72788.044999999984</v>
      </c>
      <c r="C19" s="15">
        <v>49683.325000000004</v>
      </c>
      <c r="F19" s="14" t="s">
        <v>145</v>
      </c>
      <c r="G19" s="15">
        <v>41595.501999999964</v>
      </c>
      <c r="H19" s="15">
        <v>30304.938000000002</v>
      </c>
    </row>
    <row r="20" spans="1:8" x14ac:dyDescent="0.3">
      <c r="A20" s="14" t="s">
        <v>55</v>
      </c>
      <c r="B20" s="15">
        <v>60893.54250000004</v>
      </c>
      <c r="C20" s="15">
        <v>60833.200499999992</v>
      </c>
      <c r="F20" s="14" t="s">
        <v>126</v>
      </c>
      <c r="G20" s="15">
        <v>37197.550999999992</v>
      </c>
      <c r="H20" s="15">
        <v>29845.870999999992</v>
      </c>
    </row>
    <row r="21" spans="1:8" x14ac:dyDescent="0.3">
      <c r="A21" s="14" t="s">
        <v>1218</v>
      </c>
      <c r="B21" s="15">
        <v>62899.387999999984</v>
      </c>
      <c r="C21" s="15">
        <v>49599.41</v>
      </c>
      <c r="F21" s="14" t="s">
        <v>881</v>
      </c>
      <c r="G21" s="15">
        <v>12148.885999999997</v>
      </c>
      <c r="H21" s="15">
        <v>21197.32</v>
      </c>
    </row>
    <row r="22" spans="1:8" x14ac:dyDescent="0.3">
      <c r="A22" s="14" t="s">
        <v>160</v>
      </c>
      <c r="B22" s="15">
        <v>59946.232000000011</v>
      </c>
      <c r="C22" s="15">
        <v>41895.853999999999</v>
      </c>
      <c r="F22" s="14" t="s">
        <v>183</v>
      </c>
      <c r="G22" s="15">
        <v>16212.806399999998</v>
      </c>
      <c r="H22" s="15">
        <v>16448.681399999994</v>
      </c>
    </row>
    <row r="23" spans="1:8" x14ac:dyDescent="0.3">
      <c r="A23" s="14" t="s">
        <v>683</v>
      </c>
      <c r="B23" s="15">
        <v>43544.675000000003</v>
      </c>
      <c r="C23" s="15">
        <v>55906.886000000013</v>
      </c>
      <c r="F23" s="14" t="s">
        <v>302</v>
      </c>
      <c r="G23" s="15">
        <v>16245.611000000001</v>
      </c>
      <c r="H23" s="15">
        <v>13067.549999999997</v>
      </c>
    </row>
    <row r="24" spans="1:8" x14ac:dyDescent="0.3">
      <c r="A24" s="14" t="s">
        <v>77</v>
      </c>
      <c r="B24" s="15">
        <v>42926.932000000001</v>
      </c>
      <c r="C24" s="15">
        <v>26050.314999999999</v>
      </c>
      <c r="F24" s="14" t="s">
        <v>496</v>
      </c>
      <c r="G24" s="15">
        <v>17571.473000000002</v>
      </c>
      <c r="H24" s="15">
        <v>9506.4120000000021</v>
      </c>
    </row>
    <row r="25" spans="1:8" x14ac:dyDescent="0.3">
      <c r="A25" s="14" t="s">
        <v>64</v>
      </c>
      <c r="B25" s="15">
        <v>28915.093999999986</v>
      </c>
      <c r="C25" s="15">
        <v>27874.12399999996</v>
      </c>
      <c r="F25" s="14" t="s">
        <v>4276</v>
      </c>
      <c r="G25" s="15">
        <v>5630.51</v>
      </c>
      <c r="H25" s="15">
        <v>18431.34</v>
      </c>
    </row>
    <row r="31" spans="1:8" x14ac:dyDescent="0.3">
      <c r="A31" t="s">
        <v>10981</v>
      </c>
    </row>
    <row r="33" spans="1:8" x14ac:dyDescent="0.3">
      <c r="A33" s="13" t="s">
        <v>10972</v>
      </c>
      <c r="B33" s="13" t="s">
        <v>10976</v>
      </c>
      <c r="F33" s="13" t="s">
        <v>10972</v>
      </c>
      <c r="G33" s="13" t="s">
        <v>10976</v>
      </c>
    </row>
    <row r="34" spans="1:8" x14ac:dyDescent="0.3">
      <c r="A34" s="13" t="s">
        <v>10962</v>
      </c>
      <c r="B34" t="s">
        <v>10971</v>
      </c>
      <c r="C34" t="s">
        <v>10970</v>
      </c>
      <c r="F34" s="13" t="s">
        <v>10962</v>
      </c>
      <c r="G34" t="s">
        <v>10971</v>
      </c>
      <c r="H34" t="s">
        <v>10970</v>
      </c>
    </row>
    <row r="35" spans="1:8" x14ac:dyDescent="0.3">
      <c r="A35" s="14" t="s">
        <v>71</v>
      </c>
      <c r="B35" s="15">
        <v>105340.51600000002</v>
      </c>
      <c r="C35" s="15">
        <v>78962.029999999984</v>
      </c>
      <c r="F35" s="14" t="s">
        <v>265</v>
      </c>
      <c r="G35" s="15">
        <v>86939.600999999995</v>
      </c>
      <c r="H35" s="15">
        <v>54824.09800000002</v>
      </c>
    </row>
    <row r="36" spans="1:8" x14ac:dyDescent="0.3">
      <c r="A36" s="14" t="s">
        <v>35</v>
      </c>
      <c r="B36" s="15">
        <v>95554.352999999988</v>
      </c>
      <c r="C36" s="15">
        <v>83918.64499999996</v>
      </c>
      <c r="F36" s="14" t="s">
        <v>41</v>
      </c>
      <c r="G36" s="15">
        <v>48875.692499999976</v>
      </c>
      <c r="H36" s="15">
        <v>56398.747999999992</v>
      </c>
    </row>
    <row r="37" spans="1:8" x14ac:dyDescent="0.3">
      <c r="A37" s="14" t="s">
        <v>58</v>
      </c>
      <c r="B37" s="15">
        <v>69677.617999999973</v>
      </c>
      <c r="C37" s="15">
        <v>58788.700000000004</v>
      </c>
      <c r="F37" s="14" t="s">
        <v>94</v>
      </c>
      <c r="G37" s="15">
        <v>56990.82</v>
      </c>
      <c r="H37" s="15">
        <v>16158.721999999998</v>
      </c>
    </row>
    <row r="38" spans="1:8" x14ac:dyDescent="0.3">
      <c r="A38" s="14" t="s">
        <v>74</v>
      </c>
      <c r="B38" s="15">
        <v>72788.044999999984</v>
      </c>
      <c r="C38" s="15">
        <v>49683.325000000004</v>
      </c>
      <c r="F38" s="14" t="s">
        <v>145</v>
      </c>
      <c r="G38" s="15">
        <v>41595.501999999964</v>
      </c>
      <c r="H38" s="15">
        <v>30304.938000000002</v>
      </c>
    </row>
    <row r="39" spans="1:8" x14ac:dyDescent="0.3">
      <c r="A39" s="14" t="s">
        <v>55</v>
      </c>
      <c r="B39" s="15">
        <v>60893.54250000004</v>
      </c>
      <c r="C39" s="15">
        <v>60833.200499999992</v>
      </c>
      <c r="F39" s="14" t="s">
        <v>126</v>
      </c>
      <c r="G39" s="15">
        <v>37197.550999999992</v>
      </c>
      <c r="H39" s="15">
        <v>29845.870999999992</v>
      </c>
    </row>
    <row r="40" spans="1:8" x14ac:dyDescent="0.3">
      <c r="A40" s="14" t="s">
        <v>1218</v>
      </c>
      <c r="B40" s="15">
        <v>62899.387999999984</v>
      </c>
      <c r="C40" s="15">
        <v>49599.41</v>
      </c>
      <c r="F40" s="14" t="s">
        <v>881</v>
      </c>
      <c r="G40" s="15">
        <v>12148.885999999997</v>
      </c>
      <c r="H40" s="15">
        <v>21197.32</v>
      </c>
    </row>
    <row r="41" spans="1:8" x14ac:dyDescent="0.3">
      <c r="A41" s="14" t="s">
        <v>160</v>
      </c>
      <c r="B41" s="15">
        <v>59946.232000000011</v>
      </c>
      <c r="C41" s="15">
        <v>41895.853999999999</v>
      </c>
      <c r="F41" s="14" t="s">
        <v>183</v>
      </c>
      <c r="G41" s="15">
        <v>16212.806399999998</v>
      </c>
      <c r="H41" s="15">
        <v>16448.681399999994</v>
      </c>
    </row>
    <row r="42" spans="1:8" x14ac:dyDescent="0.3">
      <c r="A42" s="14" t="s">
        <v>683</v>
      </c>
      <c r="B42" s="15">
        <v>43544.675000000003</v>
      </c>
      <c r="C42" s="15">
        <v>55906.886000000013</v>
      </c>
      <c r="F42" s="14" t="s">
        <v>302</v>
      </c>
      <c r="G42" s="15">
        <v>16245.611000000001</v>
      </c>
      <c r="H42" s="15">
        <v>13067.549999999997</v>
      </c>
    </row>
    <row r="43" spans="1:8" x14ac:dyDescent="0.3">
      <c r="A43" s="14" t="s">
        <v>77</v>
      </c>
      <c r="B43" s="15">
        <v>42926.932000000001</v>
      </c>
      <c r="C43" s="15">
        <v>26050.314999999999</v>
      </c>
      <c r="F43" s="14" t="s">
        <v>496</v>
      </c>
      <c r="G43" s="15">
        <v>17571.473000000002</v>
      </c>
      <c r="H43" s="15">
        <v>9506.4120000000021</v>
      </c>
    </row>
    <row r="44" spans="1:8" x14ac:dyDescent="0.3">
      <c r="A44" s="14" t="s">
        <v>64</v>
      </c>
      <c r="B44" s="15">
        <v>28915.093999999986</v>
      </c>
      <c r="C44" s="15">
        <v>27874.12399999996</v>
      </c>
      <c r="F44" s="14" t="s">
        <v>4276</v>
      </c>
      <c r="G44" s="15">
        <v>5630.51</v>
      </c>
      <c r="H44" s="15">
        <v>18431.34</v>
      </c>
    </row>
    <row r="50" spans="1:9" x14ac:dyDescent="0.3">
      <c r="A50" t="s">
        <v>10987</v>
      </c>
    </row>
    <row r="52" spans="1:9" x14ac:dyDescent="0.3">
      <c r="A52" s="13" t="s">
        <v>10983</v>
      </c>
      <c r="B52" s="13" t="s">
        <v>10984</v>
      </c>
      <c r="C52" t="s">
        <v>10972</v>
      </c>
      <c r="D52" t="s">
        <v>10982</v>
      </c>
      <c r="H52" t="s">
        <v>17</v>
      </c>
      <c r="I52" t="s">
        <v>10985</v>
      </c>
    </row>
    <row r="53" spans="1:9" x14ac:dyDescent="0.3">
      <c r="A53" t="s">
        <v>10964</v>
      </c>
      <c r="B53" t="s">
        <v>10965</v>
      </c>
      <c r="C53" s="15">
        <v>74447.796000000104</v>
      </c>
      <c r="D53" s="15">
        <v>1028</v>
      </c>
      <c r="F53" t="str">
        <f>A53</f>
        <v>2014</v>
      </c>
      <c r="G53" t="str">
        <f t="shared" ref="G53:H68" si="0">B53</f>
        <v>Qtr1</v>
      </c>
      <c r="H53" s="18">
        <f t="shared" si="0"/>
        <v>74447.796000000104</v>
      </c>
      <c r="I53" s="18">
        <f>H53/D53</f>
        <v>72.420035019455355</v>
      </c>
    </row>
    <row r="54" spans="1:9" x14ac:dyDescent="0.3">
      <c r="B54" t="s">
        <v>10966</v>
      </c>
      <c r="C54" s="15">
        <v>86538.759600000005</v>
      </c>
      <c r="D54" s="15">
        <v>1523</v>
      </c>
      <c r="G54" t="str">
        <f t="shared" si="0"/>
        <v>Qtr2</v>
      </c>
      <c r="H54" s="18">
        <f t="shared" si="0"/>
        <v>86538.759600000005</v>
      </c>
      <c r="I54" s="18">
        <f t="shared" ref="I54:I68" si="1">H54/D54</f>
        <v>56.821247275114906</v>
      </c>
    </row>
    <row r="55" spans="1:9" x14ac:dyDescent="0.3">
      <c r="B55" t="s">
        <v>10967</v>
      </c>
      <c r="C55" s="15">
        <v>143633.21229999998</v>
      </c>
      <c r="D55" s="15">
        <v>2159</v>
      </c>
      <c r="G55" t="str">
        <f t="shared" si="0"/>
        <v>Qtr3</v>
      </c>
      <c r="H55" s="18">
        <f t="shared" si="0"/>
        <v>143633.21229999998</v>
      </c>
      <c r="I55" s="18">
        <f t="shared" si="1"/>
        <v>66.527657387679469</v>
      </c>
    </row>
    <row r="56" spans="1:9" x14ac:dyDescent="0.3">
      <c r="B56" t="s">
        <v>10968</v>
      </c>
      <c r="C56" s="15">
        <v>179627.73020000022</v>
      </c>
      <c r="D56" s="15">
        <v>2871</v>
      </c>
      <c r="G56" t="str">
        <f t="shared" si="0"/>
        <v>Qtr4</v>
      </c>
      <c r="H56" s="18">
        <f t="shared" si="0"/>
        <v>179627.73020000022</v>
      </c>
      <c r="I56" s="18">
        <f t="shared" si="1"/>
        <v>62.566259212817911</v>
      </c>
    </row>
    <row r="57" spans="1:9" x14ac:dyDescent="0.3">
      <c r="A57" t="s">
        <v>10969</v>
      </c>
      <c r="B57" t="s">
        <v>10965</v>
      </c>
      <c r="C57" s="15">
        <v>68851.738599999939</v>
      </c>
      <c r="D57" s="15">
        <v>990</v>
      </c>
      <c r="F57" t="str">
        <f t="shared" ref="F57:F65" si="2">A57</f>
        <v>2015</v>
      </c>
      <c r="G57" t="str">
        <f t="shared" si="0"/>
        <v>Qtr1</v>
      </c>
      <c r="H57" s="18">
        <f t="shared" si="0"/>
        <v>68851.738599999939</v>
      </c>
      <c r="I57" s="18">
        <f t="shared" si="1"/>
        <v>69.547210707070647</v>
      </c>
    </row>
    <row r="58" spans="1:9" x14ac:dyDescent="0.3">
      <c r="B58" t="s">
        <v>10966</v>
      </c>
      <c r="C58" s="15">
        <v>89124.186999999874</v>
      </c>
      <c r="D58" s="15">
        <v>1604</v>
      </c>
      <c r="G58" t="str">
        <f t="shared" si="0"/>
        <v>Qtr2</v>
      </c>
      <c r="H58" s="18">
        <f t="shared" si="0"/>
        <v>89124.186999999874</v>
      </c>
      <c r="I58" s="18">
        <f t="shared" si="1"/>
        <v>55.563707605984959</v>
      </c>
    </row>
    <row r="59" spans="1:9" x14ac:dyDescent="0.3">
      <c r="B59" t="s">
        <v>10967</v>
      </c>
      <c r="C59" s="15">
        <v>130259.57519999996</v>
      </c>
      <c r="D59" s="15">
        <v>2241</v>
      </c>
      <c r="G59" t="str">
        <f t="shared" si="0"/>
        <v>Qtr3</v>
      </c>
      <c r="H59" s="18">
        <f t="shared" si="0"/>
        <v>130259.57519999996</v>
      </c>
      <c r="I59" s="18">
        <f t="shared" si="1"/>
        <v>58.125647121820599</v>
      </c>
    </row>
    <row r="60" spans="1:9" x14ac:dyDescent="0.3">
      <c r="B60" t="s">
        <v>10968</v>
      </c>
      <c r="C60" s="15">
        <v>182297.00819999998</v>
      </c>
      <c r="D60" s="15">
        <v>3144</v>
      </c>
      <c r="G60" t="str">
        <f t="shared" si="0"/>
        <v>Qtr4</v>
      </c>
      <c r="H60" s="18">
        <f t="shared" si="0"/>
        <v>182297.00819999998</v>
      </c>
      <c r="I60" s="18">
        <f t="shared" si="1"/>
        <v>57.982508969465641</v>
      </c>
    </row>
    <row r="61" spans="1:9" x14ac:dyDescent="0.3">
      <c r="A61" t="s">
        <v>10970</v>
      </c>
      <c r="B61" t="s">
        <v>10965</v>
      </c>
      <c r="C61" s="15">
        <v>93237.180999999953</v>
      </c>
      <c r="D61" s="15">
        <v>1243</v>
      </c>
      <c r="F61" t="str">
        <f t="shared" si="2"/>
        <v>2016</v>
      </c>
      <c r="G61" t="str">
        <f t="shared" si="0"/>
        <v>Qtr1</v>
      </c>
      <c r="H61" s="18">
        <f t="shared" si="0"/>
        <v>93237.180999999953</v>
      </c>
      <c r="I61" s="18">
        <f t="shared" si="1"/>
        <v>75.009799678197865</v>
      </c>
    </row>
    <row r="62" spans="1:9" x14ac:dyDescent="0.3">
      <c r="B62" t="s">
        <v>10966</v>
      </c>
      <c r="C62" s="15">
        <v>136082.30100000001</v>
      </c>
      <c r="D62" s="15">
        <v>2240</v>
      </c>
      <c r="G62" t="str">
        <f t="shared" si="0"/>
        <v>Qtr2</v>
      </c>
      <c r="H62" s="18">
        <f t="shared" si="0"/>
        <v>136082.30100000001</v>
      </c>
      <c r="I62" s="18">
        <f t="shared" si="1"/>
        <v>60.75102723214286</v>
      </c>
    </row>
    <row r="63" spans="1:9" x14ac:dyDescent="0.3">
      <c r="B63" t="s">
        <v>10967</v>
      </c>
      <c r="C63" s="15">
        <v>143787.36219999992</v>
      </c>
      <c r="D63" s="15">
        <v>2767</v>
      </c>
      <c r="G63" t="str">
        <f t="shared" si="0"/>
        <v>Qtr3</v>
      </c>
      <c r="H63" s="18">
        <f t="shared" si="0"/>
        <v>143787.36219999992</v>
      </c>
      <c r="I63" s="18">
        <f t="shared" si="1"/>
        <v>51.965074882544243</v>
      </c>
    </row>
    <row r="64" spans="1:9" x14ac:dyDescent="0.3">
      <c r="B64" t="s">
        <v>10968</v>
      </c>
      <c r="C64" s="15">
        <v>236098.75379999995</v>
      </c>
      <c r="D64" s="15">
        <v>3587</v>
      </c>
      <c r="G64" t="str">
        <f t="shared" si="0"/>
        <v>Qtr4</v>
      </c>
      <c r="H64" s="18">
        <f t="shared" si="0"/>
        <v>236098.75379999995</v>
      </c>
      <c r="I64" s="18">
        <f t="shared" si="1"/>
        <v>65.820672930025083</v>
      </c>
    </row>
    <row r="65" spans="1:10" x14ac:dyDescent="0.3">
      <c r="A65" t="s">
        <v>10971</v>
      </c>
      <c r="B65" t="s">
        <v>10965</v>
      </c>
      <c r="C65" s="15">
        <v>123144.86019999994</v>
      </c>
      <c r="D65" s="15">
        <v>1845</v>
      </c>
      <c r="F65" t="str">
        <f t="shared" si="2"/>
        <v>2017</v>
      </c>
      <c r="G65" t="str">
        <f t="shared" si="0"/>
        <v>Qtr1</v>
      </c>
      <c r="H65" s="18">
        <f t="shared" si="0"/>
        <v>123144.86019999994</v>
      </c>
      <c r="I65" s="18">
        <f t="shared" si="1"/>
        <v>66.745181680216774</v>
      </c>
    </row>
    <row r="66" spans="1:10" x14ac:dyDescent="0.3">
      <c r="B66" t="s">
        <v>10966</v>
      </c>
      <c r="C66" s="15">
        <v>133764.37199999994</v>
      </c>
      <c r="D66" s="15">
        <v>2551</v>
      </c>
      <c r="G66" t="str">
        <f t="shared" si="0"/>
        <v>Qtr2</v>
      </c>
      <c r="H66" s="18">
        <f t="shared" si="0"/>
        <v>133764.37199999994</v>
      </c>
      <c r="I66" s="18">
        <f t="shared" si="1"/>
        <v>52.43605331242648</v>
      </c>
    </row>
    <row r="67" spans="1:10" x14ac:dyDescent="0.3">
      <c r="B67" t="s">
        <v>10967</v>
      </c>
      <c r="C67" s="15">
        <v>196251.95600000018</v>
      </c>
      <c r="D67" s="15">
        <v>3384</v>
      </c>
      <c r="G67" t="str">
        <f t="shared" si="0"/>
        <v>Qtr3</v>
      </c>
      <c r="H67" s="18">
        <f t="shared" si="0"/>
        <v>196251.95600000018</v>
      </c>
      <c r="I67" s="18">
        <f t="shared" si="1"/>
        <v>57.99407683215135</v>
      </c>
    </row>
    <row r="68" spans="1:10" x14ac:dyDescent="0.3">
      <c r="B68" t="s">
        <v>10968</v>
      </c>
      <c r="C68" s="15">
        <v>280054.06699999998</v>
      </c>
      <c r="D68" s="15">
        <v>4696</v>
      </c>
      <c r="G68" t="str">
        <f t="shared" si="0"/>
        <v>Qtr4</v>
      </c>
      <c r="H68" s="18">
        <f t="shared" si="0"/>
        <v>280054.06699999998</v>
      </c>
      <c r="I68" s="18">
        <f t="shared" si="1"/>
        <v>59.636726362862007</v>
      </c>
    </row>
    <row r="69" spans="1:10" x14ac:dyDescent="0.3">
      <c r="A69" t="s">
        <v>10963</v>
      </c>
      <c r="C69" s="15">
        <v>2297200.8602999998</v>
      </c>
      <c r="D69" s="15">
        <v>37873</v>
      </c>
    </row>
    <row r="72" spans="1:10" x14ac:dyDescent="0.3">
      <c r="A72" t="s">
        <v>10988</v>
      </c>
    </row>
    <row r="73" spans="1:10" x14ac:dyDescent="0.3">
      <c r="D73" t="s">
        <v>10986</v>
      </c>
      <c r="G73">
        <v>1</v>
      </c>
    </row>
    <row r="74" spans="1:10" x14ac:dyDescent="0.3">
      <c r="A74" s="13" t="s">
        <v>10</v>
      </c>
      <c r="B74" t="s">
        <v>10972</v>
      </c>
      <c r="D74" t="s">
        <v>10</v>
      </c>
      <c r="E74" t="s">
        <v>17</v>
      </c>
      <c r="I74" t="str" cm="1">
        <f t="array" ref="I74">_xlfn.SWITCH(G73,1,"Highest",2,"Lowest")</f>
        <v>Highest</v>
      </c>
      <c r="J74" t="str">
        <f>CONCATENATE("States with ",I74," all time sales")</f>
        <v>States with Highest all time sales</v>
      </c>
    </row>
    <row r="75" spans="1:10" x14ac:dyDescent="0.3">
      <c r="A75" t="s">
        <v>42</v>
      </c>
      <c r="B75" s="15">
        <v>457687.63150000101</v>
      </c>
      <c r="D75" t="str" cm="1">
        <f t="array" ref="D75:E123">_xlfn.SWITCH(G73,1,_xlfn._xlws.SORT(A75:B123,2,-1,FALSE),2,_xlfn._xlws.SORT(A75:B123,2,1,FALSE))</f>
        <v>California</v>
      </c>
      <c r="E75" s="15">
        <v>457687.63150000101</v>
      </c>
    </row>
    <row r="76" spans="1:10" x14ac:dyDescent="0.3">
      <c r="A76" t="s">
        <v>266</v>
      </c>
      <c r="B76" s="15">
        <v>310876.27099999978</v>
      </c>
      <c r="D76" t="str">
        <v>New York</v>
      </c>
      <c r="E76" s="15">
        <v>310876.27099999978</v>
      </c>
    </row>
    <row r="77" spans="1:10" x14ac:dyDescent="0.3">
      <c r="A77" t="s">
        <v>103</v>
      </c>
      <c r="B77" s="15">
        <v>170188.04580000002</v>
      </c>
      <c r="D77" t="str">
        <v>Texas</v>
      </c>
      <c r="E77" s="15">
        <v>170188.04580000002</v>
      </c>
    </row>
    <row r="78" spans="1:10" x14ac:dyDescent="0.3">
      <c r="A78" t="s">
        <v>95</v>
      </c>
      <c r="B78" s="15">
        <v>138641.26999999993</v>
      </c>
      <c r="D78" t="str">
        <v>Washington</v>
      </c>
      <c r="E78" s="15">
        <v>138641.26999999993</v>
      </c>
    </row>
    <row r="79" spans="1:10" x14ac:dyDescent="0.3">
      <c r="A79" t="s">
        <v>146</v>
      </c>
      <c r="B79" s="15">
        <v>116511.91400000003</v>
      </c>
      <c r="D79" t="str">
        <v>Pennsylvania</v>
      </c>
      <c r="E79" s="15">
        <v>116511.91400000003</v>
      </c>
    </row>
    <row r="80" spans="1:10" x14ac:dyDescent="0.3">
      <c r="A80" t="s">
        <v>53</v>
      </c>
      <c r="B80" s="15">
        <v>89473.707999999999</v>
      </c>
      <c r="D80" t="str">
        <v>Florida</v>
      </c>
      <c r="E80" s="15">
        <v>89473.707999999999</v>
      </c>
    </row>
    <row r="81" spans="1:5" x14ac:dyDescent="0.3">
      <c r="A81" t="s">
        <v>210</v>
      </c>
      <c r="B81" s="15">
        <v>80166.100999999864</v>
      </c>
      <c r="D81" t="str">
        <v>Illinois</v>
      </c>
      <c r="E81" s="15">
        <v>80166.100999999864</v>
      </c>
    </row>
    <row r="82" spans="1:5" x14ac:dyDescent="0.3">
      <c r="A82" t="s">
        <v>497</v>
      </c>
      <c r="B82" s="15">
        <v>78258.135999999926</v>
      </c>
      <c r="D82" t="str">
        <v>Ohio</v>
      </c>
      <c r="E82" s="15">
        <v>78258.135999999926</v>
      </c>
    </row>
    <row r="83" spans="1:5" x14ac:dyDescent="0.3">
      <c r="A83" t="s">
        <v>237</v>
      </c>
      <c r="B83" s="15">
        <v>76269.614000000016</v>
      </c>
      <c r="D83" t="str">
        <v>Michigan</v>
      </c>
      <c r="E83" s="15">
        <v>76269.614000000016</v>
      </c>
    </row>
    <row r="84" spans="1:5" x14ac:dyDescent="0.3">
      <c r="A84" t="s">
        <v>318</v>
      </c>
      <c r="B84" s="15">
        <v>70636.719999999987</v>
      </c>
      <c r="D84" t="str">
        <v>Virginia</v>
      </c>
      <c r="E84" s="15">
        <v>70636.719999999987</v>
      </c>
    </row>
    <row r="85" spans="1:5" x14ac:dyDescent="0.3">
      <c r="A85" t="s">
        <v>87</v>
      </c>
      <c r="B85" s="15">
        <v>55603.163999999968</v>
      </c>
      <c r="D85" t="str">
        <v>North Carolina</v>
      </c>
      <c r="E85" s="15">
        <v>55603.163999999968</v>
      </c>
    </row>
    <row r="86" spans="1:5" x14ac:dyDescent="0.3">
      <c r="A86" t="s">
        <v>253</v>
      </c>
      <c r="B86" s="15">
        <v>53555.360000000001</v>
      </c>
      <c r="D86" t="str">
        <v>Indiana</v>
      </c>
      <c r="E86" s="15">
        <v>53555.360000000001</v>
      </c>
    </row>
    <row r="87" spans="1:5" x14ac:dyDescent="0.3">
      <c r="A87" t="s">
        <v>1274</v>
      </c>
      <c r="B87" s="15">
        <v>49095.840000000004</v>
      </c>
      <c r="D87" t="str">
        <v>Georgia</v>
      </c>
      <c r="E87" s="15">
        <v>49095.840000000004</v>
      </c>
    </row>
    <row r="88" spans="1:5" x14ac:dyDescent="0.3">
      <c r="A88" t="s">
        <v>28</v>
      </c>
      <c r="B88" s="15">
        <v>36591.749999999971</v>
      </c>
      <c r="D88" t="str">
        <v>Kentucky</v>
      </c>
      <c r="E88" s="15">
        <v>36591.749999999971</v>
      </c>
    </row>
    <row r="89" spans="1:5" x14ac:dyDescent="0.3">
      <c r="A89" t="s">
        <v>789</v>
      </c>
      <c r="B89" s="15">
        <v>35764.312000000013</v>
      </c>
      <c r="D89" t="str">
        <v>New Jersey</v>
      </c>
      <c r="E89" s="15">
        <v>35764.312000000013</v>
      </c>
    </row>
    <row r="90" spans="1:5" x14ac:dyDescent="0.3">
      <c r="A90" t="s">
        <v>309</v>
      </c>
      <c r="B90" s="15">
        <v>35282.000999999997</v>
      </c>
      <c r="D90" t="str">
        <v>Arizona</v>
      </c>
      <c r="E90" s="15">
        <v>35282.000999999997</v>
      </c>
    </row>
    <row r="91" spans="1:5" x14ac:dyDescent="0.3">
      <c r="A91" t="s">
        <v>113</v>
      </c>
      <c r="B91" s="15">
        <v>32114.610000000019</v>
      </c>
      <c r="D91" t="str">
        <v>Wisconsin</v>
      </c>
      <c r="E91" s="15">
        <v>32114.610000000019</v>
      </c>
    </row>
    <row r="92" spans="1:5" x14ac:dyDescent="0.3">
      <c r="A92" t="s">
        <v>456</v>
      </c>
      <c r="B92" s="15">
        <v>32108.117999999995</v>
      </c>
      <c r="D92" t="str">
        <v>Colorado</v>
      </c>
      <c r="E92" s="15">
        <v>32108.117999999995</v>
      </c>
    </row>
    <row r="93" spans="1:5" x14ac:dyDescent="0.3">
      <c r="A93" t="s">
        <v>334</v>
      </c>
      <c r="B93" s="15">
        <v>30661.872999999981</v>
      </c>
      <c r="D93" t="str">
        <v>Tennessee</v>
      </c>
      <c r="E93" s="15">
        <v>30661.872999999981</v>
      </c>
    </row>
    <row r="94" spans="1:5" x14ac:dyDescent="0.3">
      <c r="A94" t="s">
        <v>228</v>
      </c>
      <c r="B94" s="15">
        <v>29863.149999999994</v>
      </c>
      <c r="D94" t="str">
        <v>Minnesota</v>
      </c>
      <c r="E94" s="15">
        <v>29863.149999999994</v>
      </c>
    </row>
    <row r="95" spans="1:5" x14ac:dyDescent="0.3">
      <c r="A95" t="s">
        <v>1247</v>
      </c>
      <c r="B95" s="15">
        <v>28634.433999999994</v>
      </c>
      <c r="D95" t="str">
        <v>Massachusetts</v>
      </c>
      <c r="E95" s="15">
        <v>28634.433999999994</v>
      </c>
    </row>
    <row r="96" spans="1:5" x14ac:dyDescent="0.3">
      <c r="A96" t="s">
        <v>244</v>
      </c>
      <c r="B96" s="15">
        <v>27451.068999999992</v>
      </c>
      <c r="D96" t="str">
        <v>Delaware</v>
      </c>
      <c r="E96" s="15">
        <v>27451.068999999992</v>
      </c>
    </row>
    <row r="97" spans="1:5" x14ac:dyDescent="0.3">
      <c r="A97" t="s">
        <v>2741</v>
      </c>
      <c r="B97" s="15">
        <v>23705.523000000001</v>
      </c>
      <c r="D97" t="str">
        <v>Maryland</v>
      </c>
      <c r="E97" s="15">
        <v>23705.523000000001</v>
      </c>
    </row>
    <row r="98" spans="1:5" x14ac:dyDescent="0.3">
      <c r="A98" t="s">
        <v>1402</v>
      </c>
      <c r="B98" s="15">
        <v>22627.955999999995</v>
      </c>
      <c r="D98" t="str">
        <v>Rhode Island</v>
      </c>
      <c r="E98" s="15">
        <v>22627.955999999995</v>
      </c>
    </row>
    <row r="99" spans="1:5" x14ac:dyDescent="0.3">
      <c r="A99" t="s">
        <v>596</v>
      </c>
      <c r="B99" s="15">
        <v>22205.149999999998</v>
      </c>
      <c r="D99" t="str">
        <v>Missouri</v>
      </c>
      <c r="E99" s="15">
        <v>22205.149999999998</v>
      </c>
    </row>
    <row r="100" spans="1:5" x14ac:dyDescent="0.3">
      <c r="A100" t="s">
        <v>649</v>
      </c>
      <c r="B100" s="15">
        <v>19683.39</v>
      </c>
      <c r="D100" t="str">
        <v>Oklahoma</v>
      </c>
      <c r="E100" s="15">
        <v>19683.39</v>
      </c>
    </row>
    <row r="101" spans="1:5" x14ac:dyDescent="0.3">
      <c r="A101" t="s">
        <v>357</v>
      </c>
      <c r="B101" s="15">
        <v>19510.639999999992</v>
      </c>
      <c r="D101" t="str">
        <v>Alabama</v>
      </c>
      <c r="E101" s="15">
        <v>19510.639999999992</v>
      </c>
    </row>
    <row r="102" spans="1:5" x14ac:dyDescent="0.3">
      <c r="A102" t="s">
        <v>419</v>
      </c>
      <c r="B102" s="15">
        <v>17431.149999999991</v>
      </c>
      <c r="D102" t="str">
        <v>Oregon</v>
      </c>
      <c r="E102" s="15">
        <v>17431.149999999991</v>
      </c>
    </row>
    <row r="103" spans="1:5" x14ac:dyDescent="0.3">
      <c r="A103" t="s">
        <v>1395</v>
      </c>
      <c r="B103" s="15">
        <v>16729.101999999999</v>
      </c>
      <c r="D103" t="str">
        <v>Nevada</v>
      </c>
      <c r="E103" s="15">
        <v>16729.101999999999</v>
      </c>
    </row>
    <row r="104" spans="1:5" x14ac:dyDescent="0.3">
      <c r="A104" t="s">
        <v>748</v>
      </c>
      <c r="B104" s="15">
        <v>13384.356999999996</v>
      </c>
      <c r="D104" t="str">
        <v>Connecticut</v>
      </c>
      <c r="E104" s="15">
        <v>13384.356999999996</v>
      </c>
    </row>
    <row r="105" spans="1:5" x14ac:dyDescent="0.3">
      <c r="A105" t="s">
        <v>1711</v>
      </c>
      <c r="B105" s="15">
        <v>11678.129999999997</v>
      </c>
      <c r="D105" t="str">
        <v>Arkansas</v>
      </c>
      <c r="E105" s="15">
        <v>11678.129999999997</v>
      </c>
    </row>
    <row r="106" spans="1:5" x14ac:dyDescent="0.3">
      <c r="A106" t="s">
        <v>120</v>
      </c>
      <c r="B106" s="15">
        <v>11220.055999999999</v>
      </c>
      <c r="D106" t="str">
        <v>Utah</v>
      </c>
      <c r="E106" s="15">
        <v>11220.055999999999</v>
      </c>
    </row>
    <row r="107" spans="1:5" x14ac:dyDescent="0.3">
      <c r="A107" t="s">
        <v>1491</v>
      </c>
      <c r="B107" s="15">
        <v>10771.34</v>
      </c>
      <c r="D107" t="str">
        <v>Mississippi</v>
      </c>
      <c r="E107" s="15">
        <v>10771.34</v>
      </c>
    </row>
    <row r="108" spans="1:5" x14ac:dyDescent="0.3">
      <c r="A108" t="s">
        <v>737</v>
      </c>
      <c r="B108" s="15">
        <v>9217.0299999999988</v>
      </c>
      <c r="D108" t="str">
        <v>Louisiana</v>
      </c>
      <c r="E108" s="15">
        <v>9217.0299999999988</v>
      </c>
    </row>
    <row r="109" spans="1:5" x14ac:dyDescent="0.3">
      <c r="A109" t="s">
        <v>5211</v>
      </c>
      <c r="B109" s="15">
        <v>8929.369999999999</v>
      </c>
      <c r="D109" t="str">
        <v>Vermont</v>
      </c>
      <c r="E109" s="15">
        <v>8929.369999999999</v>
      </c>
    </row>
    <row r="110" spans="1:5" x14ac:dyDescent="0.3">
      <c r="A110" t="s">
        <v>382</v>
      </c>
      <c r="B110" s="15">
        <v>8481.7099999999991</v>
      </c>
      <c r="D110" t="str">
        <v>South Carolina</v>
      </c>
      <c r="E110" s="15">
        <v>8481.7099999999991</v>
      </c>
    </row>
    <row r="111" spans="1:5" x14ac:dyDescent="0.3">
      <c r="A111" t="s">
        <v>137</v>
      </c>
      <c r="B111" s="15">
        <v>7464.9299999999985</v>
      </c>
      <c r="D111" t="str">
        <v>Nebraska</v>
      </c>
      <c r="E111" s="15">
        <v>7464.9299999999985</v>
      </c>
    </row>
    <row r="112" spans="1:5" x14ac:dyDescent="0.3">
      <c r="A112" t="s">
        <v>2700</v>
      </c>
      <c r="B112" s="15">
        <v>7292.5239999999994</v>
      </c>
      <c r="D112" t="str">
        <v>New Hampshire</v>
      </c>
      <c r="E112" s="15">
        <v>7292.5239999999994</v>
      </c>
    </row>
    <row r="113" spans="1:5" x14ac:dyDescent="0.3">
      <c r="A113" t="s">
        <v>1766</v>
      </c>
      <c r="B113" s="15">
        <v>5589.3519999999971</v>
      </c>
      <c r="D113" t="str">
        <v>Montana</v>
      </c>
      <c r="E113" s="15">
        <v>5589.3519999999971</v>
      </c>
    </row>
    <row r="114" spans="1:5" x14ac:dyDescent="0.3">
      <c r="A114" t="s">
        <v>668</v>
      </c>
      <c r="B114" s="15">
        <v>4783.521999999999</v>
      </c>
      <c r="D114" t="str">
        <v>New Mexico</v>
      </c>
      <c r="E114" s="15">
        <v>4783.521999999999</v>
      </c>
    </row>
    <row r="115" spans="1:5" x14ac:dyDescent="0.3">
      <c r="A115" t="s">
        <v>488</v>
      </c>
      <c r="B115" s="15">
        <v>4579.7599999999993</v>
      </c>
      <c r="D115" t="str">
        <v>Iowa</v>
      </c>
      <c r="E115" s="15">
        <v>4579.7599999999993</v>
      </c>
    </row>
    <row r="116" spans="1:5" x14ac:dyDescent="0.3">
      <c r="A116" t="s">
        <v>6267</v>
      </c>
      <c r="B116" s="15">
        <v>4382.4860000000017</v>
      </c>
      <c r="D116" t="str">
        <v>Idaho</v>
      </c>
      <c r="E116" s="15">
        <v>4382.4860000000017</v>
      </c>
    </row>
    <row r="117" spans="1:5" x14ac:dyDescent="0.3">
      <c r="A117" t="s">
        <v>4538</v>
      </c>
      <c r="B117" s="15">
        <v>2914.31</v>
      </c>
      <c r="D117" t="str">
        <v>Kansas</v>
      </c>
      <c r="E117" s="15">
        <v>2914.31</v>
      </c>
    </row>
    <row r="118" spans="1:5" x14ac:dyDescent="0.3">
      <c r="A118" t="s">
        <v>3040</v>
      </c>
      <c r="B118" s="15">
        <v>2865.0199999999995</v>
      </c>
      <c r="D118" t="str">
        <v>District of Columbia</v>
      </c>
      <c r="E118" s="15">
        <v>2865.0199999999995</v>
      </c>
    </row>
    <row r="119" spans="1:5" x14ac:dyDescent="0.3">
      <c r="A119" t="s">
        <v>8549</v>
      </c>
      <c r="B119" s="15">
        <v>1603.136</v>
      </c>
      <c r="D119" t="str">
        <v>Wyoming</v>
      </c>
      <c r="E119" s="15">
        <v>1603.136</v>
      </c>
    </row>
    <row r="120" spans="1:5" x14ac:dyDescent="0.3">
      <c r="A120" t="s">
        <v>5333</v>
      </c>
      <c r="B120" s="15">
        <v>1315.5600000000002</v>
      </c>
      <c r="D120" t="str">
        <v>South Dakota</v>
      </c>
      <c r="E120" s="15">
        <v>1315.5600000000002</v>
      </c>
    </row>
    <row r="121" spans="1:5" x14ac:dyDescent="0.3">
      <c r="A121" t="s">
        <v>5242</v>
      </c>
      <c r="B121" s="15">
        <v>1270.5300000000002</v>
      </c>
      <c r="D121" t="str">
        <v>Maine</v>
      </c>
      <c r="E121" s="15">
        <v>1270.5300000000002</v>
      </c>
    </row>
    <row r="122" spans="1:5" x14ac:dyDescent="0.3">
      <c r="A122" t="s">
        <v>9733</v>
      </c>
      <c r="B122" s="15">
        <v>1209.8240000000001</v>
      </c>
      <c r="D122" t="str">
        <v>West Virginia</v>
      </c>
      <c r="E122" s="15">
        <v>1209.8240000000001</v>
      </c>
    </row>
    <row r="123" spans="1:5" x14ac:dyDescent="0.3">
      <c r="A123" t="s">
        <v>7456</v>
      </c>
      <c r="B123" s="15">
        <v>919.91</v>
      </c>
      <c r="D123" t="str">
        <v>North Dakota</v>
      </c>
      <c r="E123" s="15">
        <v>919.91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sheetPr>
    <tabColor theme="5"/>
  </sheetPr>
  <dimension ref="A1:U9995"/>
  <sheetViews>
    <sheetView workbookViewId="0">
      <selection sqref="A1:XFD1048576"/>
    </sheetView>
  </sheetViews>
  <sheetFormatPr defaultColWidth="8.77734375"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CC96-9126-459C-8188-57C4128CC45F}">
  <sheetPr>
    <tabColor theme="5" tint="-0.249977111117893"/>
  </sheetPr>
  <dimension ref="B2:Y43"/>
  <sheetViews>
    <sheetView workbookViewId="0">
      <selection activeCell="D4" sqref="D4"/>
    </sheetView>
  </sheetViews>
  <sheetFormatPr defaultColWidth="8.77734375" defaultRowHeight="14.4" x14ac:dyDescent="0.3"/>
  <sheetData>
    <row r="2" spans="2:25" x14ac:dyDescent="0.3">
      <c r="B2" s="28"/>
      <c r="C2" s="28"/>
      <c r="H2" s="10"/>
      <c r="I2" s="11"/>
      <c r="J2" s="11" t="s">
        <v>10955</v>
      </c>
      <c r="K2" s="11"/>
      <c r="L2" s="11"/>
      <c r="M2" s="11"/>
      <c r="N2" s="11"/>
      <c r="O2" s="12"/>
      <c r="R2" s="10"/>
      <c r="S2" s="11"/>
      <c r="T2" s="11" t="s">
        <v>10956</v>
      </c>
      <c r="U2" s="11"/>
      <c r="V2" s="11"/>
      <c r="W2" s="11"/>
      <c r="X2" s="11"/>
      <c r="Y2" s="12"/>
    </row>
    <row r="3" spans="2:25" x14ac:dyDescent="0.3">
      <c r="B3" s="28"/>
      <c r="C3" s="28"/>
    </row>
    <row r="4" spans="2:25" x14ac:dyDescent="0.3">
      <c r="B4" s="28"/>
      <c r="C4" s="28"/>
    </row>
    <row r="6" spans="2:25" x14ac:dyDescent="0.3">
      <c r="C6" s="2"/>
      <c r="D6" s="8"/>
      <c r="E6" s="3"/>
      <c r="G6" s="2"/>
      <c r="H6" s="8"/>
      <c r="I6" s="3"/>
      <c r="K6" s="2"/>
      <c r="L6" s="8"/>
      <c r="M6" s="3"/>
      <c r="O6" s="2"/>
      <c r="P6" s="8"/>
      <c r="Q6" s="3"/>
      <c r="S6" s="2"/>
      <c r="T6" s="8"/>
      <c r="U6" s="3"/>
      <c r="W6" s="2"/>
      <c r="X6" s="8"/>
      <c r="Y6" s="3"/>
    </row>
    <row r="7" spans="2:25" x14ac:dyDescent="0.3">
      <c r="C7" s="4"/>
      <c r="D7" t="s">
        <v>10939</v>
      </c>
      <c r="E7" s="5"/>
      <c r="G7" s="4"/>
      <c r="H7" t="s">
        <v>10940</v>
      </c>
      <c r="I7" s="5"/>
      <c r="K7" s="4"/>
      <c r="L7" t="s">
        <v>10941</v>
      </c>
      <c r="M7" s="5"/>
      <c r="O7" s="4"/>
      <c r="P7" t="s">
        <v>10942</v>
      </c>
      <c r="Q7" s="5"/>
      <c r="S7" s="4"/>
      <c r="T7" t="s">
        <v>10943</v>
      </c>
      <c r="U7" s="5"/>
      <c r="W7" s="4"/>
      <c r="X7" t="s">
        <v>10944</v>
      </c>
      <c r="Y7" s="5"/>
    </row>
    <row r="8" spans="2:25" x14ac:dyDescent="0.3">
      <c r="C8" s="4" t="s">
        <v>10948</v>
      </c>
      <c r="E8" s="5"/>
      <c r="G8" s="4" t="s">
        <v>10949</v>
      </c>
      <c r="I8" s="5"/>
      <c r="K8" s="4"/>
      <c r="L8" t="s">
        <v>10950</v>
      </c>
      <c r="M8" s="5"/>
      <c r="O8" s="4"/>
      <c r="P8" t="s">
        <v>10951</v>
      </c>
      <c r="Q8" s="5"/>
      <c r="S8" s="4"/>
      <c r="T8" t="s">
        <v>10952</v>
      </c>
      <c r="U8" s="5"/>
      <c r="W8" s="4"/>
      <c r="X8" t="s">
        <v>10950</v>
      </c>
      <c r="Y8" s="5"/>
    </row>
    <row r="9" spans="2:25" x14ac:dyDescent="0.3">
      <c r="C9" s="6"/>
      <c r="D9" s="9"/>
      <c r="E9" s="7"/>
      <c r="G9" s="6"/>
      <c r="H9" s="9"/>
      <c r="I9" s="7"/>
      <c r="K9" s="6"/>
      <c r="L9" s="9"/>
      <c r="M9" s="7"/>
      <c r="O9" s="6"/>
      <c r="P9" s="9"/>
      <c r="Q9" s="7"/>
      <c r="S9" s="6"/>
      <c r="T9" s="9"/>
      <c r="U9" s="7"/>
      <c r="W9" s="6"/>
      <c r="X9" s="9"/>
      <c r="Y9" s="7"/>
    </row>
    <row r="12" spans="2:25" x14ac:dyDescent="0.3">
      <c r="C12" s="10"/>
      <c r="D12" s="11"/>
      <c r="E12" s="11" t="s">
        <v>10955</v>
      </c>
      <c r="F12" s="11"/>
      <c r="G12" s="11"/>
      <c r="H12" s="11"/>
      <c r="I12" s="11"/>
      <c r="J12" s="12"/>
      <c r="O12" s="10"/>
      <c r="P12" s="11"/>
      <c r="Q12" s="11" t="s">
        <v>10956</v>
      </c>
      <c r="R12" s="11"/>
      <c r="S12" s="11"/>
      <c r="T12" s="11"/>
      <c r="U12" s="11"/>
      <c r="V12" s="12"/>
    </row>
    <row r="14" spans="2:25" x14ac:dyDescent="0.3">
      <c r="C14" s="2"/>
      <c r="D14" s="8"/>
      <c r="E14" s="8"/>
      <c r="F14" s="8"/>
      <c r="G14" s="3"/>
      <c r="I14" s="2"/>
      <c r="J14" s="8"/>
      <c r="K14" s="8"/>
      <c r="L14" s="8"/>
      <c r="M14" s="3"/>
      <c r="O14" s="2"/>
      <c r="P14" s="8"/>
      <c r="Q14" s="8"/>
      <c r="R14" s="8"/>
      <c r="S14" s="3"/>
      <c r="U14" s="2"/>
      <c r="V14" s="8"/>
      <c r="W14" s="8"/>
      <c r="X14" s="8"/>
      <c r="Y14" s="3"/>
    </row>
    <row r="15" spans="2:25" x14ac:dyDescent="0.3">
      <c r="C15" s="4"/>
      <c r="G15" s="5"/>
      <c r="I15" s="4"/>
      <c r="M15" s="5"/>
      <c r="O15" s="4"/>
      <c r="S15" s="5"/>
      <c r="U15" s="4"/>
      <c r="Y15" s="5"/>
    </row>
    <row r="16" spans="2:25" x14ac:dyDescent="0.3">
      <c r="C16" s="4"/>
      <c r="G16" s="5"/>
      <c r="I16" s="4"/>
      <c r="M16" s="5"/>
      <c r="O16" s="4"/>
      <c r="S16" s="5"/>
      <c r="U16" s="4"/>
      <c r="Y16" s="5"/>
    </row>
    <row r="17" spans="3:25" x14ac:dyDescent="0.3">
      <c r="C17" s="4"/>
      <c r="G17" s="5"/>
      <c r="I17" s="4"/>
      <c r="M17" s="5"/>
      <c r="O17" s="4"/>
      <c r="S17" s="5"/>
      <c r="U17" s="4"/>
      <c r="Y17" s="5"/>
    </row>
    <row r="18" spans="3:25" x14ac:dyDescent="0.3">
      <c r="C18" s="4"/>
      <c r="D18" t="s">
        <v>10945</v>
      </c>
      <c r="G18" s="5"/>
      <c r="I18" s="4"/>
      <c r="J18" t="s">
        <v>10977</v>
      </c>
      <c r="M18" s="5"/>
      <c r="O18" s="4"/>
      <c r="P18" t="s">
        <v>10978</v>
      </c>
      <c r="S18" s="5"/>
      <c r="U18" s="4"/>
      <c r="V18" t="s">
        <v>10979</v>
      </c>
      <c r="Y18" s="5"/>
    </row>
    <row r="19" spans="3:25" x14ac:dyDescent="0.3">
      <c r="C19" s="4" t="s">
        <v>10953</v>
      </c>
      <c r="G19" s="5"/>
      <c r="I19" s="4" t="s">
        <v>10954</v>
      </c>
      <c r="M19" s="5"/>
      <c r="O19" s="4" t="s">
        <v>10953</v>
      </c>
      <c r="S19" s="5"/>
      <c r="U19" s="4" t="s">
        <v>10954</v>
      </c>
      <c r="Y19" s="5"/>
    </row>
    <row r="20" spans="3:25" x14ac:dyDescent="0.3">
      <c r="C20" s="4"/>
      <c r="G20" s="5"/>
      <c r="I20" s="4"/>
      <c r="M20" s="5"/>
      <c r="O20" s="4"/>
      <c r="S20" s="5"/>
      <c r="U20" s="4"/>
      <c r="Y20" s="5"/>
    </row>
    <row r="21" spans="3:25" x14ac:dyDescent="0.3">
      <c r="C21" s="4"/>
      <c r="G21" s="5"/>
      <c r="I21" s="4"/>
      <c r="M21" s="5"/>
      <c r="O21" s="4"/>
      <c r="S21" s="5"/>
      <c r="U21" s="4"/>
      <c r="Y21" s="5"/>
    </row>
    <row r="22" spans="3:25" x14ac:dyDescent="0.3">
      <c r="C22" s="4"/>
      <c r="G22" s="5"/>
      <c r="I22" s="4"/>
      <c r="M22" s="5"/>
      <c r="O22" s="4"/>
      <c r="S22" s="5"/>
      <c r="U22" s="4"/>
      <c r="Y22" s="5"/>
    </row>
    <row r="23" spans="3:25" x14ac:dyDescent="0.3">
      <c r="C23" s="4"/>
      <c r="G23" s="5"/>
      <c r="I23" s="4"/>
      <c r="M23" s="5"/>
      <c r="O23" s="4"/>
      <c r="S23" s="5"/>
      <c r="U23" s="4"/>
      <c r="Y23" s="5"/>
    </row>
    <row r="24" spans="3:25" x14ac:dyDescent="0.3">
      <c r="C24" s="4"/>
      <c r="G24" s="5"/>
      <c r="I24" s="4"/>
      <c r="M24" s="5"/>
      <c r="O24" s="4"/>
      <c r="S24" s="5"/>
      <c r="U24" s="4"/>
      <c r="Y24" s="5"/>
    </row>
    <row r="25" spans="3:25" x14ac:dyDescent="0.3">
      <c r="C25" s="4"/>
      <c r="G25" s="5"/>
      <c r="I25" s="4"/>
      <c r="M25" s="5"/>
      <c r="O25" s="4"/>
      <c r="S25" s="5"/>
      <c r="U25" s="4"/>
      <c r="Y25" s="5"/>
    </row>
    <row r="26" spans="3:25" x14ac:dyDescent="0.3">
      <c r="C26" s="4"/>
      <c r="G26" s="5"/>
      <c r="I26" s="4"/>
      <c r="M26" s="5"/>
      <c r="O26" s="4"/>
      <c r="S26" s="5"/>
      <c r="U26" s="4"/>
      <c r="Y26" s="5"/>
    </row>
    <row r="27" spans="3:25" x14ac:dyDescent="0.3">
      <c r="C27" s="4"/>
      <c r="G27" s="5"/>
      <c r="I27" s="4"/>
      <c r="M27" s="5"/>
      <c r="O27" s="4"/>
      <c r="S27" s="5"/>
      <c r="U27" s="4"/>
      <c r="Y27" s="5"/>
    </row>
    <row r="28" spans="3:25" x14ac:dyDescent="0.3">
      <c r="C28" s="6"/>
      <c r="D28" s="9"/>
      <c r="E28" s="9"/>
      <c r="F28" s="9"/>
      <c r="G28" s="7"/>
      <c r="I28" s="6"/>
      <c r="J28" s="9"/>
      <c r="K28" s="9"/>
      <c r="L28" s="9"/>
      <c r="M28" s="7"/>
      <c r="O28" s="6"/>
      <c r="P28" s="9"/>
      <c r="Q28" s="9"/>
      <c r="R28" s="9"/>
      <c r="S28" s="7"/>
      <c r="U28" s="6"/>
      <c r="V28" s="9"/>
      <c r="W28" s="9"/>
      <c r="X28" s="9"/>
      <c r="Y28" s="7"/>
    </row>
    <row r="31" spans="3:25" x14ac:dyDescent="0.3">
      <c r="C31" s="10"/>
      <c r="D31" s="11"/>
      <c r="E31" s="11" t="s">
        <v>10957</v>
      </c>
      <c r="F31" s="11"/>
      <c r="G31" s="11"/>
      <c r="H31" s="11"/>
      <c r="I31" s="11"/>
      <c r="J31" s="12"/>
      <c r="L31" s="10"/>
      <c r="M31" s="11"/>
      <c r="N31" s="11" t="s">
        <v>10958</v>
      </c>
      <c r="O31" s="11"/>
      <c r="P31" s="12"/>
      <c r="R31" s="10"/>
      <c r="S31" s="11"/>
      <c r="T31" s="11"/>
      <c r="U31" s="11" t="s">
        <v>10959</v>
      </c>
      <c r="V31" s="11"/>
      <c r="W31" s="11"/>
      <c r="X31" s="11"/>
      <c r="Y31" s="12"/>
    </row>
    <row r="33" spans="3:25" x14ac:dyDescent="0.3">
      <c r="C33" s="2"/>
      <c r="D33" s="8"/>
      <c r="E33" s="8"/>
      <c r="F33" s="8"/>
      <c r="G33" s="8"/>
      <c r="H33" s="8"/>
      <c r="I33" s="8"/>
      <c r="J33" s="8"/>
      <c r="K33" s="8"/>
      <c r="L33" s="8"/>
      <c r="M33" s="3"/>
      <c r="O33" s="2"/>
      <c r="P33" s="8"/>
      <c r="Q33" s="8"/>
      <c r="R33" s="8"/>
      <c r="S33" s="8"/>
      <c r="T33" s="8"/>
      <c r="U33" s="8"/>
      <c r="V33" s="8"/>
      <c r="W33" s="8"/>
      <c r="X33" s="8"/>
      <c r="Y33" s="3"/>
    </row>
    <row r="34" spans="3:25" x14ac:dyDescent="0.3">
      <c r="C34" s="4"/>
      <c r="M34" s="5"/>
      <c r="O34" s="4"/>
      <c r="Y34" s="5"/>
    </row>
    <row r="35" spans="3:25" x14ac:dyDescent="0.3">
      <c r="C35" s="4"/>
      <c r="M35" s="5"/>
      <c r="O35" s="4"/>
      <c r="Y35" s="5"/>
    </row>
    <row r="36" spans="3:25" x14ac:dyDescent="0.3">
      <c r="C36" s="4"/>
      <c r="E36" t="s">
        <v>10946</v>
      </c>
      <c r="M36" s="5"/>
      <c r="O36" s="4"/>
      <c r="Q36" t="s">
        <v>10947</v>
      </c>
      <c r="Y36" s="5"/>
    </row>
    <row r="37" spans="3:25" x14ac:dyDescent="0.3">
      <c r="C37" s="4"/>
      <c r="E37" t="s">
        <v>10960</v>
      </c>
      <c r="M37" s="5"/>
      <c r="O37" s="4"/>
      <c r="Q37" t="s">
        <v>10961</v>
      </c>
      <c r="Y37" s="5"/>
    </row>
    <row r="38" spans="3:25" x14ac:dyDescent="0.3">
      <c r="C38" s="4"/>
      <c r="M38" s="5"/>
      <c r="O38" s="4"/>
      <c r="Y38" s="5"/>
    </row>
    <row r="39" spans="3:25" x14ac:dyDescent="0.3">
      <c r="C39" s="4"/>
      <c r="M39" s="5"/>
      <c r="O39" s="4"/>
      <c r="Y39" s="5"/>
    </row>
    <row r="40" spans="3:25" x14ac:dyDescent="0.3">
      <c r="C40" s="4"/>
      <c r="M40" s="5"/>
      <c r="O40" s="4"/>
      <c r="Y40" s="5"/>
    </row>
    <row r="41" spans="3:25" x14ac:dyDescent="0.3">
      <c r="C41" s="4"/>
      <c r="M41" s="5"/>
      <c r="O41" s="4"/>
      <c r="Y41" s="5"/>
    </row>
    <row r="42" spans="3:25" x14ac:dyDescent="0.3">
      <c r="C42" s="4"/>
      <c r="M42" s="5"/>
      <c r="O42" s="4"/>
      <c r="Y42" s="5"/>
    </row>
    <row r="43" spans="3:25" x14ac:dyDescent="0.3">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Working</vt:lpstr>
      <vt:lpstr>Source_data</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Shubham Shekhar Patil</cp:lastModifiedBy>
  <dcterms:created xsi:type="dcterms:W3CDTF">2023-03-16T03:39:10Z</dcterms:created>
  <dcterms:modified xsi:type="dcterms:W3CDTF">2024-02-07T05:58:20Z</dcterms:modified>
</cp:coreProperties>
</file>