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uck\Google Drive\UCI Data Boot Camp 2018\Homework Unit 1\"/>
    </mc:Choice>
  </mc:AlternateContent>
  <bookViews>
    <workbookView xWindow="0" yWindow="0" windowWidth="28800" windowHeight="11910" activeTab="4"/>
  </bookViews>
  <sheets>
    <sheet name="Data" sheetId="1" r:id="rId1"/>
    <sheet name="Category Analysis" sheetId="2" r:id="rId2"/>
    <sheet name="Subcategory Analysis" sheetId="3" r:id="rId3"/>
    <sheet name="Date Analysis" sheetId="4" r:id="rId4"/>
    <sheet name="Bonus" sheetId="5" r:id="rId5"/>
  </sheets>
  <definedNames>
    <definedName name="_xlnm._FilterDatabase" localSheetId="0" hidden="1">Data!$D$1:$D$4115</definedName>
    <definedName name="Data2">Data!$A$1:$V$4115</definedName>
    <definedName name="DataTable">Data!$A$1:$V$4115</definedName>
    <definedName name="FailedTotal">'Date Analysis'!$C$41</definedName>
    <definedName name="Goal">Data!$D:$D</definedName>
    <definedName name="GoalTable">Data!$D:$F</definedName>
    <definedName name="GrandTotal">'Date Analysis'!$E$41</definedName>
    <definedName name="State">Data!$F:$F</definedName>
    <definedName name="SUccessTotal">'Date Analysis'!$B$41</definedName>
    <definedName name="TotalCampaigns">'Category Analysis'!$F$36</definedName>
    <definedName name="TotalSub">'Subcategory Analysis'!$M$87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D6" i="5"/>
  <c r="C6" i="5"/>
  <c r="B6" i="5"/>
  <c r="F3" i="5"/>
  <c r="F4" i="5"/>
  <c r="F5" i="5"/>
  <c r="F7" i="5"/>
  <c r="F8" i="5"/>
  <c r="F9" i="5"/>
  <c r="F10" i="5"/>
  <c r="F11" i="5"/>
  <c r="F12" i="5"/>
  <c r="F13" i="5"/>
  <c r="F2" i="5"/>
  <c r="E3" i="5"/>
  <c r="E4" i="5"/>
  <c r="E5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5" i="5"/>
  <c r="C5" i="5"/>
  <c r="B5" i="5"/>
  <c r="D4" i="5"/>
  <c r="C4" i="5"/>
  <c r="B4" i="5"/>
  <c r="D3" i="5"/>
  <c r="C3" i="5"/>
  <c r="B3" i="5"/>
  <c r="D2" i="5"/>
  <c r="C2" i="5"/>
  <c r="B2" i="5"/>
  <c r="E6" i="5" l="1"/>
  <c r="F6" i="5" s="1"/>
  <c r="G40" i="4"/>
  <c r="G39" i="4"/>
  <c r="G36" i="4"/>
  <c r="G32" i="4"/>
  <c r="G33" i="4"/>
  <c r="G38" i="4"/>
  <c r="G37" i="4"/>
  <c r="G35" i="4"/>
  <c r="G30" i="4"/>
  <c r="G29" i="4"/>
  <c r="G34" i="4"/>
  <c r="G31" i="4"/>
  <c r="F40" i="4"/>
  <c r="F39" i="4"/>
  <c r="F36" i="4"/>
  <c r="F32" i="4"/>
  <c r="F33" i="4"/>
  <c r="F38" i="4"/>
  <c r="F37" i="4"/>
  <c r="F35" i="4"/>
  <c r="F30" i="4"/>
  <c r="F29" i="4"/>
  <c r="F34" i="4"/>
  <c r="F31" i="4"/>
  <c r="I40" i="4"/>
  <c r="I39" i="4"/>
  <c r="I36" i="4"/>
  <c r="I32" i="4"/>
  <c r="I33" i="4"/>
  <c r="I38" i="4"/>
  <c r="I37" i="4"/>
  <c r="I35" i="4"/>
  <c r="I30" i="4"/>
  <c r="I29" i="4"/>
  <c r="I34" i="4"/>
  <c r="I31" i="4"/>
  <c r="H40" i="4"/>
  <c r="H39" i="4"/>
  <c r="H36" i="4"/>
  <c r="H32" i="4"/>
  <c r="H33" i="4"/>
  <c r="H38" i="4"/>
  <c r="H37" i="4"/>
  <c r="H35" i="4"/>
  <c r="H30" i="4"/>
  <c r="H29" i="4"/>
  <c r="H34" i="4"/>
  <c r="H31" i="4"/>
  <c r="P77" i="3"/>
  <c r="Q77" i="3"/>
  <c r="R77" i="3"/>
  <c r="P61" i="3"/>
  <c r="Q61" i="3"/>
  <c r="R61" i="3"/>
  <c r="P62" i="3"/>
  <c r="Q62" i="3"/>
  <c r="R62" i="3"/>
  <c r="P63" i="3"/>
  <c r="Q63" i="3"/>
  <c r="R63" i="3"/>
  <c r="P50" i="3"/>
  <c r="Q50" i="3"/>
  <c r="R50" i="3"/>
  <c r="P58" i="3"/>
  <c r="Q58" i="3"/>
  <c r="R58" i="3"/>
  <c r="P64" i="3"/>
  <c r="Q64" i="3"/>
  <c r="R64" i="3"/>
  <c r="P65" i="3"/>
  <c r="Q65" i="3"/>
  <c r="R65" i="3"/>
  <c r="P66" i="3"/>
  <c r="Q66" i="3"/>
  <c r="R66" i="3"/>
  <c r="P54" i="3"/>
  <c r="Q54" i="3"/>
  <c r="R54" i="3"/>
  <c r="P78" i="3"/>
  <c r="Q78" i="3"/>
  <c r="R78" i="3"/>
  <c r="P55" i="3"/>
  <c r="Q55" i="3"/>
  <c r="R55" i="3"/>
  <c r="P51" i="3"/>
  <c r="Q51" i="3"/>
  <c r="R51" i="3"/>
  <c r="P67" i="3"/>
  <c r="Q67" i="3"/>
  <c r="R67" i="3"/>
  <c r="P79" i="3"/>
  <c r="Q79" i="3"/>
  <c r="R79" i="3"/>
  <c r="P80" i="3"/>
  <c r="Q80" i="3"/>
  <c r="R80" i="3"/>
  <c r="P68" i="3"/>
  <c r="Q68" i="3"/>
  <c r="R68" i="3"/>
  <c r="P56" i="3"/>
  <c r="Q56" i="3"/>
  <c r="R56" i="3"/>
  <c r="P81" i="3"/>
  <c r="Q81" i="3"/>
  <c r="R81" i="3"/>
  <c r="P69" i="3"/>
  <c r="Q69" i="3"/>
  <c r="R69" i="3"/>
  <c r="P82" i="3"/>
  <c r="Q82" i="3"/>
  <c r="R82" i="3"/>
  <c r="P52" i="3"/>
  <c r="Q52" i="3"/>
  <c r="R52" i="3"/>
  <c r="P83" i="3"/>
  <c r="Q83" i="3"/>
  <c r="R83" i="3"/>
  <c r="P46" i="3"/>
  <c r="Q46" i="3"/>
  <c r="R46" i="3"/>
  <c r="P70" i="3"/>
  <c r="Q70" i="3"/>
  <c r="R70" i="3"/>
  <c r="P84" i="3"/>
  <c r="Q84" i="3"/>
  <c r="R84" i="3"/>
  <c r="P85" i="3"/>
  <c r="Q85" i="3"/>
  <c r="R85" i="3"/>
  <c r="P47" i="3"/>
  <c r="Q47" i="3"/>
  <c r="R47" i="3"/>
  <c r="P71" i="3"/>
  <c r="Q71" i="3"/>
  <c r="R71" i="3"/>
  <c r="P72" i="3"/>
  <c r="Q72" i="3"/>
  <c r="R72" i="3"/>
  <c r="P73" i="3"/>
  <c r="Q73" i="3"/>
  <c r="R73" i="3"/>
  <c r="P74" i="3"/>
  <c r="Q74" i="3"/>
  <c r="R74" i="3"/>
  <c r="P48" i="3"/>
  <c r="Q48" i="3"/>
  <c r="R48" i="3"/>
  <c r="P59" i="3"/>
  <c r="Q59" i="3"/>
  <c r="R59" i="3"/>
  <c r="P75" i="3"/>
  <c r="Q75" i="3"/>
  <c r="R75" i="3"/>
  <c r="P76" i="3"/>
  <c r="Q76" i="3"/>
  <c r="R76" i="3"/>
  <c r="P60" i="3"/>
  <c r="Q60" i="3"/>
  <c r="R60" i="3"/>
  <c r="P49" i="3"/>
  <c r="Q49" i="3"/>
  <c r="R49" i="3"/>
  <c r="P53" i="3"/>
  <c r="Q53" i="3"/>
  <c r="R53" i="3"/>
  <c r="P86" i="3"/>
  <c r="Q86" i="3"/>
  <c r="R86" i="3"/>
  <c r="P87" i="3"/>
  <c r="Q87" i="3"/>
  <c r="R87" i="3"/>
  <c r="R57" i="3"/>
  <c r="Q57" i="3"/>
  <c r="P57" i="3"/>
  <c r="O77" i="3"/>
  <c r="O61" i="3"/>
  <c r="O62" i="3"/>
  <c r="O63" i="3"/>
  <c r="O50" i="3"/>
  <c r="O58" i="3"/>
  <c r="O64" i="3"/>
  <c r="O65" i="3"/>
  <c r="O66" i="3"/>
  <c r="O54" i="3"/>
  <c r="O78" i="3"/>
  <c r="O55" i="3"/>
  <c r="O51" i="3"/>
  <c r="O67" i="3"/>
  <c r="O79" i="3"/>
  <c r="O80" i="3"/>
  <c r="O68" i="3"/>
  <c r="O56" i="3"/>
  <c r="O81" i="3"/>
  <c r="O69" i="3"/>
  <c r="O82" i="3"/>
  <c r="O52" i="3"/>
  <c r="O83" i="3"/>
  <c r="O46" i="3"/>
  <c r="O70" i="3"/>
  <c r="O84" i="3"/>
  <c r="O85" i="3"/>
  <c r="O47" i="3"/>
  <c r="O71" i="3"/>
  <c r="O72" i="3"/>
  <c r="O73" i="3"/>
  <c r="O74" i="3"/>
  <c r="O48" i="3"/>
  <c r="O59" i="3"/>
  <c r="O75" i="3"/>
  <c r="O76" i="3"/>
  <c r="O60" i="3"/>
  <c r="O49" i="3"/>
  <c r="O53" i="3"/>
  <c r="O86" i="3"/>
  <c r="O87" i="3"/>
  <c r="O57" i="3"/>
  <c r="N77" i="3"/>
  <c r="N61" i="3"/>
  <c r="N62" i="3"/>
  <c r="N63" i="3"/>
  <c r="N50" i="3"/>
  <c r="N58" i="3"/>
  <c r="N64" i="3"/>
  <c r="N65" i="3"/>
  <c r="N66" i="3"/>
  <c r="N54" i="3"/>
  <c r="N78" i="3"/>
  <c r="N55" i="3"/>
  <c r="N51" i="3"/>
  <c r="N67" i="3"/>
  <c r="N79" i="3"/>
  <c r="N80" i="3"/>
  <c r="N68" i="3"/>
  <c r="N56" i="3"/>
  <c r="N81" i="3"/>
  <c r="N69" i="3"/>
  <c r="N82" i="3"/>
  <c r="N52" i="3"/>
  <c r="N83" i="3"/>
  <c r="N46" i="3"/>
  <c r="N70" i="3"/>
  <c r="N84" i="3"/>
  <c r="N85" i="3"/>
  <c r="N47" i="3"/>
  <c r="N71" i="3"/>
  <c r="N72" i="3"/>
  <c r="N73" i="3"/>
  <c r="N74" i="3"/>
  <c r="N48" i="3"/>
  <c r="N59" i="3"/>
  <c r="N75" i="3"/>
  <c r="N76" i="3"/>
  <c r="N60" i="3"/>
  <c r="N49" i="3"/>
  <c r="N53" i="3"/>
  <c r="N86" i="3"/>
  <c r="N87" i="3"/>
  <c r="N57" i="3"/>
  <c r="K32" i="2"/>
  <c r="K33" i="2"/>
  <c r="K35" i="2"/>
  <c r="K28" i="2"/>
  <c r="K34" i="2"/>
  <c r="K31" i="2"/>
  <c r="K29" i="2"/>
  <c r="K27" i="2"/>
  <c r="K30" i="2"/>
  <c r="J32" i="2"/>
  <c r="J33" i="2"/>
  <c r="J35" i="2"/>
  <c r="J28" i="2"/>
  <c r="J34" i="2"/>
  <c r="J31" i="2"/>
  <c r="J29" i="2"/>
  <c r="J27" i="2"/>
  <c r="J36" i="2"/>
  <c r="J30" i="2"/>
  <c r="I32" i="2"/>
  <c r="I33" i="2"/>
  <c r="I35" i="2"/>
  <c r="I28" i="2"/>
  <c r="I34" i="2"/>
  <c r="I31" i="2"/>
  <c r="I29" i="2"/>
  <c r="I27" i="2"/>
  <c r="I36" i="2"/>
  <c r="I30" i="2"/>
  <c r="H32" i="2"/>
  <c r="H33" i="2"/>
  <c r="H35" i="2"/>
  <c r="H28" i="2"/>
  <c r="H34" i="2"/>
  <c r="H31" i="2"/>
  <c r="H29" i="2"/>
  <c r="H27" i="2"/>
  <c r="H36" i="2"/>
  <c r="H30" i="2"/>
  <c r="G27" i="2"/>
  <c r="G29" i="2"/>
  <c r="G31" i="2"/>
  <c r="G34" i="2"/>
  <c r="G28" i="2"/>
  <c r="G35" i="2"/>
  <c r="G33" i="2"/>
  <c r="G32" i="2"/>
  <c r="G30" i="2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2" i="1"/>
</calcChain>
</file>

<file path=xl/sharedStrings.xml><?xml version="1.0" encoding="utf-8"?>
<sst xmlns="http://schemas.openxmlformats.org/spreadsheetml/2006/main" count="24918" uniqueCount="8419">
  <si>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</si>
  <si>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</si>
  <si>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</si>
  <si>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</si>
  <si>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</si>
  <si>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</si>
  <si>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</si>
  <si>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</si>
  <si>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</si>
  <si>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</si>
  <si>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</si>
  <si>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</si>
  <si>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</si>
  <si>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</si>
  <si>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</si>
  <si>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</si>
  <si>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</si>
  <si>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</si>
  <si>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</si>
  <si>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</si>
  <si>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</si>
  <si>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</si>
  <si>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</si>
  <si>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</si>
  <si>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</si>
  <si>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</si>
  <si>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</si>
  <si>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</si>
  <si>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</si>
  <si>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</si>
  <si>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</si>
  <si>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</si>
  <si>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</si>
  <si>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</si>
  <si>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</si>
  <si>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</si>
  <si>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</si>
  <si>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</si>
  <si>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</si>
  <si>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</si>
  <si>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</si>
  <si>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</si>
  <si>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</si>
  <si>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</si>
  <si>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</si>
  <si>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</si>
  <si>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</si>
  <si>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</si>
  <si>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</si>
  <si>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</si>
  <si>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</si>
  <si>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</si>
  <si>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</si>
  <si>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</si>
  <si>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</si>
  <si>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</si>
  <si>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</si>
  <si>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</si>
  <si>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</si>
  <si>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</si>
  <si>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</si>
  <si>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</si>
  <si>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</si>
  <si>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</si>
  <si>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</si>
  <si>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</si>
  <si>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</si>
  <si>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</si>
  <si>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</si>
  <si>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</si>
  <si>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</si>
  <si>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</si>
  <si>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</si>
  <si>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</si>
  <si>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</si>
  <si>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</si>
  <si>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</si>
  <si>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</si>
  <si>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</si>
  <si>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</si>
  <si>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</si>
  <si>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</si>
  <si>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</si>
  <si>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</si>
  <si>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</si>
  <si>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</si>
  <si>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</si>
  <si>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</si>
  <si>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</si>
  <si>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</si>
  <si>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</si>
  <si>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</si>
  <si>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</si>
  <si>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</si>
  <si>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</si>
  <si>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</si>
  <si>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</si>
  <si>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</si>
  <si>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</si>
  <si>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</si>
  <si>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</si>
  <si>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</si>
  <si>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</si>
  <si>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</si>
  <si>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</si>
  <si>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</si>
  <si>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</si>
  <si>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</si>
  <si>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</si>
  <si>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</si>
  <si>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</si>
  <si>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</si>
  <si>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</si>
  <si>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</si>
  <si>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</si>
  <si>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</si>
  <si>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</si>
  <si>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</si>
  <si>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</si>
  <si>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</si>
  <si>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</si>
  <si>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</si>
  <si>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</si>
  <si>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</si>
  <si>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</si>
  <si>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</si>
  <si>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</si>
  <si>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</si>
  <si>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</si>
  <si>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</si>
  <si>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</si>
  <si>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</si>
  <si>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</si>
  <si>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</si>
  <si>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</si>
  <si>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</si>
  <si>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</si>
  <si>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</si>
  <si>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</si>
  <si>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</si>
  <si>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</si>
  <si>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</si>
  <si>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</si>
  <si>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</si>
  <si>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</si>
  <si>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</si>
  <si>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</si>
  <si>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</si>
  <si>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</si>
  <si>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</si>
  <si>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</si>
  <si>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</si>
  <si>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</si>
  <si>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</si>
  <si>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</si>
  <si>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</si>
  <si>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</si>
  <si>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</si>
  <si>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</si>
  <si>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</si>
  <si>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</si>
  <si>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</si>
  <si>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</si>
  <si>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</si>
  <si>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</si>
  <si>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</si>
  <si>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</si>
  <si>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</si>
  <si>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</si>
  <si>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</si>
  <si>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</si>
  <si>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</si>
  <si>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</si>
  <si>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</si>
  <si>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</si>
  <si>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</si>
  <si>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</si>
  <si>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</si>
  <si>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</si>
  <si>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</si>
  <si>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</si>
  <si>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</si>
  <si>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</si>
  <si>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</si>
  <si>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</si>
  <si>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</si>
  <si>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</si>
  <si>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</si>
  <si>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</si>
  <si>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</si>
  <si>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</si>
  <si>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</si>
  <si>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</si>
  <si>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</si>
  <si>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</si>
  <si>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</si>
  <si>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</si>
  <si>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</si>
  <si>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</si>
  <si>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</si>
  <si>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</si>
  <si>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</si>
  <si>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</si>
  <si>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</si>
  <si>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</si>
  <si>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</si>
  <si>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</si>
  <si>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</si>
  <si>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</si>
  <si>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</si>
  <si>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</si>
  <si>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</si>
  <si>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</si>
  <si>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</si>
  <si>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</si>
  <si>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</si>
  <si>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</si>
  <si>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</si>
  <si>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</si>
  <si>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</si>
  <si>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</si>
  <si>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</si>
  <si>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</si>
  <si>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</si>
  <si>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</si>
  <si>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</si>
  <si>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</si>
  <si>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</si>
  <si>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</si>
  <si>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</si>
  <si>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</si>
  <si>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</si>
  <si>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</si>
  <si>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</si>
  <si>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</si>
  <si>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</si>
  <si>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</si>
  <si>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</si>
  <si>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</si>
  <si>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</si>
  <si>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</si>
  <si>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</si>
  <si>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</si>
  <si>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</si>
  <si>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</si>
  <si>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</si>
  <si>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</si>
  <si>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</si>
  <si>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</si>
  <si>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</si>
  <si>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</si>
  <si>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</si>
  <si>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</si>
  <si>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</si>
  <si>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</si>
  <si>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</si>
  <si>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</si>
  <si>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</si>
  <si>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</si>
  <si>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</si>
  <si>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</si>
  <si>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</si>
  <si>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</si>
  <si>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</si>
  <si>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</si>
  <si>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</si>
  <si>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</si>
  <si>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</si>
  <si>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</si>
  <si>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</si>
  <si>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</si>
  <si>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</si>
  <si>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</si>
  <si>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</si>
  <si>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</si>
  <si>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</si>
  <si>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</si>
  <si>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</si>
  <si>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</si>
  <si>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</si>
  <si>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</si>
  <si>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</si>
  <si>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</si>
  <si>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</si>
  <si>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</si>
  <si>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</si>
  <si>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</si>
  <si>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</si>
  <si>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</si>
  <si>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</si>
  <si>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</si>
  <si>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</si>
  <si>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</si>
  <si>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</si>
  <si>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</si>
  <si>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</si>
  <si>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</si>
  <si>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</si>
  <si>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</si>
  <si>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</si>
  <si>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</si>
  <si>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</si>
  <si>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</si>
  <si>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</si>
  <si>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</si>
  <si>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</si>
  <si>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</si>
  <si>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</si>
  <si>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</si>
  <si>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</si>
  <si>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</si>
  <si>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</si>
  <si>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</si>
  <si>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</si>
  <si>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</si>
  <si>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</si>
  <si>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</si>
  <si>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</si>
  <si>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</si>
  <si>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</si>
  <si>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</si>
  <si>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</si>
  <si>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</si>
  <si>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</si>
  <si>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</si>
  <si>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</si>
  <si>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</si>
  <si>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</si>
  <si>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</si>
  <si>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</si>
  <si>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</si>
  <si>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</si>
  <si>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</si>
  <si>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</si>
  <si>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</si>
  <si>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</si>
  <si>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</si>
  <si>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</si>
  <si>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</si>
  <si>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</si>
  <si>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</si>
  <si>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</si>
  <si>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</si>
  <si>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</si>
  <si>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</si>
  <si>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</si>
  <si>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</si>
  <si>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</si>
  <si>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</si>
  <si>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</si>
  <si>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</si>
  <si>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</si>
  <si>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</si>
  <si>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</si>
  <si>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</si>
  <si>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</si>
  <si>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</si>
  <si>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</si>
  <si>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</si>
  <si>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</si>
  <si>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</si>
  <si>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</si>
  <si>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</si>
  <si>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</si>
  <si>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</si>
  <si>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</si>
  <si>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</si>
  <si>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</si>
  <si>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</si>
  <si>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</si>
  <si>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</si>
  <si>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</si>
  <si>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</si>
  <si>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</si>
  <si>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</si>
  <si>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</si>
  <si>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</si>
  <si>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</si>
  <si>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</si>
  <si>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</si>
  <si>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</si>
  <si>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</si>
  <si>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</si>
  <si>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</si>
  <si>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</si>
  <si>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</si>
  <si>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</si>
  <si>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</si>
  <si>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</si>
  <si>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</si>
  <si>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</si>
  <si>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</si>
  <si>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</si>
  <si>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</si>
  <si>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</si>
  <si>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</si>
  <si>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</si>
  <si>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</si>
  <si>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</si>
  <si>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</si>
  <si>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</si>
  <si>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</si>
  <si>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</si>
  <si>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</si>
  <si>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</si>
  <si>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</si>
  <si>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</si>
  <si>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</si>
  <si>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</si>
  <si>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</si>
  <si>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</si>
  <si>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</si>
  <si>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</si>
  <si>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</si>
  <si>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</si>
  <si>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</si>
  <si>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</si>
  <si>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</si>
  <si>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</si>
  <si>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</si>
  <si>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</si>
  <si>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</si>
  <si>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</si>
  <si>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</si>
  <si>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</si>
  <si>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</si>
  <si>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</si>
  <si>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</si>
  <si>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</si>
  <si>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</si>
  <si>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</si>
  <si>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</si>
  <si>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</si>
  <si>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</si>
  <si>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</si>
  <si>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</si>
  <si>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</si>
  <si>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</si>
  <si>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</si>
  <si>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</si>
  <si>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</si>
  <si>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</si>
  <si>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</si>
  <si>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</si>
  <si>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</si>
  <si>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</si>
  <si>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</si>
  <si>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</si>
  <si>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</si>
  <si>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</si>
  <si>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</si>
  <si>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</si>
  <si>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</si>
  <si>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</si>
  <si>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</si>
  <si>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</si>
  <si>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</si>
  <si>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</si>
  <si>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</si>
  <si>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</si>
  <si>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</si>
  <si>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</si>
  <si>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</si>
  <si>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</si>
  <si>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</si>
  <si>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</si>
  <si>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</si>
  <si>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</si>
  <si>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</si>
  <si>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</si>
  <si>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</si>
  <si>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</si>
  <si>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</si>
  <si>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</si>
  <si>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</si>
  <si>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</si>
  <si>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</si>
  <si>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</si>
  <si>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</si>
  <si>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</si>
  <si>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</si>
  <si>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</si>
  <si>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</si>
  <si>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</si>
  <si>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</si>
  <si>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</si>
  <si>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</si>
  <si>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</si>
  <si>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</si>
  <si>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</si>
  <si>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</si>
  <si>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</si>
  <si>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</si>
  <si>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</si>
  <si>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</si>
  <si>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</si>
  <si>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</si>
  <si>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</si>
  <si>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</si>
  <si>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</si>
  <si>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</si>
  <si>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</si>
  <si>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</si>
  <si>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</si>
  <si>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</si>
  <si>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</si>
  <si>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</si>
  <si>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</si>
  <si>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</si>
  <si>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</si>
  <si>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</si>
  <si>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</si>
  <si>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</si>
  <si>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</si>
  <si>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</si>
  <si>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</si>
  <si>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</si>
  <si>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</si>
  <si>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</si>
  <si>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</si>
  <si>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</si>
  <si>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</si>
  <si>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</si>
  <si>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</si>
  <si>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</si>
  <si>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</si>
  <si>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</si>
  <si>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</si>
  <si>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</si>
  <si>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</si>
  <si>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</si>
  <si>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</si>
  <si>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</si>
  <si>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</si>
  <si>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</si>
  <si>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</si>
  <si>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</si>
  <si>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</si>
  <si>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</si>
  <si>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</si>
  <si>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</si>
  <si>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</si>
  <si>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</si>
  <si>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</si>
  <si>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</si>
  <si>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</si>
  <si>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</si>
  <si>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</si>
  <si>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</si>
  <si>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</si>
  <si>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</si>
  <si>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</si>
  <si>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</si>
  <si>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</si>
  <si>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</si>
  <si>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</si>
  <si>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</si>
  <si>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</si>
  <si>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</si>
  <si>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</si>
  <si>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</si>
  <si>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</si>
  <si>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</si>
  <si>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</si>
  <si>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</si>
  <si>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</si>
  <si>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</si>
  <si>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</si>
  <si>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</si>
  <si>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</si>
  <si>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</si>
  <si>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</si>
  <si>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</si>
  <si>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</si>
  <si>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</si>
  <si>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</si>
  <si>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</si>
  <si>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</si>
  <si>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</si>
  <si>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</si>
  <si>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</si>
  <si>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</si>
  <si>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</si>
  <si>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</si>
  <si>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</si>
  <si>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</si>
  <si>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</si>
  <si>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</si>
  <si>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</si>
  <si>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</si>
  <si>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</si>
  <si>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</si>
  <si>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</si>
  <si>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</si>
  <si>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</si>
  <si>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</si>
  <si>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</si>
  <si>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</si>
  <si>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</si>
  <si>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</si>
  <si>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</si>
  <si>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</si>
  <si>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</si>
  <si>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</si>
  <si>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</si>
  <si>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</si>
  <si>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</si>
  <si>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</si>
  <si>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</si>
  <si>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</si>
  <si>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</si>
  <si>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</si>
  <si>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</si>
  <si>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</si>
  <si>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</si>
  <si>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</si>
  <si>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</si>
  <si>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</si>
  <si>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</si>
  <si>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</si>
  <si>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</si>
  <si>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</si>
  <si>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</si>
  <si>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</si>
  <si>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</si>
  <si>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</si>
  <si>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</si>
  <si>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</si>
  <si>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</si>
  <si>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</si>
  <si>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</si>
  <si>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</si>
  <si>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</si>
  <si>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</si>
  <si>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</si>
  <si>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</si>
  <si>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</si>
  <si>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</si>
  <si>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</si>
  <si>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</si>
  <si>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</si>
  <si>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</si>
  <si>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</si>
  <si>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</si>
  <si>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</si>
  <si>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</si>
  <si>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</si>
  <si>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</si>
  <si>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</si>
  <si>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</si>
  <si>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</si>
  <si>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</si>
  <si>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</si>
  <si>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</si>
  <si>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</si>
  <si>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</si>
  <si>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</si>
  <si>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</si>
  <si>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</si>
  <si>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</si>
  <si>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</si>
  <si>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</si>
  <si>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</si>
  <si>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</si>
  <si>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</si>
  <si>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</si>
  <si>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</si>
  <si>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</si>
  <si>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</si>
  <si>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</si>
  <si>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</si>
  <si>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</si>
  <si>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</si>
  <si>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</si>
  <si>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</si>
  <si>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</si>
  <si>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</si>
  <si>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</si>
  <si>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</si>
  <si>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</si>
  <si>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</si>
  <si>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</si>
  <si>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</si>
  <si>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</si>
  <si>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</si>
  <si>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</si>
  <si>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</si>
  <si>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</si>
  <si>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</si>
  <si>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</si>
  <si>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</si>
  <si>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</si>
  <si>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</si>
  <si>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</si>
  <si>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</si>
  <si>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</si>
  <si>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</si>
  <si>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</si>
  <si>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</si>
  <si>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</si>
  <si>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</si>
  <si>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</si>
  <si>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</si>
  <si>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</si>
  <si>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</si>
  <si>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</si>
  <si>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</si>
  <si>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</si>
  <si>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</si>
  <si>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</si>
  <si>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</si>
  <si>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</si>
  <si>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</si>
  <si>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</si>
  <si>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</si>
  <si>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</si>
  <si>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</si>
  <si>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</si>
  <si>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</si>
  <si>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</si>
  <si>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</si>
  <si>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</si>
  <si>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</si>
  <si>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</si>
  <si>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</si>
  <si>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</si>
  <si>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</si>
  <si>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</si>
  <si>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</si>
  <si>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</si>
  <si>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</si>
  <si>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</si>
  <si>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</si>
  <si>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</si>
  <si>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</si>
  <si>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</si>
  <si>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</si>
  <si>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</si>
  <si>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</si>
  <si>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</si>
  <si>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</si>
  <si>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</si>
  <si>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</si>
  <si>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</si>
  <si>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</si>
  <si>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</si>
  <si>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</si>
  <si>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</si>
  <si>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</si>
  <si>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</si>
  <si>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</si>
  <si>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</si>
  <si>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</si>
  <si>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</si>
  <si>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</si>
  <si>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</si>
  <si>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</si>
  <si>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</si>
  <si>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</si>
  <si>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</si>
  <si>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</si>
  <si>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</si>
  <si>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</si>
  <si>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</si>
  <si>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</si>
  <si>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</si>
  <si>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</si>
  <si>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</si>
  <si>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</si>
  <si>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</si>
  <si>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</si>
  <si>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</si>
  <si>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</si>
  <si>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</si>
  <si>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</si>
  <si>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</si>
  <si>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</si>
  <si>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</si>
  <si>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</si>
  <si>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</si>
  <si>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</si>
  <si>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</si>
  <si>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</si>
  <si>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</si>
  <si>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</si>
  <si>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</si>
  <si>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</si>
  <si>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</si>
  <si>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</si>
  <si>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</si>
  <si>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</si>
  <si>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</si>
  <si>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</si>
  <si>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</si>
  <si>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</si>
  <si>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</si>
  <si>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</si>
  <si>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</si>
  <si>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</si>
  <si>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</si>
  <si>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</si>
  <si>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</si>
  <si>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</si>
  <si>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</si>
  <si>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</si>
  <si>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</si>
  <si>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</si>
  <si>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</si>
  <si>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</si>
  <si>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</si>
  <si>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</si>
  <si>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</si>
  <si>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</si>
  <si>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</si>
  <si>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</si>
  <si>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</si>
  <si>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</si>
  <si>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</si>
  <si>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</si>
  <si>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</si>
  <si>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</si>
  <si>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</si>
  <si>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</si>
  <si>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</si>
  <si>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</si>
  <si>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</si>
  <si>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</si>
  <si>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</si>
  <si>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</si>
  <si>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</si>
  <si>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</si>
  <si>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</si>
  <si>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</si>
  <si>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</si>
  <si>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</si>
  <si>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</si>
  <si>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</si>
  <si>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</si>
  <si>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</si>
  <si>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</si>
  <si>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</si>
  <si>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</si>
  <si>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</si>
  <si>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</si>
  <si>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</si>
  <si>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</si>
  <si>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</si>
  <si>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</si>
  <si>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</si>
  <si>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</si>
  <si>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</si>
  <si>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</si>
  <si>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</si>
  <si>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</si>
  <si>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</si>
  <si>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</si>
  <si>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</si>
  <si>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</si>
  <si>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</si>
  <si>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</si>
  <si>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</si>
  <si>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</si>
  <si>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</si>
  <si>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</si>
  <si>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</si>
  <si>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</si>
  <si>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</si>
  <si>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</si>
  <si>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</si>
  <si>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</si>
  <si>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</si>
  <si>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</si>
  <si>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</si>
  <si>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</si>
  <si>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</si>
  <si>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</si>
  <si>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</si>
  <si>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</si>
  <si>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</si>
  <si>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</si>
  <si>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</si>
  <si>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</si>
  <si>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</si>
  <si>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</si>
  <si>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</si>
  <si>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</si>
  <si>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</si>
  <si>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</si>
  <si>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</si>
  <si>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</si>
  <si>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</si>
  <si>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</si>
  <si>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</si>
  <si>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</si>
  <si>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</si>
  <si>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</si>
  <si>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</si>
  <si>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</si>
  <si>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</si>
  <si>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</si>
  <si>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</si>
  <si>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</si>
  <si>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</si>
  <si>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</si>
  <si>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</si>
  <si>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</si>
  <si>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</si>
  <si>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</si>
  <si>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</si>
  <si>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</si>
  <si>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</si>
  <si>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</si>
  <si>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</si>
  <si>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</si>
  <si>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</si>
  <si>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</si>
  <si>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</si>
  <si>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</si>
  <si>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</si>
  <si>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</si>
  <si>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</si>
  <si>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</si>
  <si>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</si>
  <si>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</si>
  <si>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</si>
  <si>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</si>
  <si>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</si>
  <si>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</si>
  <si>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</si>
  <si>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</si>
  <si>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</si>
  <si>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</si>
  <si>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</si>
  <si>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</si>
  <si>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</si>
  <si>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</si>
  <si>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</si>
  <si>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</si>
  <si>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</si>
  <si>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</si>
  <si>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</si>
  <si>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</si>
  <si>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</si>
  <si>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</si>
  <si>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</si>
  <si>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</si>
  <si>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</si>
  <si>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</si>
  <si>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</si>
  <si>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</si>
  <si>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</si>
  <si>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</si>
  <si>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</si>
  <si>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</si>
  <si>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</si>
  <si>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</si>
  <si>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</si>
  <si>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</si>
  <si>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</si>
  <si>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</si>
  <si>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</si>
  <si>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</si>
  <si>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</si>
  <si>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</si>
  <si>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</si>
  <si>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</si>
  <si>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</si>
  <si>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</si>
  <si>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</si>
  <si>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</si>
  <si>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</si>
  <si>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</si>
  <si>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</si>
  <si>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</si>
  <si>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</si>
  <si>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</si>
  <si>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</si>
  <si>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</si>
  <si>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</si>
  <si>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</si>
  <si>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</si>
  <si>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</si>
  <si>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</si>
  <si>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</si>
  <si>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</si>
  <si>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</si>
  <si>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</si>
  <si>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</si>
  <si>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</si>
  <si>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</si>
  <si>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</si>
  <si>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</si>
  <si>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</si>
  <si>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</si>
  <si>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</si>
  <si>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</si>
  <si>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</si>
  <si>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</si>
  <si>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</si>
  <si>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</si>
  <si>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</si>
  <si>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</si>
  <si>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</si>
  <si>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</si>
  <si>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</si>
  <si>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</si>
  <si>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</si>
  <si>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</si>
  <si>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</si>
  <si>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</si>
  <si>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</si>
  <si>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</si>
  <si>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</si>
  <si>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</si>
  <si>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</si>
  <si>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</si>
  <si>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</si>
  <si>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</si>
  <si>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</si>
  <si>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</si>
  <si>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</si>
  <si>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</si>
  <si>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</si>
  <si>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</si>
  <si>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</si>
  <si>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</si>
  <si>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</si>
  <si>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</si>
  <si>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</si>
  <si>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</si>
  <si>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</si>
  <si>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</si>
  <si>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</si>
  <si>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</si>
  <si>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</si>
  <si>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</si>
  <si>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</si>
  <si>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</si>
  <si>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</si>
  <si>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</si>
  <si>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</si>
  <si>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</si>
  <si>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</si>
  <si>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</si>
  <si>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</si>
  <si>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</si>
  <si>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</si>
  <si>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</si>
  <si>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</si>
  <si>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</si>
  <si>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</si>
  <si>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</si>
  <si>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</si>
  <si>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</si>
  <si>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</si>
  <si>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</si>
  <si>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</si>
  <si>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</si>
  <si>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</si>
  <si>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</si>
  <si>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</si>
  <si>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</si>
  <si>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</si>
  <si>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</si>
  <si>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</si>
  <si>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</si>
  <si>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</si>
  <si>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</si>
  <si>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</si>
  <si>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</si>
  <si>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</si>
  <si>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</si>
  <si>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</si>
  <si>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</si>
  <si>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</si>
  <si>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</si>
  <si>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</si>
  <si>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</si>
  <si>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</si>
  <si>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</si>
  <si>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</si>
  <si>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</si>
  <si>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</si>
  <si>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</si>
  <si>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</si>
  <si>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</si>
  <si>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</si>
  <si>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</si>
  <si>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</si>
  <si>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</si>
  <si>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</si>
  <si>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</si>
  <si>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</si>
  <si>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</si>
  <si>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</si>
  <si>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</si>
  <si>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</si>
  <si>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</si>
  <si>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</si>
  <si>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</si>
  <si>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</si>
  <si>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</si>
  <si>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</si>
  <si>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</si>
  <si>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</si>
  <si>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</si>
  <si>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</si>
  <si>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</si>
  <si>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</si>
  <si>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</si>
  <si>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</si>
  <si>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</si>
  <si>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</si>
  <si>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</si>
  <si>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</si>
  <si>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</si>
  <si>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</si>
  <si>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</si>
  <si>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</si>
  <si>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</si>
  <si>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</si>
  <si>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</si>
  <si>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</si>
  <si>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</si>
  <si>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</si>
  <si>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</si>
  <si>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</si>
  <si>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</si>
  <si>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</si>
  <si>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</si>
  <si>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</si>
  <si>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</si>
  <si>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</si>
  <si>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</si>
  <si>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</si>
  <si>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</si>
  <si>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</si>
  <si>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</si>
  <si>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</si>
  <si>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</si>
  <si>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</si>
  <si>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</si>
  <si>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</si>
  <si>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</si>
  <si>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</si>
  <si>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</si>
  <si>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</si>
  <si>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</si>
  <si>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</si>
  <si>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</si>
  <si>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</si>
  <si>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</si>
  <si>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</si>
  <si>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</si>
  <si>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</si>
  <si>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</si>
  <si>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</si>
  <si>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</si>
  <si>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</si>
  <si>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</si>
  <si>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</si>
  <si>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</si>
  <si>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</si>
  <si>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</si>
  <si>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</si>
  <si>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</si>
  <si>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</si>
  <si>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</si>
  <si>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</si>
  <si>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</si>
  <si>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</si>
  <si>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</si>
  <si>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</si>
  <si>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</si>
  <si>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</si>
  <si>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</si>
  <si>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</si>
  <si>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</si>
  <si>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</si>
  <si>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</si>
  <si>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</si>
  <si>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</si>
  <si>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</si>
  <si>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</si>
  <si>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</si>
  <si>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</si>
  <si>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</si>
  <si>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</si>
  <si>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</si>
  <si>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</si>
  <si>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</si>
  <si>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</si>
  <si>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</si>
  <si>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</si>
  <si>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</si>
  <si>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</si>
  <si>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</si>
  <si>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</si>
  <si>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</si>
  <si>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</si>
  <si>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</si>
  <si>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</si>
  <si>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</si>
  <si>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</si>
  <si>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</si>
  <si>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</si>
  <si>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</si>
  <si>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</si>
  <si>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</si>
  <si>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</si>
  <si>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</si>
  <si>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</si>
  <si>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</si>
  <si>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</si>
  <si>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</si>
  <si>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</si>
  <si>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</si>
  <si>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</si>
  <si>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</si>
  <si>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</si>
  <si>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</si>
  <si>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</si>
  <si>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</si>
  <si>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</si>
  <si>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</si>
  <si>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</si>
  <si>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</si>
  <si>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</si>
  <si>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</si>
  <si>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</si>
  <si>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</si>
  <si>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</si>
  <si>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</si>
  <si>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</si>
  <si>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</si>
  <si>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</si>
  <si>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</si>
  <si>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</si>
  <si>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</si>
  <si>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</si>
  <si>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</si>
  <si>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</si>
  <si>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</si>
  <si>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</si>
  <si>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</si>
  <si>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</si>
  <si>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</si>
  <si>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</si>
  <si>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</si>
  <si>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</si>
  <si>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</si>
  <si>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</si>
  <si>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</si>
  <si>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</si>
  <si>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</si>
  <si>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</si>
  <si>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</si>
  <si>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</si>
  <si>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</si>
  <si>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</si>
  <si>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</si>
  <si>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</si>
  <si>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</si>
  <si>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</si>
  <si>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</si>
  <si>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</si>
  <si>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</si>
  <si>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</si>
  <si>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</si>
  <si>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</si>
  <si>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</si>
  <si>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</si>
  <si>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</si>
  <si>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</si>
  <si>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</si>
  <si>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</si>
  <si>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</si>
  <si>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</si>
  <si>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</si>
  <si>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</si>
  <si>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</si>
  <si>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</si>
  <si>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</si>
  <si>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</si>
  <si>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</si>
  <si>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</si>
  <si>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</si>
  <si>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</si>
  <si>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</si>
  <si>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</si>
  <si>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</si>
  <si>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</si>
  <si>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</si>
  <si>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</si>
  <si>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</si>
  <si>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</si>
  <si>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</si>
  <si>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</si>
  <si>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</si>
  <si>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</si>
  <si>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</si>
  <si>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</si>
  <si>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</si>
  <si>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</si>
  <si>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</si>
  <si>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</si>
  <si>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</si>
  <si>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</si>
  <si>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</si>
  <si>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</si>
  <si>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</si>
  <si>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</si>
  <si>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</si>
  <si>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</si>
  <si>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</si>
  <si>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</si>
  <si>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</si>
  <si>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</si>
  <si>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</si>
  <si>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</si>
  <si>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</si>
  <si>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</si>
  <si>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</si>
  <si>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</si>
  <si>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</si>
  <si>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</si>
  <si>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</si>
  <si>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</si>
  <si>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</si>
  <si>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</si>
  <si>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</si>
  <si>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</si>
  <si>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</si>
  <si>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</si>
  <si>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</si>
  <si>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</si>
  <si>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</si>
  <si>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</si>
  <si>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</si>
  <si>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</si>
  <si>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</si>
  <si>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</si>
  <si>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</si>
  <si>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</si>
  <si>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</si>
  <si>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</si>
  <si>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</si>
  <si>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</si>
  <si>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</si>
  <si>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</si>
  <si>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</si>
  <si>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</si>
  <si>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</si>
  <si>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</si>
  <si>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</si>
  <si>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</si>
  <si>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</si>
  <si>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</si>
  <si>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</si>
  <si>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</si>
  <si>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</si>
  <si>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</si>
  <si>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</si>
  <si>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</si>
  <si>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</si>
  <si>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</si>
  <si>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</si>
  <si>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</si>
  <si>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</si>
  <si>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</si>
  <si>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</si>
  <si>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</si>
  <si>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</si>
  <si>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</si>
  <si>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</si>
  <si>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</si>
  <si>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</si>
  <si>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</si>
  <si>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</si>
  <si>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</si>
  <si>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</si>
  <si>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</si>
  <si>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</si>
  <si>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</si>
  <si>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</si>
  <si>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</si>
  <si>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</si>
  <si>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</si>
  <si>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</si>
  <si>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</si>
  <si>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</si>
  <si>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</si>
  <si>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</si>
  <si>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</si>
  <si>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</si>
  <si>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</si>
  <si>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</si>
  <si>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</si>
  <si>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</si>
  <si>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</si>
  <si>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</si>
  <si>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</si>
  <si>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</si>
  <si>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</si>
  <si>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</si>
  <si>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</si>
  <si>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</si>
  <si>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</si>
  <si>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</si>
  <si>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</si>
  <si>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</si>
  <si>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</si>
  <si>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</si>
  <si>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</si>
  <si>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</si>
  <si>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</si>
  <si>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</si>
  <si>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</si>
  <si>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</si>
  <si>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</si>
  <si>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</si>
  <si>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</si>
  <si>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</si>
  <si>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</si>
  <si>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</si>
  <si>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</si>
  <si>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</si>
  <si>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</si>
  <si>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</si>
  <si>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</si>
  <si>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</si>
  <si>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</si>
  <si>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</si>
  <si>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</si>
  <si>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</si>
  <si>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</si>
  <si>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</si>
  <si>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</si>
  <si>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</si>
  <si>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</si>
  <si>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</si>
  <si>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</si>
  <si>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</si>
  <si>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</si>
  <si>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</si>
  <si>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</si>
  <si>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</si>
  <si>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</si>
  <si>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</si>
  <si>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</si>
  <si>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</si>
  <si>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</si>
  <si>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</si>
  <si>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</si>
  <si>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</si>
  <si>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</si>
  <si>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</si>
  <si>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</si>
  <si>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</si>
  <si>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</si>
  <si>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</si>
  <si>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</si>
  <si>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</si>
  <si>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</si>
  <si>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</si>
  <si>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</si>
  <si>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</si>
  <si>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</si>
  <si>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</si>
  <si>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</si>
  <si>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</si>
  <si>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</si>
  <si>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</si>
  <si>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</si>
  <si>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</si>
  <si>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</si>
  <si>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</si>
  <si>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</si>
  <si>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</si>
  <si>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</si>
  <si>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</si>
  <si>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</si>
  <si>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</si>
  <si>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</si>
  <si>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</si>
  <si>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</si>
  <si>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</si>
  <si>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</si>
  <si>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</si>
  <si>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</si>
  <si>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</si>
  <si>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</si>
  <si>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</si>
  <si>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</si>
  <si>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</si>
  <si>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</si>
  <si>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</si>
  <si>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</si>
  <si>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</si>
  <si>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</si>
  <si>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</si>
  <si>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</si>
  <si>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</si>
  <si>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</si>
  <si>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</si>
  <si>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</si>
  <si>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</si>
  <si>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</si>
  <si>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</si>
  <si>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</si>
  <si>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</si>
  <si>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</si>
  <si>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</si>
  <si>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</si>
  <si>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</si>
  <si>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</si>
  <si>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</si>
  <si>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</si>
  <si>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</si>
  <si>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</si>
  <si>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</si>
  <si>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</si>
  <si>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</si>
  <si>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</si>
  <si>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</si>
  <si>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</si>
  <si>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</si>
  <si>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</si>
  <si>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</si>
  <si>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</si>
  <si>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</si>
  <si>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</si>
  <si>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</si>
  <si>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</si>
  <si>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</si>
  <si>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</si>
  <si>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</si>
  <si>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</si>
  <si>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</si>
  <si>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</si>
  <si>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</si>
  <si>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</si>
  <si>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</si>
  <si>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</si>
  <si>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</si>
  <si>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</si>
  <si>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</si>
  <si>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</si>
  <si>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</si>
  <si>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</si>
  <si>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</si>
  <si>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</si>
  <si>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</si>
  <si>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</si>
  <si>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</si>
  <si>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</si>
  <si>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</si>
  <si>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</si>
  <si>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</si>
  <si>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</si>
  <si>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</si>
  <si>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</si>
  <si>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</si>
  <si>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</si>
  <si>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</si>
  <si>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</si>
  <si>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</si>
  <si>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</si>
  <si>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</si>
  <si>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</si>
  <si>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</si>
  <si>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</si>
  <si>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</si>
  <si>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</si>
  <si>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</si>
  <si>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</si>
  <si>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</si>
  <si>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</si>
  <si>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</si>
  <si>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</si>
  <si>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</si>
  <si>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</si>
  <si>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</si>
  <si>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</si>
  <si>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</si>
  <si>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</si>
  <si>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</si>
  <si>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</si>
  <si>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</si>
  <si>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</si>
  <si>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</si>
  <si>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</si>
  <si>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</si>
  <si>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</si>
  <si>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</si>
  <si>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</si>
  <si>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</si>
  <si>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</si>
  <si>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</si>
  <si>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</si>
  <si>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</si>
  <si>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</si>
  <si>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</si>
  <si>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</si>
  <si>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</si>
  <si>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</si>
  <si>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</si>
  <si>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</si>
  <si>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</si>
  <si>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</si>
  <si>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</si>
  <si>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</si>
  <si>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</si>
  <si>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</si>
  <si>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</si>
  <si>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</si>
  <si>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</si>
  <si>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</si>
  <si>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</si>
  <si>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</si>
  <si>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</si>
  <si>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</si>
  <si>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</si>
  <si>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</si>
  <si>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</si>
  <si>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</si>
  <si>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</si>
  <si>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</si>
  <si>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</si>
  <si>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</si>
  <si>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</si>
  <si>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</si>
  <si>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</si>
  <si>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</si>
  <si>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</si>
  <si>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</si>
  <si>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</si>
  <si>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</si>
  <si>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</si>
  <si>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</si>
  <si>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</si>
  <si>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</si>
  <si>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</si>
  <si>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</si>
  <si>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</si>
  <si>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</si>
  <si>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</si>
  <si>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</si>
  <si>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</si>
  <si>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</si>
  <si>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</si>
  <si>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</si>
  <si>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</si>
  <si>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</si>
  <si>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</si>
  <si>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</si>
  <si>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</si>
  <si>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</si>
  <si>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</si>
  <si>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</si>
  <si>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</si>
  <si>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</si>
  <si>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</si>
  <si>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</si>
  <si>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</si>
  <si>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</si>
  <si>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</si>
  <si>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</si>
  <si>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</si>
  <si>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</si>
  <si>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</si>
  <si>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</si>
  <si>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</si>
  <si>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</si>
  <si>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</si>
  <si>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</si>
  <si>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</si>
  <si>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</si>
  <si>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</si>
  <si>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</si>
  <si>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</si>
  <si>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</si>
  <si>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</si>
  <si>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</si>
  <si>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</si>
  <si>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</si>
  <si>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</si>
  <si>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</si>
  <si>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</si>
  <si>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</si>
  <si>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</si>
  <si>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</si>
  <si>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</si>
  <si>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</si>
  <si>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</si>
  <si>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</si>
  <si>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</si>
  <si>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</si>
  <si>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</si>
  <si>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</si>
  <si>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</si>
  <si>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</si>
  <si>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</si>
  <si>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</si>
  <si>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</si>
  <si>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</si>
  <si>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</si>
  <si>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</si>
  <si>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</si>
  <si>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</si>
  <si>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</si>
  <si>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</si>
  <si>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</si>
  <si>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</si>
  <si>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</si>
  <si>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</si>
  <si>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</si>
  <si>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</si>
  <si>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</si>
  <si>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</si>
  <si>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</si>
  <si>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</si>
  <si>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</si>
  <si>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</si>
  <si>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</si>
  <si>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</si>
  <si>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</si>
  <si>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</si>
  <si>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</si>
  <si>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</si>
  <si>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</si>
  <si>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</si>
  <si>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</si>
  <si>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</si>
  <si>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</si>
  <si>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</si>
  <si>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</si>
  <si>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</si>
  <si>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</si>
  <si>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</si>
  <si>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</si>
  <si>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</si>
  <si>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</si>
  <si>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</si>
  <si>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</si>
  <si>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</si>
  <si>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</si>
  <si>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</si>
  <si>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</si>
  <si>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</si>
  <si>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</si>
  <si>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</si>
  <si>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</si>
  <si>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</si>
  <si>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</si>
  <si>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</si>
  <si>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</si>
  <si>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</si>
  <si>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</si>
  <si>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</si>
  <si>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</si>
  <si>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</si>
  <si>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</si>
  <si>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</si>
  <si>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</si>
  <si>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</si>
  <si>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</si>
  <si>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</si>
  <si>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</si>
  <si>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</si>
  <si>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</si>
  <si>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</si>
  <si>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</si>
  <si>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</si>
  <si>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</si>
  <si>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</si>
  <si>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</si>
  <si>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</si>
  <si>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</si>
  <si>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</si>
  <si>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</si>
  <si>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</si>
  <si>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</si>
  <si>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</si>
  <si>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</si>
  <si>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</si>
  <si>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</si>
  <si>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</si>
  <si>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</si>
  <si>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</si>
  <si>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</si>
  <si>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</si>
  <si>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</si>
  <si>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</si>
  <si>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</si>
  <si>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</si>
  <si>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</si>
  <si>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</si>
  <si>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</si>
  <si>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</si>
  <si>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</si>
  <si>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</si>
  <si>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</si>
  <si>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</si>
  <si>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</si>
  <si>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</si>
  <si>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</si>
  <si>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</si>
  <si>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</si>
  <si>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</si>
  <si>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</si>
  <si>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</si>
  <si>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</si>
  <si>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</si>
  <si>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</si>
  <si>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</si>
  <si>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</si>
  <si>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</si>
  <si>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</si>
  <si>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</si>
  <si>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</si>
  <si>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</si>
  <si>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</si>
  <si>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</si>
  <si>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</si>
  <si>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</si>
  <si>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</si>
  <si>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</si>
  <si>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</si>
  <si>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</si>
  <si>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</si>
  <si>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</si>
  <si>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</si>
  <si>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</si>
  <si>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</si>
  <si>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</si>
  <si>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</si>
  <si>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</si>
  <si>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</si>
  <si>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</si>
  <si>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</si>
  <si>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</si>
  <si>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</si>
  <si>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</si>
  <si>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</si>
  <si>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</si>
  <si>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</si>
  <si>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</si>
  <si>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</si>
  <si>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</si>
  <si>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</si>
  <si>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</si>
  <si>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</si>
  <si>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</si>
  <si>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</si>
  <si>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</si>
  <si>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</si>
  <si>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</si>
  <si>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</si>
  <si>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</si>
  <si>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</si>
  <si>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</si>
  <si>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</si>
  <si>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</si>
  <si>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</si>
  <si>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</si>
  <si>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</si>
  <si>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</si>
  <si>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</si>
  <si>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</si>
  <si>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</si>
  <si>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</si>
  <si>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</si>
  <si>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</si>
  <si>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</si>
  <si>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</si>
  <si>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</si>
  <si>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</si>
  <si>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</si>
  <si>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</si>
  <si>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</si>
  <si>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</si>
  <si>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</si>
  <si>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</si>
  <si>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</si>
  <si>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</si>
  <si>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</si>
  <si>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</si>
  <si>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</si>
  <si>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</si>
  <si>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</si>
  <si>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</si>
  <si>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</si>
  <si>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</si>
  <si>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</si>
  <si>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</si>
  <si>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</si>
  <si>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</si>
  <si>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</si>
  <si>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</si>
  <si>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</si>
  <si>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</si>
  <si>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</si>
  <si>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</si>
  <si>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</si>
  <si>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</si>
  <si>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</si>
  <si>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</si>
  <si>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</si>
  <si>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</si>
  <si>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</si>
  <si>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</si>
  <si>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</si>
  <si>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</si>
  <si>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</si>
  <si>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</si>
  <si>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</si>
  <si>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</si>
  <si>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</si>
  <si>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</si>
  <si>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</si>
  <si>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</si>
  <si>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</si>
  <si>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</si>
  <si>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</si>
  <si>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</si>
  <si>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</si>
  <si>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</si>
  <si>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</si>
  <si>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</si>
  <si>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</si>
  <si>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</si>
  <si>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</si>
  <si>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</si>
  <si>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</si>
  <si>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</si>
  <si>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</si>
  <si>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</si>
  <si>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</si>
  <si>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</si>
  <si>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</si>
  <si>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</si>
  <si>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</si>
  <si>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</si>
  <si>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</si>
  <si>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</si>
  <si>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</si>
  <si>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</si>
  <si>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</si>
  <si>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</si>
  <si>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</si>
  <si>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</si>
  <si>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</si>
  <si>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</si>
  <si>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</si>
  <si>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</si>
  <si>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</si>
  <si>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</si>
  <si>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</si>
  <si>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</si>
  <si>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</si>
  <si>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</si>
  <si>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</si>
  <si>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</si>
  <si>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</si>
  <si>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</si>
  <si>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</si>
  <si>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</si>
  <si>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</si>
  <si>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</si>
  <si>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</si>
  <si>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</si>
  <si>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</si>
  <si>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</si>
  <si>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</si>
  <si>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</si>
  <si>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</si>
  <si>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</si>
  <si>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</si>
  <si>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</si>
  <si>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</si>
  <si>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</si>
  <si>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</si>
  <si>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</si>
  <si>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</si>
  <si>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</si>
  <si>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</si>
  <si>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</si>
  <si>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</si>
  <si>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</si>
  <si>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</si>
  <si>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</si>
  <si>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</si>
  <si>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</si>
  <si>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</si>
  <si>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</si>
  <si>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</si>
  <si>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</si>
  <si>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</si>
  <si>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</si>
  <si>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</si>
  <si>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</si>
  <si>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</si>
  <si>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</si>
  <si>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</si>
  <si>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</si>
  <si>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</si>
  <si>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</si>
  <si>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</si>
  <si>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</si>
  <si>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</si>
  <si>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</si>
  <si>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</si>
  <si>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</si>
  <si>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</si>
  <si>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</si>
  <si>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</si>
  <si>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</si>
  <si>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</si>
  <si>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</si>
  <si>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</si>
  <si>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</si>
  <si>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</si>
  <si>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</si>
  <si>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</si>
  <si>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</si>
  <si>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</si>
  <si>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</si>
  <si>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</si>
  <si>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</si>
  <si>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</si>
  <si>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</si>
  <si>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</si>
  <si>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</si>
  <si>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</si>
  <si>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</si>
  <si>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</si>
  <si>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</si>
  <si>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</si>
  <si>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</si>
  <si>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</si>
  <si>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</si>
  <si>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</si>
  <si>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</si>
  <si>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</si>
  <si>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</si>
  <si>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</si>
  <si>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</si>
  <si>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</si>
  <si>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</si>
  <si>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</si>
  <si>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</si>
  <si>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</si>
  <si>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</si>
  <si>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</si>
  <si>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</si>
  <si>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</si>
  <si>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</si>
  <si>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</si>
  <si>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</si>
  <si>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</si>
  <si>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</si>
  <si>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</si>
  <si>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</si>
  <si>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</si>
  <si>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</si>
  <si>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</si>
  <si>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</si>
  <si>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</si>
  <si>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</si>
  <si>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</si>
  <si>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</si>
  <si>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</si>
  <si>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</si>
  <si>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</si>
  <si>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</si>
  <si>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</si>
  <si>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</si>
  <si>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</si>
  <si>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</si>
  <si>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</si>
  <si>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</si>
  <si>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</si>
  <si>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</si>
  <si>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</si>
  <si>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</si>
  <si>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</si>
  <si>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</si>
  <si>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</si>
  <si>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</si>
  <si>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</si>
  <si>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</si>
  <si>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</si>
  <si>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</si>
  <si>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</si>
  <si>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</si>
  <si>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</si>
  <si>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</si>
  <si>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</si>
  <si>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</si>
  <si>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</si>
  <si>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</si>
  <si>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</si>
  <si>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</si>
  <si>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</si>
  <si>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</si>
  <si>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</si>
  <si>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</si>
  <si>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</si>
  <si>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</si>
  <si>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</si>
  <si>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</si>
  <si>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</si>
  <si>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</si>
  <si>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</si>
  <si>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</si>
  <si>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</si>
  <si>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</si>
  <si>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</si>
  <si>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</si>
  <si>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</si>
  <si>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</si>
  <si>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</si>
  <si>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</si>
  <si>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</si>
  <si>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</si>
  <si>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</si>
  <si>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</si>
  <si>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</si>
  <si>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</si>
  <si>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</si>
  <si>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</si>
  <si>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</si>
  <si>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</si>
  <si>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</si>
  <si>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</si>
  <si>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</si>
  <si>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</si>
  <si>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</si>
  <si>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</si>
  <si>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</si>
  <si>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</si>
  <si>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</si>
  <si>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</si>
  <si>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</si>
  <si>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</si>
  <si>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</si>
  <si>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</si>
  <si>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</si>
  <si>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</si>
  <si>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</si>
  <si>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</si>
  <si>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</si>
  <si>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</si>
  <si>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</si>
  <si>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</si>
  <si>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</si>
  <si>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</si>
  <si>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</si>
  <si>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</si>
  <si>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</si>
  <si>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</si>
  <si>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</si>
  <si>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</si>
  <si>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</si>
  <si>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</si>
  <si>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</si>
  <si>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</si>
  <si>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</si>
  <si>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</si>
  <si>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</si>
  <si>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</si>
  <si>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</si>
  <si>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</si>
  <si>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</si>
  <si>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</si>
  <si>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</si>
  <si>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</si>
  <si>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</si>
  <si>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</si>
  <si>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</si>
  <si>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</si>
  <si>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</si>
  <si>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</si>
  <si>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</si>
  <si>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</si>
  <si>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</si>
  <si>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</si>
  <si>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</si>
  <si>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</si>
  <si>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</si>
  <si>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</si>
  <si>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</si>
  <si>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</si>
  <si>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</si>
  <si>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</si>
  <si>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</si>
  <si>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</si>
  <si>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</si>
  <si>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</si>
  <si>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</si>
  <si>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</si>
  <si>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</si>
  <si>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</si>
  <si>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</si>
  <si>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</si>
  <si>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</si>
  <si>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</si>
  <si>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</si>
  <si>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</si>
  <si>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</si>
  <si>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</si>
  <si>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</si>
  <si>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</si>
  <si>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</si>
  <si>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</si>
  <si>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</si>
  <si>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</si>
  <si>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</si>
  <si>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</si>
  <si>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</si>
  <si>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</si>
  <si>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</si>
  <si>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</si>
  <si>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</si>
  <si>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</si>
  <si>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</si>
  <si>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</si>
  <si>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</si>
  <si>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</si>
  <si>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</si>
  <si>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</si>
  <si>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</si>
  <si>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</si>
  <si>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</si>
  <si>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</si>
  <si>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</si>
  <si>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</si>
  <si>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</si>
  <si>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</si>
  <si>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</si>
  <si>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</si>
  <si>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</si>
  <si>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</si>
  <si>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</si>
  <si>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</si>
  <si>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</si>
  <si>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</si>
  <si>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</si>
  <si>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</si>
  <si>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</si>
  <si>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</si>
  <si>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</si>
  <si>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</si>
  <si>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</si>
  <si>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</si>
  <si>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</si>
  <si>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</si>
  <si>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</si>
  <si>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</si>
  <si>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</si>
  <si>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</si>
  <si>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</si>
  <si>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</si>
  <si>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</si>
  <si>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</si>
  <si>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</si>
  <si>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</si>
  <si>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</si>
  <si>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</si>
  <si>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</si>
  <si>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</si>
  <si>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</si>
  <si>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</si>
  <si>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</si>
  <si>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</si>
  <si>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</si>
  <si>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</si>
  <si>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</si>
  <si>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</si>
  <si>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</si>
  <si>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</si>
  <si>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</si>
  <si>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</si>
  <si>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</si>
  <si>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</si>
  <si>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</si>
  <si>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</si>
  <si>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</si>
  <si>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</si>
  <si>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</si>
  <si>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</si>
  <si>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</si>
  <si>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</si>
  <si>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</si>
  <si>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</si>
  <si>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</si>
  <si>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</si>
  <si>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</si>
  <si>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</si>
  <si>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</si>
  <si>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</si>
  <si>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</si>
  <si>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</si>
  <si>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</si>
  <si>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</si>
  <si>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</si>
  <si>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</si>
  <si>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</si>
  <si>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</si>
  <si>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</si>
  <si>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</si>
  <si>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</si>
  <si>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</si>
  <si>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</si>
  <si>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</si>
  <si>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</si>
  <si>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</si>
  <si>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</si>
  <si>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</si>
  <si>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</si>
  <si>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</si>
  <si>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</si>
  <si>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</si>
  <si>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</si>
  <si>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</si>
  <si>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</si>
  <si>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</si>
  <si>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</si>
  <si>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</si>
  <si>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</si>
  <si>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</si>
  <si>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</si>
  <si>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</si>
  <si>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</si>
  <si>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</si>
  <si>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</si>
  <si>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</si>
  <si>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</si>
  <si>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</si>
  <si>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</si>
  <si>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</si>
  <si>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</si>
  <si>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</si>
  <si>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</si>
  <si>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</si>
  <si>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</si>
  <si>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</si>
  <si>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</si>
  <si>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</si>
  <si>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</si>
  <si>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</si>
  <si>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</si>
  <si>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</si>
  <si>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</si>
  <si>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</si>
  <si>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</si>
  <si>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</si>
  <si>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</si>
  <si>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</si>
  <si>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</si>
  <si>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</si>
  <si>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</si>
  <si>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</si>
  <si>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</si>
  <si>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</si>
  <si>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</si>
  <si>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</si>
  <si>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</si>
  <si>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</si>
  <si>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</si>
  <si>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</si>
  <si>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</si>
  <si>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</si>
  <si>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</si>
  <si>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</si>
  <si>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</si>
  <si>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</si>
  <si>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</si>
  <si>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</si>
  <si>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</si>
  <si>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</si>
  <si>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</si>
  <si>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</si>
  <si>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</si>
  <si>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</si>
  <si>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</si>
  <si>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</si>
  <si>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</si>
  <si>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</si>
  <si>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</si>
  <si>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</si>
  <si>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</si>
  <si>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</si>
  <si>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</si>
  <si>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</si>
  <si>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</si>
  <si>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</si>
  <si>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</si>
  <si>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</si>
  <si>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</si>
  <si>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</si>
  <si>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</si>
  <si>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</si>
  <si>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</si>
  <si>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</si>
  <si>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</si>
  <si>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</si>
  <si>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</si>
  <si>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</si>
  <si>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</si>
  <si>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</si>
  <si>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</si>
  <si>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</si>
  <si>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</si>
  <si>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</si>
  <si>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</si>
  <si>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</si>
  <si>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</si>
  <si>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</si>
  <si>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</si>
  <si>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</si>
  <si>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</si>
  <si>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</si>
  <si>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</si>
  <si>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</si>
  <si>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</si>
  <si>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</si>
  <si>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</si>
  <si>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</si>
  <si>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</si>
  <si>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</si>
  <si>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</si>
  <si>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</si>
  <si>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</si>
  <si>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</si>
  <si>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</si>
  <si>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</si>
  <si>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</si>
  <si>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</si>
  <si>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</si>
  <si>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</si>
  <si>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</si>
  <si>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</si>
  <si>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</si>
  <si>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</si>
  <si>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</si>
  <si>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</si>
  <si>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</si>
  <si>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</si>
  <si>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</si>
  <si>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</si>
  <si>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</si>
  <si>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</si>
  <si>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</si>
  <si>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</si>
  <si>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</si>
  <si>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</si>
  <si>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</si>
  <si>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</si>
  <si>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</si>
  <si>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</si>
  <si>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</si>
  <si>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</si>
  <si>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</si>
  <si>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</si>
  <si>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</si>
  <si>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</si>
  <si>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</si>
  <si>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</si>
  <si>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</si>
  <si>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</si>
  <si>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</si>
  <si>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</si>
  <si>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</si>
  <si>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</si>
  <si>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</si>
  <si>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</si>
  <si>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</si>
  <si>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</si>
  <si>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</si>
  <si>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</si>
  <si>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</si>
  <si>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</si>
  <si>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</si>
  <si>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</si>
  <si>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</si>
  <si>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</si>
  <si>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</si>
  <si>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</si>
  <si>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</si>
  <si>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</si>
  <si>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</si>
  <si>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</si>
  <si>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</si>
  <si>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</si>
  <si>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</si>
  <si>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</si>
  <si>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</si>
  <si>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</si>
  <si>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</si>
  <si>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</si>
  <si>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</si>
  <si>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</si>
  <si>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</si>
  <si>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</si>
  <si>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</si>
  <si>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</si>
  <si>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</si>
  <si>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</si>
  <si>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</si>
  <si>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</si>
  <si>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</si>
  <si>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</si>
  <si>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</si>
  <si>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</si>
  <si>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</si>
  <si>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</si>
  <si>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</si>
  <si>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</si>
  <si>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</si>
  <si>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</si>
  <si>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</si>
  <si>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</si>
  <si>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</si>
  <si>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</si>
  <si>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</si>
  <si>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</si>
  <si>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</si>
  <si>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</si>
  <si>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</si>
  <si>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</si>
  <si>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</si>
  <si>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</si>
  <si>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</si>
  <si>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</si>
  <si>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</si>
  <si>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</si>
  <si>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</si>
  <si>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</si>
  <si>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</si>
  <si>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</si>
  <si>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</si>
  <si>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</si>
  <si>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</si>
  <si>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</si>
  <si>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</si>
  <si>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</si>
  <si>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</si>
  <si>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</si>
  <si>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</si>
  <si>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</si>
  <si>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</si>
  <si>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</si>
  <si>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</si>
  <si>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</si>
  <si>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</si>
  <si>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</si>
  <si>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</si>
  <si>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</si>
  <si>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</si>
  <si>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</si>
  <si>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</si>
  <si>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</si>
  <si>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</si>
  <si>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</si>
  <si>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</si>
  <si>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</si>
  <si>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</si>
  <si>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</si>
  <si>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</si>
  <si>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</si>
  <si>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</si>
  <si>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</si>
  <si>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</si>
  <si>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</si>
  <si>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</si>
  <si>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</si>
  <si>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</si>
  <si>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</si>
  <si>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</si>
  <si>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</si>
  <si>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</si>
  <si>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</si>
  <si>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</si>
  <si>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</si>
  <si>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</si>
  <si>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</si>
  <si>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</si>
  <si>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</si>
  <si>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</si>
  <si>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</si>
  <si>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</si>
  <si>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</si>
  <si>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</si>
  <si>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</si>
  <si>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</si>
  <si>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</si>
  <si>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</si>
  <si>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</si>
  <si>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</si>
  <si>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</si>
  <si>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</si>
  <si>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</si>
  <si>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</si>
  <si>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</si>
  <si>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</si>
  <si>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</si>
  <si>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</si>
  <si>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</si>
  <si>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</si>
  <si>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</si>
  <si>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</si>
  <si>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</si>
  <si>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</si>
  <si>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</si>
  <si>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</si>
  <si>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</si>
  <si>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</si>
  <si>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</si>
  <si>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</si>
  <si>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</si>
  <si>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</si>
  <si>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</si>
  <si>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</si>
  <si>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</si>
  <si>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</si>
  <si>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</si>
  <si>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</si>
  <si>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</si>
  <si>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</si>
  <si>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</si>
  <si>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</si>
  <si>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</si>
  <si>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</si>
  <si>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</si>
  <si>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</si>
  <si>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</si>
  <si>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</si>
  <si>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</si>
  <si>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</si>
  <si>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</si>
  <si>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</si>
  <si>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</si>
  <si>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</si>
  <si>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</si>
  <si>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</si>
  <si>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</si>
  <si>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</si>
  <si>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</si>
  <si>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</si>
  <si>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</si>
  <si>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</si>
  <si>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</si>
  <si>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</si>
  <si>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</si>
  <si>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</si>
  <si>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</si>
  <si>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</si>
  <si>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</si>
  <si>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</si>
  <si>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</si>
  <si>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</si>
  <si>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</si>
  <si>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</si>
  <si>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</si>
  <si>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</si>
  <si>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</si>
  <si>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</si>
  <si>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</si>
  <si>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</si>
  <si>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</si>
  <si>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</si>
  <si>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</si>
  <si>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</si>
  <si>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</si>
  <si>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</si>
  <si>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</si>
  <si>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</si>
  <si>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</si>
  <si>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</si>
  <si>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</si>
  <si>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</si>
  <si>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</si>
  <si>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</si>
  <si>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</si>
  <si>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</si>
  <si>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</si>
  <si>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</si>
  <si>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</si>
  <si>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</si>
  <si>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</si>
  <si>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</si>
  <si>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</si>
  <si>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</si>
  <si>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</si>
  <si>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</si>
  <si>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</si>
  <si>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</si>
  <si>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</si>
  <si>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</si>
  <si>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</si>
  <si>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</si>
  <si>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</si>
  <si>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</si>
  <si>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</si>
  <si>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</si>
  <si>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</si>
  <si>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</si>
  <si>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</si>
  <si>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</si>
  <si>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</si>
  <si>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</si>
  <si>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</si>
  <si>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</si>
  <si>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</si>
  <si>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</si>
  <si>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</si>
  <si>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</si>
  <si>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</si>
  <si>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</si>
  <si>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</si>
  <si>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</si>
  <si>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</si>
  <si>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</si>
  <si>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</si>
  <si>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</si>
  <si>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</si>
  <si>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</si>
  <si>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</si>
  <si>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</si>
  <si>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</si>
  <si>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</si>
  <si>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</si>
  <si>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</si>
  <si>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</si>
  <si>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</si>
  <si>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</si>
  <si>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</si>
  <si>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</si>
  <si>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</si>
  <si>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</si>
  <si>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</si>
  <si>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</si>
  <si>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</si>
  <si>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</si>
  <si>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</si>
  <si>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</si>
  <si>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</si>
  <si>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</si>
  <si>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</si>
  <si>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</si>
  <si>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</si>
  <si>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</si>
  <si>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</si>
  <si>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</si>
  <si>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</si>
  <si>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</si>
  <si>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</si>
  <si>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</si>
  <si>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</si>
  <si>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</si>
  <si>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</si>
  <si>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</si>
  <si>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</si>
  <si>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</si>
  <si>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</si>
  <si>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</si>
  <si>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</si>
  <si>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</si>
  <si>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</si>
  <si>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</si>
  <si>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</si>
  <si>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</si>
  <si>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</si>
  <si>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</si>
  <si>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</si>
  <si>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</si>
  <si>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</si>
  <si>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</si>
  <si>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</si>
  <si>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</si>
  <si>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</si>
  <si>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</si>
  <si>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</si>
  <si>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</si>
  <si>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</si>
  <si>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</si>
  <si>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</si>
  <si>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</si>
  <si>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</si>
  <si>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</si>
  <si>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</si>
  <si>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</si>
  <si>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</si>
  <si>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</si>
  <si>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</si>
  <si>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</si>
  <si>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</si>
  <si>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</si>
  <si>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</si>
  <si>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</si>
  <si>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</si>
  <si>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</si>
  <si>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</si>
  <si>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</si>
  <si>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</si>
  <si>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</si>
  <si>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</si>
  <si>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</si>
  <si>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</si>
  <si>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</si>
  <si>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</si>
  <si>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</si>
  <si>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</si>
  <si>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</si>
  <si>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</si>
  <si>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</si>
  <si>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</si>
  <si>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</si>
  <si>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</si>
  <si>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</si>
  <si>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</si>
  <si>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</si>
  <si>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</si>
  <si>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</si>
  <si>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</si>
  <si>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</si>
  <si>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</si>
  <si>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</si>
  <si>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</si>
  <si>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</si>
  <si>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</si>
  <si>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</si>
  <si>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</si>
  <si>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</si>
  <si>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</si>
  <si>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</si>
  <si>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</si>
  <si>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</si>
  <si>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</si>
  <si>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</si>
  <si>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</si>
  <si>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</si>
  <si>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</si>
  <si>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</si>
  <si>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</si>
  <si>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</si>
  <si>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</si>
  <si>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</si>
  <si>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</si>
  <si>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</si>
  <si>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</si>
  <si>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</si>
  <si>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</si>
  <si>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</si>
  <si>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</si>
  <si>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</si>
  <si>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</si>
  <si>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</si>
  <si>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</si>
  <si>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</si>
  <si>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</si>
  <si>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</si>
  <si>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</si>
  <si>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</si>
  <si>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</si>
  <si>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</si>
  <si>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</si>
  <si>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</si>
  <si>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</si>
  <si>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</si>
  <si>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</si>
  <si>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</si>
  <si>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</si>
  <si>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</si>
  <si>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</si>
  <si>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</si>
  <si>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</si>
  <si>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</si>
  <si>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</si>
  <si>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</si>
  <si>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</si>
  <si>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</si>
  <si>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</si>
  <si>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</si>
  <si>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</si>
  <si>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</si>
  <si>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</si>
  <si>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</si>
  <si>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</si>
  <si>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</si>
  <si>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</si>
  <si>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</si>
  <si>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</si>
  <si>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</si>
  <si>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</si>
  <si>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</si>
  <si>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</si>
  <si>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</si>
  <si>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</si>
  <si>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</si>
  <si>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</si>
  <si>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</si>
  <si>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</si>
  <si>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</si>
  <si>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</si>
  <si>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</si>
  <si>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</si>
  <si>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</si>
  <si>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</si>
  <si>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</si>
  <si>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</si>
  <si>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</si>
  <si>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</si>
  <si>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</si>
  <si>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</si>
  <si>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</si>
  <si>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</si>
  <si>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</si>
  <si>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</si>
  <si>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</si>
  <si>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</si>
  <si>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</si>
  <si>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</si>
  <si>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</si>
  <si>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</si>
  <si>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</si>
  <si>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</si>
  <si>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</si>
  <si>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</si>
  <si>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</si>
  <si>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</si>
  <si>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</si>
  <si>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</si>
  <si>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</si>
  <si>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</si>
  <si>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</si>
  <si>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</si>
  <si>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</si>
  <si>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</si>
  <si>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</si>
  <si>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</si>
  <si>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</si>
  <si>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</si>
  <si>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</si>
  <si>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</si>
  <si>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</si>
  <si>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</si>
  <si>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</si>
  <si>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</si>
  <si>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</si>
  <si>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</si>
  <si>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</si>
  <si>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</si>
  <si>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</si>
  <si>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</si>
  <si>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</si>
  <si>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</si>
  <si>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</si>
  <si>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</si>
  <si>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</si>
  <si>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</si>
  <si>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</si>
  <si>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</si>
  <si>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</si>
  <si>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</si>
  <si>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</si>
  <si>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</si>
  <si>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</si>
  <si>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</si>
  <si>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</si>
  <si>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</si>
  <si>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</si>
  <si>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</si>
  <si>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</si>
  <si>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</si>
  <si>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</si>
  <si>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</si>
  <si>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</si>
  <si>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</si>
  <si>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</si>
  <si>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</si>
  <si>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</si>
  <si>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</si>
  <si>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</si>
  <si>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</si>
  <si>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</si>
  <si>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</si>
  <si>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</si>
  <si>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</si>
  <si>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</si>
  <si>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</si>
  <si>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</si>
  <si>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</si>
  <si>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</si>
  <si>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</si>
  <si>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</si>
  <si>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</si>
  <si>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</si>
  <si>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</si>
  <si>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</si>
  <si>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</si>
  <si>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</si>
  <si>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</si>
  <si>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</si>
  <si>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</si>
  <si>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</si>
  <si>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</si>
  <si>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</si>
  <si>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</si>
  <si>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</si>
  <si>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</si>
  <si>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</si>
  <si>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</si>
  <si>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</si>
  <si>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</si>
  <si>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</si>
  <si>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</si>
  <si>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</si>
  <si>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</si>
  <si>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</si>
  <si>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</si>
  <si>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</si>
  <si>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</si>
  <si>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</si>
  <si>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</si>
  <si>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</si>
  <si>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</si>
  <si>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</si>
  <si>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</si>
  <si>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</si>
  <si>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</si>
  <si>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</si>
  <si>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</si>
  <si>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</si>
  <si>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</si>
  <si>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</si>
  <si>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</si>
  <si>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</si>
  <si>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</si>
  <si>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</si>
  <si>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</si>
  <si>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</si>
  <si>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</si>
  <si>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</si>
  <si>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</si>
  <si>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</si>
  <si>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</si>
  <si>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</si>
  <si>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</si>
  <si>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</si>
  <si>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</si>
  <si>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</si>
  <si>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</si>
  <si>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</si>
  <si>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</si>
  <si>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</si>
  <si>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</si>
  <si>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</si>
  <si>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</si>
  <si>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</si>
  <si>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</si>
  <si>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</si>
  <si>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</si>
  <si>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</si>
  <si>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</si>
  <si>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</si>
  <si>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</si>
  <si>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</si>
  <si>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</si>
  <si>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</si>
  <si>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</si>
  <si>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</si>
  <si>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</si>
  <si>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</si>
  <si>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</si>
  <si>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</si>
  <si>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</si>
  <si>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</si>
  <si>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</si>
  <si>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</si>
  <si>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</si>
  <si>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</si>
  <si>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</si>
  <si>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</si>
  <si>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</si>
  <si>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</si>
  <si>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</si>
  <si>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</si>
  <si>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</si>
  <si>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</si>
  <si>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</si>
  <si>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</si>
  <si>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</si>
  <si>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</si>
  <si>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</si>
  <si>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</si>
  <si>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</si>
  <si>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</si>
  <si>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</si>
  <si>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</si>
  <si>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</si>
  <si>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</si>
  <si>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</si>
  <si>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</si>
  <si>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</si>
  <si>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</si>
  <si>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</si>
  <si>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</si>
  <si>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</si>
  <si>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</si>
  <si>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</si>
  <si>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</si>
  <si>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</si>
  <si>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</si>
  <si>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</si>
  <si>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</si>
  <si>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</si>
  <si>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</si>
  <si>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</si>
  <si>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</si>
  <si>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</si>
  <si>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</si>
  <si>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</si>
  <si>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</si>
  <si>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</si>
  <si>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</si>
  <si>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</si>
  <si>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</si>
  <si>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</si>
  <si>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</si>
  <si>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</si>
  <si>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</si>
  <si>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</si>
  <si>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</si>
  <si>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</si>
  <si>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</si>
  <si>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</si>
  <si>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</si>
  <si>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</si>
  <si>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</si>
  <si>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</si>
  <si>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</si>
  <si>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</si>
  <si>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</si>
  <si>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</si>
  <si>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</si>
  <si>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</si>
  <si>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</si>
  <si>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</si>
  <si>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</si>
  <si>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</si>
  <si>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</si>
  <si>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</si>
  <si>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</si>
  <si>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</si>
  <si>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</si>
  <si>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</si>
  <si>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</si>
  <si>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</si>
  <si>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</si>
  <si>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</si>
  <si>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</si>
  <si>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</si>
  <si>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</si>
  <si>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</si>
  <si>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</si>
  <si>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</si>
  <si>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</si>
  <si>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</si>
  <si>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</si>
  <si>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</si>
  <si>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</si>
  <si>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</si>
  <si>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</si>
  <si>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</si>
  <si>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</si>
  <si>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</si>
  <si>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</si>
  <si>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</si>
  <si>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</si>
  <si>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</si>
  <si>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</si>
  <si>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</si>
  <si>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</si>
  <si>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</si>
  <si>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</si>
  <si>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</si>
  <si>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</si>
  <si>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</si>
  <si>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</si>
  <si>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</si>
  <si>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</si>
  <si>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</si>
  <si>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</si>
  <si>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</si>
  <si>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</si>
  <si>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</si>
  <si>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</si>
  <si>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</si>
  <si>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</si>
  <si>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</si>
  <si>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</si>
  <si>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</si>
  <si>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</si>
  <si>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</si>
  <si>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</si>
  <si>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</si>
  <si>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</si>
  <si>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</si>
  <si>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</si>
  <si>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</si>
  <si>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</si>
  <si>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</si>
  <si>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</si>
  <si>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</si>
  <si>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</si>
  <si>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</si>
  <si>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</si>
  <si>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</si>
  <si>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</si>
  <si>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</si>
  <si>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</si>
  <si>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</si>
  <si>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</si>
  <si>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</si>
  <si>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</si>
  <si>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</si>
  <si>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</si>
  <si>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</si>
  <si>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</si>
  <si>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</si>
  <si>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</si>
  <si>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</si>
  <si>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</si>
  <si>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</si>
  <si>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</si>
  <si>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</si>
  <si>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</si>
  <si>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</si>
  <si>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</si>
  <si>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</si>
  <si>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</si>
  <si>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</si>
  <si>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</si>
  <si>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</si>
  <si>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</si>
  <si>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</si>
  <si>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</si>
  <si>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</si>
  <si>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</si>
  <si>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</si>
  <si>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</si>
  <si>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</si>
  <si>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</si>
  <si>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</si>
  <si>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</si>
  <si>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</si>
  <si>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</si>
  <si>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</si>
  <si>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</si>
  <si>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</si>
  <si>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</si>
  <si>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</si>
  <si>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</si>
  <si>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</si>
  <si>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</si>
  <si>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</si>
  <si>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</si>
  <si>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</si>
  <si>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</si>
  <si>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</si>
  <si>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</si>
  <si>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</si>
  <si>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</si>
  <si>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</si>
  <si>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</si>
  <si>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</si>
  <si>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</si>
  <si>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</si>
  <si>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</si>
  <si>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</si>
  <si>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</si>
  <si>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</si>
  <si>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</si>
  <si>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</si>
  <si>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</si>
  <si>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</si>
  <si>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</si>
  <si>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</si>
  <si>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</si>
  <si>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</si>
  <si>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</si>
  <si>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</si>
  <si>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</si>
  <si>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</si>
  <si>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</si>
  <si>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</si>
  <si>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</si>
  <si>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</si>
  <si>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</si>
  <si>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</si>
  <si>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</si>
  <si>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</si>
  <si>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</si>
  <si>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</si>
  <si>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</si>
  <si>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</si>
  <si>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</si>
  <si>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</si>
  <si>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</si>
  <si>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</si>
  <si>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</si>
  <si>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</si>
  <si>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</si>
  <si>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</si>
  <si>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</si>
  <si>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</si>
  <si>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</si>
  <si>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</si>
  <si>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</si>
  <si>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</si>
  <si>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</si>
  <si>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</si>
  <si>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</si>
  <si>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</si>
  <si>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</si>
  <si>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</si>
  <si>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</si>
  <si>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</si>
  <si>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</si>
  <si>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</si>
  <si>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</si>
  <si>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</si>
  <si>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</si>
  <si>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</si>
  <si>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</si>
  <si>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</si>
  <si>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</si>
  <si>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</si>
  <si>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</si>
  <si>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</si>
  <si>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</si>
  <si>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</si>
  <si>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</si>
  <si>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</si>
  <si>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</si>
  <si>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</si>
  <si>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</si>
  <si>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</si>
  <si>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</si>
  <si>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</si>
  <si>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</si>
  <si>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</si>
  <si>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</si>
  <si>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</si>
  <si>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</si>
  <si>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</si>
  <si>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</si>
  <si>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</si>
  <si>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</si>
  <si>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</si>
  <si>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</si>
  <si>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</si>
  <si>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</si>
  <si>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</si>
  <si>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</si>
  <si>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</si>
  <si>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</si>
  <si>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</si>
  <si>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</si>
  <si>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</si>
  <si>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</si>
  <si>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</si>
  <si>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</si>
  <si>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</si>
  <si>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</si>
  <si>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</si>
  <si>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</si>
  <si>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</si>
  <si>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</si>
  <si>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</si>
  <si>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</si>
  <si>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</si>
  <si>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</si>
  <si>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</si>
  <si>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</si>
  <si>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</si>
  <si>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</si>
  <si>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</si>
  <si>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</si>
  <si>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</si>
  <si>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</si>
  <si>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</si>
  <si>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</si>
  <si>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</si>
  <si>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</si>
  <si>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</si>
  <si>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</si>
  <si>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</si>
  <si>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</si>
  <si>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</si>
  <si>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</si>
  <si>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</si>
  <si>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</si>
  <si>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</si>
  <si>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</si>
  <si>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</si>
  <si>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</si>
  <si>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</si>
  <si>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</si>
  <si>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</si>
  <si>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</si>
  <si>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</si>
  <si>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</si>
  <si>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</si>
  <si>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</si>
  <si>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</si>
  <si>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</si>
  <si>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</si>
  <si>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</si>
  <si>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</si>
  <si>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</si>
  <si>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</si>
  <si>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</si>
  <si>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</si>
  <si>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</si>
  <si>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</si>
  <si>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</si>
  <si>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</si>
  <si>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</si>
  <si>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</si>
  <si>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</si>
  <si>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</si>
  <si>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</si>
  <si>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</si>
  <si>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</si>
  <si>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</si>
  <si>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</si>
  <si>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</si>
  <si>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</si>
  <si>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</si>
  <si>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</si>
  <si>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</si>
  <si>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</si>
  <si>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</si>
  <si>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</si>
  <si>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</si>
  <si>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</si>
  <si>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</si>
  <si>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</si>
  <si>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</si>
  <si>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</si>
  <si>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</si>
  <si>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</si>
  <si>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</si>
  <si>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</si>
  <si>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</si>
  <si>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</si>
  <si>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</si>
  <si>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</si>
  <si>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</si>
  <si>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</si>
  <si>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</si>
  <si>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</si>
  <si>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</si>
  <si>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</si>
  <si>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</si>
  <si>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</si>
  <si>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</si>
  <si>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</si>
  <si>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</si>
  <si>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</si>
  <si>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</si>
  <si>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</si>
  <si>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</si>
  <si>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</si>
  <si>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</si>
  <si>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</si>
  <si>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</si>
  <si>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</si>
  <si>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</si>
  <si>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</si>
  <si>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</si>
  <si>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</si>
  <si>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</si>
  <si>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</si>
  <si>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</si>
  <si>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</si>
  <si>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</si>
  <si>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</si>
  <si>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</si>
  <si>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</si>
  <si>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</si>
  <si>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</si>
  <si>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</si>
  <si>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</si>
  <si>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</si>
  <si>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</si>
  <si>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</si>
  <si>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</si>
  <si>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</si>
  <si>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</si>
  <si>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</si>
  <si>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</si>
  <si>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</si>
  <si>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</si>
  <si>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</si>
  <si>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</si>
  <si>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</si>
  <si>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</si>
  <si>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</si>
  <si>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</si>
  <si>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</si>
  <si>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</si>
  <si>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</si>
  <si>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</si>
  <si>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</si>
  <si>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</si>
  <si>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</si>
  <si>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</si>
  <si>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</si>
  <si>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</si>
  <si>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</si>
  <si>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</si>
  <si>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</si>
  <si>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</si>
  <si>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</si>
  <si>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</si>
  <si>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</si>
  <si>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</si>
  <si>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</si>
  <si>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</si>
  <si>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</si>
  <si>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</si>
  <si>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</si>
  <si>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</si>
  <si>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</si>
  <si>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</si>
  <si>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</si>
  <si>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</si>
  <si>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</si>
  <si>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</si>
  <si>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</si>
  <si>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</si>
  <si>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</si>
  <si>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</si>
  <si>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</si>
  <si>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</si>
  <si>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</si>
  <si>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</si>
  <si>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</si>
  <si>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</si>
  <si>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</si>
  <si>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</si>
  <si>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</si>
  <si>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</si>
  <si>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</si>
  <si>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</si>
  <si>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</si>
  <si>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</si>
  <si>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</si>
  <si>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</si>
  <si>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</si>
  <si>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</si>
  <si>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</si>
  <si>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</si>
  <si>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</si>
  <si>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</si>
  <si>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</si>
  <si>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</si>
  <si>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</si>
  <si>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</si>
  <si>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</si>
  <si>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</si>
  <si>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</si>
  <si>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</si>
  <si>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</si>
  <si>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</si>
  <si>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</si>
  <si>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</si>
  <si>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</si>
  <si>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</si>
  <si>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</si>
  <si>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</si>
  <si>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</si>
  <si>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</si>
  <si>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</si>
  <si>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</si>
  <si>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</si>
  <si>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</si>
  <si>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</si>
  <si>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</si>
  <si>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</si>
  <si>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</si>
  <si>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</si>
  <si>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</si>
  <si>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</si>
  <si>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</si>
  <si>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</si>
  <si>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</si>
  <si>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</si>
  <si>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</si>
  <si>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</si>
  <si>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</si>
  <si>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</si>
  <si>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</si>
  <si>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</si>
  <si>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</si>
  <si>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</si>
  <si>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</si>
  <si>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</si>
  <si>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</si>
  <si>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</si>
  <si>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</si>
  <si>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</si>
  <si>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</si>
  <si>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</si>
  <si>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</si>
  <si>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</si>
  <si>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</si>
  <si>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</si>
  <si>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</si>
  <si>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</si>
  <si>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</si>
  <si>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</si>
  <si>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</si>
  <si>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</si>
  <si>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</si>
  <si>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</si>
  <si>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</si>
  <si>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</si>
  <si>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</si>
  <si>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</si>
  <si>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</si>
  <si>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</si>
  <si>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</si>
  <si>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</si>
  <si>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</si>
  <si>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</si>
  <si>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</si>
  <si>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</si>
  <si>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</si>
  <si>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</si>
  <si>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</si>
  <si>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</si>
  <si>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</si>
  <si>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</si>
  <si>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</si>
  <si>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</si>
  <si>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</si>
  <si>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</si>
  <si>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</si>
  <si>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</si>
  <si>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</si>
  <si>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</si>
  <si>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</si>
  <si>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</si>
  <si>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</si>
  <si>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</si>
  <si>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</si>
  <si>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</si>
  <si>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</si>
  <si>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</si>
  <si>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</si>
  <si>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</si>
  <si>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</si>
  <si>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</si>
  <si>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</si>
  <si>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</si>
  <si>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</si>
  <si>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</si>
  <si>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</si>
  <si>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</si>
  <si>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</si>
  <si>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</si>
  <si>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</si>
  <si>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</si>
  <si>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</si>
  <si>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</si>
  <si>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</si>
  <si>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</si>
  <si>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</si>
  <si>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</si>
  <si>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</si>
  <si>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</si>
  <si>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</si>
  <si>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</si>
  <si>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</si>
  <si>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</si>
  <si>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</si>
  <si>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</si>
  <si>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</si>
  <si>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</si>
  <si>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</si>
  <si>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</si>
  <si>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</si>
  <si>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</si>
  <si>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</si>
  <si>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</si>
  <si>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</si>
  <si>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</si>
  <si>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</si>
  <si>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</si>
  <si>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</si>
  <si>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</si>
  <si>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</si>
  <si>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</si>
  <si>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</si>
  <si>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</si>
  <si>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</si>
  <si>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</si>
  <si>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</si>
  <si>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</si>
  <si>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</si>
  <si>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</si>
  <si>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</si>
  <si>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</si>
  <si>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</si>
  <si>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</si>
  <si>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</si>
  <si>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</si>
  <si>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</si>
  <si>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</si>
  <si>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</si>
  <si>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</si>
  <si>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</si>
  <si>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</si>
  <si>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</si>
  <si>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</si>
  <si>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</si>
  <si>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</si>
  <si>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</si>
  <si>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</si>
  <si>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</si>
  <si>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</si>
  <si>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</si>
  <si>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</si>
  <si>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</si>
  <si>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</si>
  <si>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</si>
  <si>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</si>
  <si>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</si>
  <si>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</si>
  <si>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</si>
  <si>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</si>
  <si>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</si>
  <si>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</si>
  <si>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</si>
  <si>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</si>
  <si>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</si>
  <si>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</si>
  <si>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</si>
  <si>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</si>
  <si>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</si>
  <si>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</si>
  <si>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</si>
  <si>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</si>
  <si>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</si>
  <si>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</si>
  <si>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</si>
  <si>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</si>
  <si>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</si>
  <si>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</si>
  <si>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</si>
  <si>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</si>
  <si>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</si>
  <si>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</si>
  <si>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</si>
  <si>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</si>
  <si>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</si>
  <si>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</si>
  <si>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</si>
  <si>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</si>
  <si>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</si>
  <si>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</si>
  <si>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</si>
  <si>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</si>
  <si>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</si>
  <si>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</si>
  <si>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</si>
  <si>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</si>
  <si>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</si>
  <si>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</si>
  <si>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</si>
  <si>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</si>
  <si>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</si>
  <si>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</si>
  <si>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</si>
  <si>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</si>
  <si>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</si>
  <si>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</si>
  <si>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</si>
  <si>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</si>
  <si>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</si>
  <si>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</si>
  <si>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</si>
  <si>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</si>
  <si>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</si>
  <si>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</si>
  <si>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</si>
  <si>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</si>
  <si>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</si>
  <si>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</si>
  <si>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</si>
  <si>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</si>
  <si>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</si>
  <si>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</si>
  <si>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</si>
  <si>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</si>
  <si>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</si>
  <si>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</si>
  <si>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</si>
  <si>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</si>
  <si>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</si>
  <si>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</si>
  <si>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</si>
  <si>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</si>
  <si>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</si>
  <si>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</si>
  <si>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</si>
  <si>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</si>
  <si>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</si>
  <si>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</si>
  <si>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</si>
  <si>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</si>
  <si>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</si>
  <si>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</si>
  <si>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</si>
  <si>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</si>
  <si>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</si>
  <si>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</si>
  <si>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</si>
  <si>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</si>
  <si>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</si>
  <si>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</si>
  <si>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</si>
  <si>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</si>
  <si>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</si>
  <si>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</si>
  <si>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</si>
  <si>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</si>
  <si>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</si>
  <si>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</si>
  <si>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</si>
  <si>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</si>
  <si>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</si>
  <si>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</si>
  <si>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</si>
  <si>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</si>
  <si>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</si>
  <si>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</si>
  <si>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</si>
  <si>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</si>
  <si>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</si>
  <si>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</si>
  <si>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</si>
  <si>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</si>
  <si>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</si>
  <si>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</si>
  <si>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</si>
  <si>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</si>
  <si>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</si>
  <si>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</si>
  <si>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</si>
  <si>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</si>
  <si>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</si>
  <si>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</si>
  <si>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</si>
  <si>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</si>
  <si>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</si>
  <si>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</si>
  <si>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</si>
  <si>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</si>
  <si>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</si>
  <si>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</si>
  <si>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</si>
  <si>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</si>
  <si>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</si>
  <si>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</si>
  <si>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</si>
  <si>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</si>
  <si>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</si>
  <si>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</si>
  <si>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</si>
  <si>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</si>
  <si>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</si>
  <si>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</si>
  <si>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</si>
  <si>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</si>
  <si>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</si>
  <si>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</si>
  <si>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</si>
  <si>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</si>
  <si>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</si>
  <si>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</si>
  <si>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</si>
  <si>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</si>
  <si>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</si>
  <si>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</si>
  <si>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</si>
  <si>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</si>
  <si>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</si>
  <si>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</si>
  <si>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</si>
  <si>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</si>
  <si>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</si>
  <si>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</si>
  <si>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</si>
  <si>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</si>
  <si>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</si>
  <si>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</si>
  <si>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</si>
  <si>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</si>
  <si>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</si>
  <si>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</si>
  <si>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</si>
  <si>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</si>
  <si>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</si>
  <si>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</si>
  <si>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</si>
  <si>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</si>
  <si>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</si>
  <si>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</si>
  <si>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</si>
  <si>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</si>
  <si>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</si>
  <si>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</si>
  <si>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</si>
  <si>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</si>
  <si>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</si>
  <si>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</si>
  <si>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</si>
  <si>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</si>
  <si>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</si>
  <si>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</si>
  <si>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</si>
  <si>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</si>
  <si>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</si>
  <si>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</si>
  <si>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</si>
  <si>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</si>
  <si>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</si>
  <si>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</si>
  <si>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</si>
  <si>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</si>
  <si>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</si>
  <si>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</si>
  <si>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</si>
  <si>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</si>
  <si>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</si>
  <si>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</si>
  <si>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</si>
  <si>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</si>
  <si>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</si>
  <si>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</si>
  <si>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</si>
  <si>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</si>
  <si>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</si>
  <si>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</si>
  <si>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</si>
  <si>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</si>
  <si>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</si>
  <si>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</si>
  <si>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</si>
  <si>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</si>
  <si>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</si>
  <si>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</si>
  <si>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</si>
  <si>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</si>
  <si>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</si>
  <si>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</si>
  <si>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</si>
  <si>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</si>
  <si>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</si>
  <si>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</si>
  <si>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</si>
  <si>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</si>
  <si>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</si>
  <si>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</si>
  <si>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</si>
  <si>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</si>
  <si>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</si>
  <si>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</si>
  <si>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</si>
  <si>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</si>
  <si>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</si>
  <si>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</si>
  <si>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</si>
  <si>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</si>
  <si>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</si>
  <si>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</si>
  <si>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</si>
  <si>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</si>
  <si>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</si>
  <si>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</si>
  <si>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</si>
  <si>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</si>
  <si>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</si>
  <si>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</si>
  <si>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</si>
  <si>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</si>
  <si>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</si>
  <si>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</si>
  <si>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</si>
  <si>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</si>
  <si>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</si>
  <si>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</si>
  <si>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</si>
  <si>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</si>
  <si>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</si>
  <si>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</si>
  <si>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</si>
  <si>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</si>
  <si>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</si>
  <si>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</si>
  <si>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</si>
  <si>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</si>
  <si>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</si>
  <si>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</si>
  <si>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</si>
  <si>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</si>
  <si>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</si>
  <si>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</si>
  <si>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</si>
  <si>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</si>
  <si>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</si>
  <si>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</si>
  <si>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</si>
  <si>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</si>
  <si>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</si>
  <si>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</si>
  <si>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</si>
  <si>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</si>
  <si>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</si>
  <si>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</si>
  <si>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</si>
  <si>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</si>
  <si>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</si>
  <si>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</si>
  <si>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</si>
  <si>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</si>
  <si>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</si>
  <si>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</si>
  <si>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</si>
  <si>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</si>
  <si>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</si>
  <si>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</si>
  <si>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</si>
  <si>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</si>
  <si>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</si>
  <si>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</si>
  <si>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</si>
  <si>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</si>
  <si>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</si>
  <si>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</si>
  <si>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</si>
  <si>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</si>
  <si>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</si>
  <si>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</si>
  <si>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</si>
  <si>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</si>
  <si>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</si>
  <si>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</si>
  <si>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</si>
  <si>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</si>
  <si>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</si>
  <si>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</si>
  <si>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</si>
  <si>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</si>
  <si>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</si>
  <si>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</si>
  <si>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</si>
  <si>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</si>
  <si>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</si>
  <si>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</si>
  <si>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</si>
  <si>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</si>
  <si>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</si>
  <si>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</si>
  <si>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</si>
  <si>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</si>
  <si>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</si>
  <si>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</si>
  <si>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</si>
  <si>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</si>
  <si>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</si>
  <si>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</si>
  <si>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</si>
  <si>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</si>
  <si>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</si>
  <si>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</si>
  <si>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</si>
  <si>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</si>
  <si>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</si>
  <si>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</si>
  <si>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</si>
  <si>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</si>
  <si>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</si>
  <si>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</si>
  <si>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</si>
  <si>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</si>
  <si>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</si>
  <si>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</si>
  <si>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</si>
  <si>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</si>
  <si>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</si>
  <si>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</si>
  <si>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</si>
  <si>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</si>
  <si>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</si>
  <si>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</si>
  <si>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</si>
  <si>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</si>
  <si>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</si>
  <si>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</si>
  <si>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</si>
  <si>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</si>
  <si>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</si>
  <si>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</si>
  <si>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</si>
  <si>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</si>
  <si>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</si>
  <si>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</si>
  <si>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</si>
  <si>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</si>
  <si>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</si>
  <si>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</si>
  <si>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</si>
  <si>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</si>
  <si>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</si>
  <si>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</si>
  <si>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</si>
  <si>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</si>
  <si>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</si>
  <si>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</si>
  <si>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</si>
  <si>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</si>
  <si>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</si>
  <si>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</si>
  <si>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</si>
  <si>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</si>
  <si>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</si>
  <si>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</si>
  <si>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</si>
  <si>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</si>
  <si>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</si>
  <si>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</si>
  <si>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</si>
  <si>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</si>
  <si>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</si>
  <si>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</si>
  <si>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</si>
  <si>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</si>
  <si>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</si>
  <si>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</si>
  <si>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</si>
  <si>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</si>
  <si>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</si>
  <si>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</si>
  <si>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</si>
  <si>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</si>
  <si>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</si>
  <si>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</si>
  <si>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</si>
  <si>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</si>
  <si>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</si>
  <si>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</si>
  <si>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</si>
  <si>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</si>
  <si>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</si>
  <si>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</si>
  <si>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</si>
  <si>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</si>
  <si>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</si>
  <si>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</si>
  <si>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</si>
  <si>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</si>
  <si>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</si>
  <si>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</si>
  <si>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</si>
  <si>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</si>
  <si>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</si>
  <si>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</si>
  <si>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</si>
  <si>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</si>
  <si>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</si>
  <si>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</si>
  <si>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</si>
  <si>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</si>
  <si>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</si>
  <si>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</si>
  <si>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</si>
  <si>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</si>
  <si>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</si>
  <si>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</si>
  <si>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</si>
  <si>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</si>
  <si>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</si>
  <si>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</si>
  <si>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</si>
  <si>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</si>
  <si>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</si>
  <si>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</si>
  <si>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</si>
  <si>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</si>
  <si>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</si>
  <si>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</si>
  <si>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</si>
  <si>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</si>
  <si>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</si>
  <si>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</si>
  <si>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</si>
  <si>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</si>
  <si>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</si>
  <si>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</si>
  <si>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</si>
  <si>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</si>
  <si>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</si>
  <si>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</si>
  <si>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</si>
  <si>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</si>
  <si>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</si>
  <si>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</si>
  <si>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</si>
  <si>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</si>
  <si>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</si>
  <si>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</si>
  <si>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</si>
  <si>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</si>
  <si>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</si>
  <si>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</si>
  <si>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</si>
  <si>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</si>
  <si>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</si>
  <si>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</si>
  <si>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</si>
  <si>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</si>
  <si>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</si>
  <si>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</si>
  <si>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</si>
  <si>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</si>
  <si>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</si>
  <si>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</si>
  <si>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</si>
  <si>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</si>
  <si>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</si>
  <si>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</si>
  <si>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</si>
  <si>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</si>
  <si>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</si>
  <si>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</si>
  <si>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</si>
  <si>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</si>
  <si>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</si>
  <si>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</si>
  <si>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</si>
  <si>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</si>
  <si>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</si>
  <si>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</si>
  <si>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</si>
  <si>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</si>
  <si>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</si>
  <si>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</si>
  <si>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</si>
  <si>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</si>
  <si>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</si>
  <si>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</si>
  <si>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</si>
  <si>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</si>
  <si>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</si>
  <si>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</si>
  <si>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</si>
  <si>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</si>
  <si>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</si>
  <si>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</si>
  <si>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</si>
  <si>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</si>
  <si>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</si>
  <si>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</si>
  <si>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</si>
  <si>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</si>
  <si>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</si>
  <si>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</si>
  <si>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</si>
  <si>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</si>
  <si>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</si>
  <si>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</si>
  <si>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</si>
  <si>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</si>
  <si>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</si>
  <si>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</si>
  <si>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</si>
  <si>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</si>
  <si>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</si>
  <si>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</si>
  <si>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</si>
  <si>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</si>
  <si>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</si>
  <si>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</si>
  <si>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</si>
  <si>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</si>
  <si>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</si>
  <si>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</si>
  <si>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</si>
  <si>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</si>
  <si>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</si>
  <si>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</si>
  <si>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</si>
  <si>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</si>
  <si>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</si>
  <si>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</si>
  <si>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</si>
  <si>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</si>
  <si>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</si>
  <si>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</si>
  <si>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</si>
  <si>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</si>
  <si>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</si>
  <si>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</si>
  <si>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</si>
  <si>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</si>
  <si>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</si>
  <si>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</si>
  <si>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</si>
  <si>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</si>
  <si>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</si>
  <si>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</si>
  <si>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</si>
  <si>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</si>
  <si>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</si>
  <si>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</si>
  <si>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</si>
  <si>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</si>
  <si>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</si>
  <si>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</si>
  <si>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</si>
  <si>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</si>
  <si>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</si>
  <si>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</si>
  <si>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</si>
  <si>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</si>
  <si>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</si>
  <si>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</si>
  <si>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</si>
  <si>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</si>
  <si>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</si>
  <si>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</si>
  <si>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</si>
  <si>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</si>
  <si>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</si>
  <si>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</si>
  <si>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</si>
  <si>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</si>
  <si>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</si>
  <si>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</si>
  <si>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</si>
  <si>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</si>
  <si>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</si>
  <si>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</si>
  <si>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</si>
  <si>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</si>
  <si>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</si>
  <si>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</si>
  <si>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</si>
  <si>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</si>
  <si>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</si>
  <si>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</si>
  <si>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</si>
  <si>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</si>
  <si>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</si>
  <si>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</si>
  <si>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</si>
  <si>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</si>
  <si>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</si>
  <si>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</si>
  <si>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</si>
  <si>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</si>
  <si>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</si>
  <si>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</si>
  <si>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</si>
  <si>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</si>
  <si>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</si>
  <si>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</si>
  <si>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</si>
  <si>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</si>
  <si>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</si>
  <si>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</si>
  <si>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</si>
  <si>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</si>
  <si>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</si>
  <si>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</si>
  <si>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</si>
  <si>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</si>
  <si>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</si>
  <si>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</si>
  <si>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</si>
  <si>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</si>
  <si>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</si>
  <si>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</si>
  <si>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</si>
  <si>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</si>
  <si>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</si>
  <si>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</si>
  <si>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</si>
  <si>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</si>
  <si>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</si>
  <si>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</si>
  <si>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</si>
  <si>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</si>
  <si>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</si>
  <si>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</si>
  <si>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</si>
  <si>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</si>
  <si>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</si>
  <si>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</si>
  <si>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</si>
  <si>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</si>
  <si>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</si>
  <si>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</si>
  <si>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</si>
  <si>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</si>
  <si>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</si>
  <si>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</si>
  <si>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</si>
  <si>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</si>
  <si>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</si>
  <si>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</si>
  <si>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</si>
  <si>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</si>
  <si>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</si>
  <si>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</si>
  <si>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</si>
  <si>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</si>
  <si>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</si>
  <si>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</si>
  <si>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</si>
  <si>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</si>
  <si>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</si>
  <si>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</si>
  <si>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</si>
  <si>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</si>
  <si>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</si>
  <si>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</si>
  <si>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</si>
  <si>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</si>
  <si>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</si>
  <si>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</si>
  <si>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</si>
  <si>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</si>
  <si>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</si>
  <si>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</si>
  <si>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</si>
  <si>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</si>
  <si>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</si>
  <si>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</si>
  <si>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</si>
  <si>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</si>
  <si>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</si>
  <si>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</si>
  <si>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</si>
  <si>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</si>
  <si>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</si>
  <si>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</si>
  <si>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</si>
  <si>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</si>
  <si>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</si>
  <si>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</si>
  <si>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</si>
  <si>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</si>
  <si>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</si>
  <si>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</si>
  <si>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</si>
  <si>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</si>
  <si>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</si>
  <si>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</si>
  <si>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</si>
  <si>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</si>
  <si>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</si>
  <si>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</si>
  <si>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</si>
  <si>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</si>
  <si>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</si>
  <si>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</si>
  <si>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</si>
  <si>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</si>
  <si>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</si>
  <si>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</si>
  <si>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</si>
  <si>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</si>
  <si>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</si>
  <si>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</si>
  <si>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</si>
  <si>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</si>
  <si>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</si>
  <si>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</si>
  <si>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</si>
  <si>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</si>
  <si>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</si>
  <si>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</si>
  <si>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</si>
  <si>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</si>
  <si>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</si>
  <si>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</si>
  <si>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</si>
  <si>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</si>
  <si>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</si>
  <si>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</si>
  <si>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</si>
  <si>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</si>
  <si>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</si>
  <si>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</si>
  <si>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</si>
  <si>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</si>
  <si>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</si>
  <si>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</si>
  <si>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</si>
  <si>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</si>
  <si>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</si>
  <si>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</si>
  <si>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</si>
  <si>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</si>
  <si>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</si>
  <si>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</si>
  <si>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</si>
  <si>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</si>
  <si>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</si>
  <si>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</si>
  <si>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</si>
  <si>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</si>
  <si>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</si>
  <si>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</si>
  <si>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</si>
  <si>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</si>
  <si>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</si>
  <si>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</si>
  <si>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</si>
  <si>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</si>
  <si>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</si>
  <si>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</si>
  <si>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</si>
  <si>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</si>
  <si>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</si>
  <si>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</si>
  <si>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</si>
  <si>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</si>
  <si>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</si>
  <si>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</si>
  <si>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</si>
  <si>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</si>
  <si>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</si>
  <si>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</si>
  <si>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</si>
  <si>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</si>
  <si>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</si>
  <si>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</si>
  <si>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</si>
  <si>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</si>
  <si>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</si>
  <si>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</si>
  <si>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</si>
  <si>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</si>
  <si>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</si>
  <si>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</si>
  <si>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</si>
  <si>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</si>
  <si>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</si>
  <si>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</si>
  <si>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</si>
  <si>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</si>
  <si>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</si>
  <si>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</si>
  <si>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</si>
  <si>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</si>
  <si>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</si>
  <si>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</si>
  <si>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</si>
  <si>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</si>
  <si>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</si>
  <si>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</si>
  <si>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</si>
  <si>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</si>
  <si>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</si>
  <si>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</si>
  <si>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</si>
  <si>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</si>
  <si>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</si>
  <si>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</si>
  <si>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</si>
  <si>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</si>
  <si>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</si>
  <si>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</si>
  <si>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</si>
  <si>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</si>
  <si>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</si>
  <si>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</si>
  <si>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</si>
  <si>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</si>
  <si>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</si>
  <si>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</si>
  <si>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</si>
  <si>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</si>
  <si>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</si>
  <si>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</si>
  <si>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</si>
  <si>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</si>
  <si>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</si>
  <si>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</si>
  <si>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</si>
  <si>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</si>
  <si>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</si>
  <si>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</si>
  <si>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</si>
  <si>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</si>
  <si>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</si>
  <si>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</si>
  <si>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</si>
  <si>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</si>
  <si>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</si>
  <si>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</si>
  <si>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</si>
  <si>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</si>
  <si>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</si>
  <si>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</si>
  <si>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</si>
  <si>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</si>
  <si>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</si>
  <si>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</si>
  <si>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</si>
  <si>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</si>
  <si>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</si>
  <si>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</si>
  <si>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</si>
  <si>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</si>
  <si>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</si>
  <si>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</si>
  <si>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</si>
  <si>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</si>
  <si>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</si>
  <si>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</si>
  <si>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</si>
  <si>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</si>
  <si>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</si>
  <si>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</si>
  <si>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</si>
  <si>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</si>
  <si>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</si>
  <si>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</si>
  <si>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</si>
  <si>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</si>
  <si>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</si>
  <si>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</si>
  <si>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</si>
  <si>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</si>
  <si>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</si>
  <si>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</si>
  <si>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</si>
  <si>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</si>
  <si>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</si>
  <si>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</si>
  <si>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</si>
  <si>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</si>
  <si>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</si>
  <si>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</si>
  <si>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</si>
  <si>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</si>
  <si>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</si>
  <si>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</si>
  <si>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</si>
  <si>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</si>
  <si>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</si>
  <si>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</si>
  <si>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</si>
  <si>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</si>
  <si>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</si>
  <si>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</si>
  <si>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</si>
  <si>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</si>
  <si>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</si>
  <si>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</si>
  <si>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</si>
  <si>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</si>
  <si>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</si>
  <si>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</si>
  <si>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</si>
  <si>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</si>
  <si>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</si>
  <si>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</si>
  <si>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</si>
  <si>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</si>
  <si>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</si>
  <si>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</si>
  <si>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</si>
  <si>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</si>
  <si>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</si>
  <si>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</si>
  <si>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</si>
  <si>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</si>
  <si>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</si>
  <si>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</si>
  <si>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</si>
  <si>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</si>
  <si>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</si>
  <si>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</si>
  <si>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</si>
  <si>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</si>
  <si>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</si>
  <si>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</si>
  <si>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</si>
  <si>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</si>
  <si>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</si>
  <si>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</si>
  <si>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</si>
  <si>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</si>
  <si>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</si>
  <si>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</si>
  <si>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</si>
  <si>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</si>
  <si>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</si>
  <si>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</si>
  <si>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</si>
  <si>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</si>
  <si>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</si>
  <si>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</si>
  <si>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</si>
  <si>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</si>
  <si>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</si>
  <si>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</si>
  <si>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</si>
  <si>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</si>
  <si>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</si>
  <si>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</si>
  <si>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</si>
  <si>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</si>
  <si>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</si>
  <si>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</si>
  <si>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</si>
  <si>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</si>
  <si>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</si>
  <si>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</si>
  <si>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</si>
  <si>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</si>
  <si>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</si>
  <si>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</si>
  <si>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</si>
  <si>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</si>
  <si>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</si>
  <si>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</si>
  <si>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</si>
  <si>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</si>
  <si>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</si>
  <si>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</si>
  <si>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</si>
  <si>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</si>
  <si>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</si>
  <si>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</si>
  <si>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</si>
  <si>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</si>
  <si>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</si>
  <si>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</si>
  <si>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</si>
  <si>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</si>
  <si>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</si>
  <si>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</si>
  <si>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</si>
  <si>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</si>
  <si>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</si>
  <si>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</si>
  <si>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</si>
  <si>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</si>
  <si>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</si>
  <si>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</si>
  <si>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</si>
  <si>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</si>
  <si>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</si>
  <si>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</si>
  <si>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</si>
  <si>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</si>
  <si>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</si>
  <si>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</si>
  <si>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</si>
  <si>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</si>
  <si>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</si>
  <si>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</si>
  <si>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</si>
  <si>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</si>
  <si>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</si>
  <si>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</si>
  <si>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</si>
  <si>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</si>
  <si>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</si>
  <si>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</si>
  <si>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</si>
  <si>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</si>
  <si>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</si>
  <si>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</si>
  <si>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</si>
  <si>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</si>
  <si>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</si>
  <si>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</si>
  <si>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</si>
  <si>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</si>
  <si>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</si>
  <si>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</si>
  <si>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</si>
  <si>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</si>
  <si>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</si>
  <si>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</si>
  <si>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</si>
  <si>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</si>
  <si>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</si>
  <si>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</si>
  <si>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</si>
  <si>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</si>
  <si>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</si>
  <si>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</si>
  <si>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</si>
  <si>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</si>
  <si>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</si>
  <si>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</si>
  <si>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</si>
  <si>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</si>
  <si>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</si>
  <si>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</si>
  <si>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</si>
  <si>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</si>
  <si>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</si>
  <si>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</si>
  <si>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</si>
  <si>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</si>
  <si>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</si>
  <si>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</si>
  <si>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</si>
  <si>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</si>
  <si>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</si>
  <si>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</si>
  <si>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</si>
  <si>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</si>
  <si>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</si>
  <si>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</si>
  <si>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</si>
  <si>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</si>
  <si>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</si>
  <si>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</si>
  <si>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</si>
  <si>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</si>
  <si>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</si>
  <si>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</si>
  <si>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</si>
  <si>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</si>
  <si>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</si>
  <si>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</si>
  <si>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</si>
  <si>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</si>
  <si>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</si>
  <si>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</si>
  <si>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</si>
  <si>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</si>
  <si>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</si>
  <si>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</si>
  <si>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</si>
  <si>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</si>
  <si>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</si>
  <si>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</si>
  <si>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</si>
  <si>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</si>
  <si>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</si>
  <si>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</si>
  <si>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</si>
  <si>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</si>
  <si>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</si>
  <si>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</si>
  <si>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</si>
  <si>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</si>
  <si>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</si>
  <si>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</si>
  <si>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</si>
  <si>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</si>
  <si>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</si>
  <si>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</si>
  <si>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</si>
  <si>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</si>
  <si>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</si>
  <si>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</si>
  <si>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</si>
  <si>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</si>
  <si>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</si>
  <si>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</si>
  <si>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</si>
  <si>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</si>
  <si>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</si>
  <si>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</si>
  <si>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</si>
  <si>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</si>
  <si>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</si>
  <si>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</si>
  <si>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</si>
  <si>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</si>
  <si>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</si>
  <si>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</si>
  <si>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</si>
  <si>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</si>
  <si>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</si>
  <si>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</si>
  <si>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</si>
  <si>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</si>
  <si>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</si>
  <si>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</si>
  <si>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</si>
  <si>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</si>
  <si>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</si>
  <si>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</si>
  <si>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</si>
  <si>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</si>
  <si>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</si>
  <si>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</si>
  <si>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</si>
  <si>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</si>
  <si>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</si>
  <si>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</si>
  <si>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</si>
  <si>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</si>
  <si>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</si>
  <si>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</si>
  <si>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</si>
  <si>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</si>
  <si>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</si>
  <si>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</si>
  <si>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</si>
  <si>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</si>
  <si>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</si>
  <si>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</si>
  <si>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</si>
  <si>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</si>
  <si>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</si>
  <si>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</si>
  <si>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</si>
  <si>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</si>
  <si>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</si>
  <si>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</si>
  <si>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</si>
  <si>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</si>
  <si>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</si>
  <si>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</si>
  <si>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</si>
  <si>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</si>
  <si>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</si>
  <si>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</si>
  <si>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</si>
  <si>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</si>
  <si>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</si>
  <si>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</si>
  <si>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</si>
  <si>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</si>
  <si>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</si>
  <si>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</si>
  <si>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</si>
  <si>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</si>
  <si>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</si>
  <si>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</si>
  <si>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</si>
  <si>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</si>
  <si>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</si>
  <si>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</si>
  <si>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</si>
  <si>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</si>
  <si>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</si>
  <si>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</si>
  <si>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</si>
  <si>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</si>
  <si>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</si>
  <si>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</si>
  <si>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</si>
  <si>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</si>
  <si>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</si>
  <si>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</si>
  <si>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</si>
  <si>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</si>
  <si>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</si>
  <si>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</si>
  <si>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</si>
  <si>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</si>
  <si>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</si>
  <si>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</si>
  <si>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</si>
  <si>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</si>
  <si>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</si>
  <si>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</si>
  <si>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</si>
  <si>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</si>
  <si>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</si>
  <si>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</si>
  <si>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</si>
  <si>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</si>
  <si>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</si>
  <si>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</si>
  <si>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</si>
  <si>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</si>
  <si>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</si>
  <si>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</si>
  <si>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</si>
  <si>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</si>
  <si>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</si>
  <si>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</si>
  <si>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</si>
  <si>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</si>
  <si>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</si>
  <si>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</si>
  <si>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</si>
  <si>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</si>
  <si>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</si>
  <si>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</si>
  <si>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</si>
  <si>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</si>
  <si>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</si>
  <si>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</si>
  <si>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</si>
  <si>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</si>
  <si>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</si>
  <si>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</si>
  <si>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</si>
  <si>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</si>
  <si>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</si>
  <si>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</si>
  <si>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</si>
  <si>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</si>
  <si>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</si>
  <si>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</si>
  <si>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</si>
  <si>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</si>
  <si>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</si>
  <si>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</si>
  <si>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</si>
  <si>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</si>
  <si>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</si>
  <si>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</si>
  <si>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</si>
  <si>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</si>
  <si>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</si>
  <si>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</si>
  <si>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</si>
  <si>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</si>
  <si>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</si>
  <si>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</si>
  <si>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</si>
  <si>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</si>
  <si>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</si>
  <si>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</si>
  <si>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</si>
  <si>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</si>
  <si>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</si>
  <si>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</si>
  <si>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</si>
  <si>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</si>
  <si>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</si>
  <si>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</si>
  <si>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</si>
  <si>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</si>
  <si>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</si>
  <si>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</si>
  <si>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</si>
  <si>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</si>
  <si>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</si>
  <si>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</si>
  <si>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</si>
  <si>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</si>
  <si>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</si>
  <si>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</si>
  <si>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</si>
  <si>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</si>
  <si>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</si>
  <si>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</si>
  <si>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</si>
  <si>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</si>
  <si>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</si>
  <si>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</si>
  <si>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</si>
  <si>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</si>
  <si>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</si>
  <si>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</si>
  <si>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</si>
  <si>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</si>
  <si>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</si>
  <si>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</si>
  <si>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</si>
  <si>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</si>
  <si>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</si>
  <si>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</si>
  <si>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</si>
  <si>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</si>
  <si>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</si>
  <si>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</si>
  <si>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</si>
  <si>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</si>
  <si>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</si>
  <si>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</si>
  <si>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</si>
  <si>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</si>
  <si>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</si>
  <si>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</si>
  <si>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</si>
  <si>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</si>
  <si>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</si>
  <si>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</si>
  <si>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</si>
  <si>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</si>
  <si>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</si>
  <si>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</si>
  <si>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</si>
  <si>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</si>
  <si>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</si>
  <si>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</si>
  <si>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</si>
  <si>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</si>
  <si>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</si>
  <si>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</si>
  <si>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</si>
  <si>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</si>
  <si>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</si>
  <si>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</si>
  <si>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</si>
  <si>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</si>
  <si>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</si>
  <si>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</si>
  <si>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</si>
  <si>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</si>
  <si>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</si>
  <si>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</si>
  <si>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</si>
  <si>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</si>
  <si>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</si>
  <si>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</si>
  <si>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</si>
  <si>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</si>
  <si>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</si>
  <si>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</si>
  <si>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</si>
  <si>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</si>
  <si>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</si>
  <si>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</si>
  <si>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</si>
  <si>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</si>
  <si>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</si>
  <si>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</si>
  <si>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</si>
  <si>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</si>
  <si>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</si>
  <si>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</si>
  <si>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</si>
  <si>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</si>
  <si>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</si>
  <si>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</si>
  <si>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</si>
  <si>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</si>
  <si>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</si>
  <si>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</si>
  <si>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</si>
  <si>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</si>
  <si>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</si>
  <si>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</si>
  <si>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</si>
  <si>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</si>
  <si>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</si>
  <si>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</si>
  <si>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</si>
  <si>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</si>
  <si>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</si>
  <si>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</si>
  <si>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</si>
  <si>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</si>
  <si>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</si>
  <si>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</si>
  <si>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</si>
  <si>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</si>
  <si>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</si>
  <si>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</si>
  <si>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</si>
  <si>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</si>
  <si>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</si>
  <si>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</si>
  <si>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</si>
  <si>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</si>
  <si>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</si>
  <si>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</si>
  <si>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</si>
  <si>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</si>
  <si>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</si>
  <si>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</si>
  <si>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</si>
  <si>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</si>
  <si>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</si>
  <si>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</si>
  <si>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</si>
  <si>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</si>
  <si>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</si>
  <si>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</si>
  <si>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</si>
  <si>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</si>
  <si>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</si>
  <si>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</si>
  <si>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</si>
  <si>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</si>
  <si>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</si>
  <si>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</si>
  <si>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</si>
  <si>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</si>
  <si>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</si>
  <si>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</si>
  <si>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</si>
  <si>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</si>
  <si>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</si>
  <si>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</si>
  <si>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</si>
  <si>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</si>
  <si>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</si>
  <si>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</si>
  <si>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</si>
  <si>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</si>
  <si>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</si>
  <si>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</si>
  <si>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</si>
  <si>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</si>
  <si>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</si>
  <si>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</si>
  <si>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</si>
  <si>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</si>
  <si>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</si>
  <si>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</si>
  <si>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</si>
  <si>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</si>
  <si>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</si>
  <si>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</si>
  <si>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</si>
  <si>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</si>
  <si>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</si>
  <si>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</si>
  <si>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</si>
  <si>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</si>
  <si>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</si>
  <si>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</si>
  <si>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</si>
  <si>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</si>
  <si>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</si>
  <si>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</si>
  <si>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</si>
  <si>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</si>
  <si>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</si>
  <si>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</si>
  <si>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</si>
  <si>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</si>
  <si>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</si>
  <si>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</si>
  <si>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</si>
  <si>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</si>
  <si>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</si>
  <si>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</si>
  <si>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</si>
  <si>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</si>
  <si>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</si>
  <si>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</si>
  <si>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</si>
  <si>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</si>
  <si>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</si>
  <si>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</si>
  <si>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</si>
  <si>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</si>
  <si>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</si>
  <si>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</si>
  <si>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</si>
  <si>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</si>
  <si>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</si>
  <si>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</si>
  <si>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</si>
  <si>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</si>
  <si>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</si>
  <si>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</si>
  <si>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</si>
  <si>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</si>
  <si>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</si>
  <si>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</si>
  <si>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</si>
  <si>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</si>
  <si>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</si>
  <si>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</si>
  <si>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</si>
  <si>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</si>
  <si>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</si>
  <si>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</si>
  <si>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</si>
  <si>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</si>
  <si>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</si>
  <si>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</si>
  <si>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</si>
  <si>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</si>
  <si>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</si>
  <si>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</si>
  <si>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</si>
  <si>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</si>
  <si>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</si>
  <si>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</si>
  <si>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</si>
  <si>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</si>
  <si>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</si>
  <si>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</si>
  <si>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</si>
  <si>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</si>
  <si>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</si>
  <si>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</si>
  <si>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</si>
  <si>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</si>
  <si>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</si>
  <si>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</si>
  <si>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</si>
  <si>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</si>
  <si>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</si>
  <si>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</si>
  <si>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</si>
  <si>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</si>
  <si>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</si>
  <si>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</si>
  <si>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</si>
  <si>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</si>
  <si>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</si>
  <si>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</si>
  <si>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</si>
  <si>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</si>
  <si>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</si>
  <si>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</si>
  <si>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</si>
  <si>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</si>
  <si>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</si>
  <si>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</si>
  <si>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</si>
  <si>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</si>
  <si>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</si>
  <si>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</si>
  <si>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</si>
  <si>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</si>
  <si>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</si>
  <si>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</si>
  <si>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</si>
  <si>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</si>
  <si>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</si>
  <si>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</si>
  <si>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</si>
  <si>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</si>
  <si>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</si>
  <si>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</si>
  <si>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</si>
  <si>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</si>
  <si>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</si>
  <si>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</si>
  <si>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</si>
  <si>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</si>
  <si>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</si>
  <si>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</si>
  <si>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</si>
  <si>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</si>
  <si>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</si>
  <si>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</si>
  <si>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</si>
  <si>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</si>
  <si>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</si>
  <si>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</si>
  <si>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</si>
  <si>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</si>
  <si>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</si>
  <si>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</si>
  <si>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</si>
  <si>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</si>
  <si>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</si>
  <si>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</si>
  <si>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</si>
  <si>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</si>
  <si>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</si>
  <si>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</si>
  <si>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</si>
  <si>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</si>
  <si>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</si>
  <si>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</si>
  <si>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</si>
  <si>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</si>
  <si>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</si>
  <si>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</si>
  <si>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</si>
  <si>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</si>
  <si>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</si>
  <si>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</si>
  <si>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</si>
  <si>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</si>
  <si>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</si>
  <si>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</si>
  <si>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</si>
  <si>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</si>
  <si>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</si>
  <si>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</si>
  <si>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</si>
  <si>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</si>
  <si>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</si>
  <si>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</si>
  <si>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</si>
  <si>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</si>
  <si>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</si>
  <si>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</si>
  <si>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</si>
  <si>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</si>
  <si>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</si>
  <si>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</si>
  <si>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</si>
  <si>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</si>
  <si>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</si>
  <si>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</si>
  <si>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</si>
  <si>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</si>
  <si>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</si>
  <si>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</si>
  <si>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</si>
  <si>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</si>
  <si>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</si>
  <si>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</si>
  <si>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</si>
  <si>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</si>
  <si>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</si>
  <si>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</si>
  <si>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</si>
  <si>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</si>
  <si>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</si>
  <si>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</si>
  <si>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</si>
  <si>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</si>
  <si>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</si>
  <si>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</si>
  <si>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</si>
  <si>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</si>
  <si>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</si>
  <si>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</si>
  <si>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</si>
  <si>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</si>
  <si>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</si>
  <si>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</si>
  <si>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</si>
  <si>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</si>
  <si>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</si>
  <si>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</si>
  <si>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</si>
  <si>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</si>
  <si>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</si>
  <si>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</si>
  <si>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</si>
  <si>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</si>
  <si>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</si>
  <si>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</si>
  <si>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</si>
  <si>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</si>
  <si>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</si>
  <si>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</si>
  <si>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</si>
  <si>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</si>
  <si>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</si>
  <si>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</si>
  <si>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</si>
  <si>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</si>
  <si>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</si>
  <si>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</si>
  <si>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</si>
  <si>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</si>
  <si>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</si>
  <si>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</si>
  <si>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</si>
  <si>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</si>
  <si>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</si>
  <si>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</si>
  <si>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</si>
  <si>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</si>
  <si>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</si>
  <si>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</si>
  <si>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</si>
  <si>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</si>
  <si>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</si>
  <si>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</si>
  <si>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</si>
  <si>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</si>
  <si>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</si>
  <si>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</si>
  <si>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</si>
  <si>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</si>
  <si>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</si>
  <si>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</si>
  <si>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</si>
  <si>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</si>
  <si>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</si>
  <si>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</si>
  <si>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</si>
  <si>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</si>
  <si>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</si>
  <si>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</si>
  <si>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</si>
  <si>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</si>
  <si>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</si>
  <si>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</si>
  <si>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</si>
  <si>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</si>
  <si>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</si>
  <si>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</si>
  <si>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</si>
  <si>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</si>
  <si>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</si>
  <si>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</si>
  <si>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</si>
  <si>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</si>
  <si>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</si>
  <si>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</si>
  <si>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</si>
  <si>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</si>
  <si>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</si>
  <si>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</si>
  <si>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</si>
  <si>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</si>
  <si>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</si>
  <si>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</si>
  <si>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</si>
  <si>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</si>
  <si>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</si>
  <si>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</si>
  <si>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</si>
  <si>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</si>
  <si>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</si>
  <si>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</si>
  <si>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</si>
  <si>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</si>
  <si>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</si>
  <si>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</si>
  <si>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</si>
  <si>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</si>
  <si>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</si>
  <si>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</si>
  <si>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</si>
  <si>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</si>
  <si>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</si>
  <si>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</si>
  <si>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</si>
  <si>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</si>
  <si>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</si>
  <si>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</si>
  <si>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</si>
  <si>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</si>
  <si>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</si>
  <si>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</si>
  <si>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</si>
  <si>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</si>
  <si>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</si>
  <si>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</si>
  <si>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</si>
  <si>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</si>
  <si>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</si>
  <si>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</si>
  <si>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</si>
  <si>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</si>
  <si>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</si>
  <si>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</si>
  <si>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</si>
  <si>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</si>
  <si>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</si>
  <si>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</si>
  <si>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</si>
  <si>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</si>
  <si>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</si>
  <si>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</si>
  <si>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</si>
  <si>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</si>
  <si>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</si>
  <si>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</si>
  <si>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</si>
  <si>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</si>
  <si>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</si>
  <si>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</si>
  <si>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</si>
  <si>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</si>
  <si>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</si>
  <si>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</si>
  <si>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</si>
  <si>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</si>
  <si>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</si>
  <si>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</si>
  <si>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</si>
  <si>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</si>
  <si>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</si>
  <si>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</si>
  <si>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</si>
  <si>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</si>
  <si>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</si>
  <si>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</si>
  <si>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</si>
  <si>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</si>
  <si>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</si>
  <si>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</si>
  <si>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</si>
  <si>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</si>
  <si>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</si>
  <si>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</si>
  <si>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</si>
  <si>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</si>
  <si>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</si>
  <si>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</si>
  <si>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</si>
  <si>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</si>
  <si>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</si>
  <si>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</si>
  <si>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</si>
  <si>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</si>
  <si>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</si>
  <si>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</si>
  <si>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</si>
  <si>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</si>
  <si>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</si>
  <si>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</si>
  <si>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</si>
  <si>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</si>
  <si>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</si>
  <si>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</si>
  <si>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</si>
  <si>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</si>
  <si>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</si>
  <si>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</si>
  <si>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</si>
  <si>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</si>
  <si>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</si>
  <si>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</si>
  <si>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</si>
  <si>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</si>
  <si>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</si>
  <si>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</si>
  <si>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</si>
  <si>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</si>
  <si>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</si>
  <si>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</si>
  <si>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</si>
  <si>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</si>
  <si>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</si>
  <si>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</si>
  <si>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</si>
  <si>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</si>
  <si>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</si>
  <si>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</si>
  <si>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</si>
  <si>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</si>
  <si>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</si>
  <si>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</si>
  <si>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</si>
  <si>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</si>
  <si>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</si>
  <si>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</si>
  <si>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</si>
  <si>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</si>
  <si>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</si>
  <si>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</si>
  <si>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</si>
  <si>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</si>
  <si>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</si>
  <si>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</si>
  <si>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</si>
  <si>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</si>
  <si>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</si>
  <si>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</si>
  <si>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</si>
  <si>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</si>
  <si>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</si>
  <si>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</si>
  <si>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</si>
  <si>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</si>
  <si>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</si>
  <si>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</si>
  <si>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</si>
  <si>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</si>
  <si>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</si>
  <si>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</si>
  <si>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</si>
  <si>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</si>
  <si>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</si>
  <si>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</si>
  <si>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</si>
  <si>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</si>
  <si>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</si>
  <si>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</si>
  <si>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</si>
  <si>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</si>
  <si>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</si>
  <si>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</si>
  <si>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</si>
  <si>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</si>
  <si>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</si>
  <si>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</si>
  <si>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</si>
  <si>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</si>
  <si>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</si>
  <si>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</si>
  <si>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</si>
  <si>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</si>
  <si>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</si>
  <si>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</si>
  <si>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</si>
  <si>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</si>
  <si>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</si>
  <si>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</si>
  <si>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</si>
  <si>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</si>
  <si>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</si>
  <si>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</si>
  <si>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</si>
  <si>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</si>
  <si>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</si>
  <si>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</si>
  <si>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</si>
  <si>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</si>
  <si>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</si>
  <si>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</si>
  <si>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</si>
  <si>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</si>
  <si>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</si>
  <si>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</si>
  <si>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</si>
  <si>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</si>
  <si>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</si>
  <si>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</si>
  <si>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</si>
  <si>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</si>
  <si>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</si>
  <si>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</si>
  <si>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</si>
  <si>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</si>
  <si>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</si>
  <si>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</si>
  <si>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</si>
  <si>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</si>
  <si>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</si>
  <si>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</si>
  <si>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</si>
  <si>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</si>
  <si>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</si>
  <si>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</si>
  <si>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</si>
  <si>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</si>
  <si>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</si>
  <si>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</si>
  <si>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</si>
  <si>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</si>
  <si>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</si>
  <si>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</si>
  <si>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</si>
  <si>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</si>
  <si>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</si>
  <si>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</si>
  <si>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</si>
  <si>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</si>
  <si>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</si>
  <si>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</si>
  <si>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</si>
  <si>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</si>
  <si>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</si>
  <si>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</si>
  <si>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</si>
  <si>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</si>
  <si>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</si>
  <si>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</si>
  <si>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</si>
  <si>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</si>
  <si>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</si>
  <si>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</si>
  <si>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</si>
  <si>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</si>
  <si>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</si>
  <si>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</si>
  <si>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</si>
  <si>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</si>
  <si>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</si>
  <si>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</si>
  <si>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</si>
  <si>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</si>
  <si>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</si>
  <si>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</si>
  <si>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</si>
  <si>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</si>
  <si>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</si>
  <si>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</si>
  <si>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</si>
  <si>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</si>
  <si>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</si>
  <si>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</si>
  <si>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</si>
  <si>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</si>
  <si>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</si>
  <si>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</si>
  <si>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</si>
  <si>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</si>
  <si>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</si>
  <si>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</si>
  <si>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</si>
  <si>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</si>
  <si>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</si>
  <si>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</si>
  <si>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</si>
  <si>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</si>
  <si>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</si>
  <si>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</si>
  <si>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</si>
  <si>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</si>
  <si>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</si>
  <si>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</si>
  <si>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</si>
  <si>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</si>
  <si>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</si>
  <si>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</si>
  <si>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</si>
  <si>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</si>
  <si>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</si>
  <si>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</si>
  <si>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</si>
  <si>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</si>
  <si>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</si>
  <si>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</si>
  <si>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</si>
  <si>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</si>
  <si>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</si>
  <si>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</si>
  <si>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</si>
  <si>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</si>
  <si>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</si>
  <si>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</si>
  <si>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</si>
  <si>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</si>
  <si>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</si>
  <si>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</si>
  <si>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</si>
  <si>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</si>
  <si>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</si>
  <si>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</si>
  <si>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</si>
  <si>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</si>
  <si>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</si>
  <si>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</si>
  <si>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</si>
  <si>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</si>
  <si>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</si>
  <si>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</si>
  <si>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</si>
  <si>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</si>
  <si>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</si>
  <si>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</si>
  <si>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</si>
  <si>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</si>
  <si>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</si>
  <si>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</si>
  <si>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</si>
  <si>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</si>
  <si>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</si>
  <si>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</si>
  <si>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</si>
  <si>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</si>
  <si>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</si>
  <si>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</si>
  <si>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</si>
  <si>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</si>
  <si>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</si>
  <si>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</si>
  <si>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</si>
  <si>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</si>
  <si>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</si>
  <si>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</si>
  <si>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</si>
  <si>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</si>
  <si>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</si>
  <si>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</si>
  <si>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</si>
  <si>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</si>
  <si>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</si>
  <si>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</si>
  <si>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</si>
  <si>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</si>
  <si>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</si>
  <si>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</si>
  <si>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</si>
  <si>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</si>
  <si>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</si>
  <si>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</si>
  <si>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</si>
  <si>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</si>
  <si>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</si>
  <si>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</si>
  <si>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</si>
  <si>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</si>
  <si>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</si>
  <si>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</si>
  <si>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</si>
  <si>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</si>
  <si>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</si>
  <si>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</si>
  <si>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</si>
  <si>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</si>
  <si>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</si>
  <si>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</si>
  <si>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</si>
  <si>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</si>
  <si>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</si>
  <si>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</si>
  <si>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</si>
  <si>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</si>
  <si>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</si>
  <si>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</si>
  <si>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</si>
  <si>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</si>
  <si>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</si>
  <si>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</si>
  <si>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</si>
  <si>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</si>
  <si>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</si>
  <si>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</si>
  <si>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</si>
  <si>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</si>
  <si>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</si>
  <si>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</si>
  <si>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</si>
  <si>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</si>
  <si>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</si>
  <si>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</si>
  <si>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</si>
  <si>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</si>
  <si>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</si>
  <si>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</si>
  <si>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</si>
  <si>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</si>
  <si>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</si>
  <si>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</si>
  <si>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</si>
  <si>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</si>
  <si>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</si>
  <si>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</si>
  <si>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</si>
  <si>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</si>
  <si>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</si>
  <si>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</si>
  <si>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</si>
  <si>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</si>
  <si>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</si>
  <si>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</si>
  <si>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</si>
  <si>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</si>
  <si>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</si>
  <si>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</si>
  <si>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</si>
  <si>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</si>
  <si>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</si>
  <si>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</si>
  <si>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</si>
  <si>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</si>
  <si>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</si>
  <si>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</si>
  <si>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</si>
  <si>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</si>
  <si>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</si>
  <si>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</si>
  <si>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</si>
  <si>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</si>
  <si>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</si>
  <si>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</si>
  <si>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</si>
  <si>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</si>
  <si>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</si>
  <si>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</si>
  <si>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</si>
  <si>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</si>
  <si>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</si>
  <si>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</si>
  <si>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</si>
  <si>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</si>
  <si>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</si>
  <si>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</si>
  <si>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</si>
  <si>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</si>
  <si>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</si>
  <si>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</si>
  <si>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</si>
  <si>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</si>
  <si>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</si>
  <si>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</si>
  <si>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</si>
  <si>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</si>
  <si>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</si>
  <si>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</si>
  <si>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</si>
  <si>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</si>
  <si>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</si>
  <si>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</si>
  <si>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</si>
  <si>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</si>
  <si>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</si>
  <si>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</si>
  <si>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</si>
  <si>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</si>
  <si>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</si>
  <si>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</si>
  <si>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</si>
  <si>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</si>
  <si>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</si>
  <si>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</si>
  <si>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</si>
  <si>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</si>
  <si>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</si>
  <si>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</si>
  <si>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</si>
  <si>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</si>
  <si>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</si>
  <si>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</si>
  <si>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</si>
  <si>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</si>
  <si>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</si>
  <si>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</si>
  <si>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</si>
  <si>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</si>
  <si>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</si>
  <si>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</si>
  <si>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</si>
  <si>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</si>
  <si>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</si>
  <si>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</si>
  <si>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</si>
  <si>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</si>
  <si>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</si>
  <si>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</si>
  <si>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</si>
  <si>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</si>
  <si>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</si>
  <si>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</si>
  <si>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</si>
  <si>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</si>
  <si>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</si>
  <si>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</si>
  <si>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</si>
  <si>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</si>
  <si>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</si>
  <si>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</si>
  <si>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</si>
  <si>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</si>
  <si>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</si>
  <si>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</si>
  <si>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</si>
  <si>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</si>
  <si>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</si>
  <si>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</si>
  <si>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</si>
  <si>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</si>
  <si>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</si>
  <si>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</si>
  <si>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</si>
  <si>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</si>
  <si>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</si>
  <si>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</si>
  <si>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</si>
  <si>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</si>
  <si>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</si>
  <si>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</si>
  <si>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</si>
  <si>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</si>
  <si>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</si>
  <si>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</si>
  <si>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</si>
  <si>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</si>
  <si>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</si>
  <si>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</si>
  <si>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</si>
  <si>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</si>
  <si>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</si>
  <si>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</si>
  <si>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</si>
  <si>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</si>
  <si>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</si>
  <si>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</si>
  <si>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</si>
  <si>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</si>
  <si>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</si>
  <si>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</si>
  <si>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</si>
  <si>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</si>
  <si>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</si>
  <si>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</si>
  <si>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</si>
  <si>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</si>
  <si>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</si>
  <si>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</si>
  <si>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</si>
  <si>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</si>
  <si>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</si>
  <si>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</si>
  <si>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</si>
  <si>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</si>
  <si>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</si>
  <si>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</si>
  <si>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</si>
  <si>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</si>
  <si>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</si>
  <si>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</si>
  <si>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</si>
  <si>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</si>
  <si>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</si>
  <si>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</si>
  <si>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</si>
  <si>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</si>
  <si>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</si>
  <si>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</si>
  <si>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</si>
  <si>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</si>
  <si>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</si>
  <si>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</si>
  <si>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</si>
  <si>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</si>
  <si>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</si>
  <si>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</si>
  <si>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</si>
  <si>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</si>
  <si>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</si>
  <si>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</si>
  <si>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</si>
  <si>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</si>
  <si>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</si>
  <si>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</si>
  <si>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</si>
  <si>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</si>
  <si>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</si>
  <si>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</si>
  <si>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</si>
  <si>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</si>
  <si>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</si>
  <si>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</si>
  <si>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</si>
  <si>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</si>
  <si>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</si>
  <si>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</si>
  <si>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</si>
  <si>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</si>
  <si>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</si>
  <si>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</si>
  <si>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</si>
  <si>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</si>
  <si>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</si>
  <si>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</si>
  <si>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</si>
  <si>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</si>
  <si>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</si>
  <si>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</si>
  <si>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</si>
  <si>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</si>
  <si>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</si>
  <si>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</si>
  <si>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</si>
  <si>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</si>
  <si>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</si>
  <si>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</si>
  <si>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</si>
  <si>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</si>
  <si>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</si>
  <si>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</si>
  <si>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</si>
  <si>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</si>
  <si>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</si>
  <si>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</si>
  <si>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</si>
  <si>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</si>
  <si>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</si>
  <si>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</si>
  <si>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</si>
  <si>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</si>
  <si>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</si>
  <si>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</si>
  <si>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</si>
  <si>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</si>
  <si>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</si>
  <si>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</si>
  <si>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</si>
  <si>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</si>
  <si>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</si>
  <si>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</si>
  <si>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</si>
  <si>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</si>
  <si>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</si>
  <si>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</si>
  <si>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</si>
  <si>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</si>
  <si>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</si>
  <si>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</si>
  <si>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</si>
  <si>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</si>
  <si>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</si>
  <si>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</si>
  <si>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</si>
  <si>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</si>
  <si>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</si>
  <si>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</si>
  <si>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</si>
  <si>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</si>
  <si>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</si>
  <si>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</si>
  <si>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</si>
  <si>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</si>
  <si>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</si>
  <si>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</si>
  <si>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</si>
  <si>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</si>
  <si>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</si>
  <si>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</si>
  <si>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</si>
  <si>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</si>
  <si>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</si>
  <si>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</si>
  <si>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</si>
  <si>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</si>
  <si>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</si>
  <si>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</si>
  <si>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</si>
  <si>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</si>
  <si>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</si>
  <si>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</si>
  <si>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</si>
  <si>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</si>
  <si>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</si>
  <si>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</si>
  <si>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</si>
  <si>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</si>
  <si>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</si>
  <si>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</si>
  <si>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</si>
  <si>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</si>
  <si>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</si>
  <si>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</si>
  <si>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</si>
  <si>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</si>
  <si>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</si>
  <si>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</si>
  <si>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</si>
  <si>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</si>
  <si>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</si>
  <si>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</si>
  <si>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</si>
  <si>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</si>
  <si>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</si>
  <si>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</si>
  <si>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</si>
  <si>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</si>
  <si>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</si>
  <si>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</si>
  <si>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</si>
  <si>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</si>
  <si>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</si>
  <si>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</si>
  <si>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</si>
  <si>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</si>
  <si>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</si>
  <si>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</si>
  <si>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</si>
  <si>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</si>
  <si>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</si>
  <si>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</si>
  <si>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</si>
  <si>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</si>
  <si>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</si>
  <si>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</si>
  <si>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</si>
  <si>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</si>
  <si>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</si>
  <si>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</si>
  <si>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</si>
  <si>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</si>
  <si>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</si>
  <si>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</si>
  <si>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</si>
  <si>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</si>
  <si>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</si>
  <si>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</si>
  <si>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</si>
  <si>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</si>
  <si>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</si>
  <si>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</si>
  <si>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</si>
  <si>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</si>
  <si>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</si>
  <si>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</si>
  <si>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</si>
  <si>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</si>
  <si>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</si>
  <si>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</si>
  <si>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</si>
  <si>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</si>
  <si>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</si>
  <si>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</si>
  <si>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</si>
  <si>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</si>
  <si>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</si>
  <si>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</si>
  <si>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</si>
  <si>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</si>
  <si>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</si>
  <si>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</si>
  <si>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</si>
  <si>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</si>
  <si>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</si>
  <si>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</si>
  <si>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</si>
  <si>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</si>
  <si>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</si>
  <si>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</si>
  <si>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</si>
  <si>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</si>
  <si>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</si>
  <si>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</si>
  <si>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</si>
  <si>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</si>
  <si>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</si>
  <si>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</si>
  <si>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</si>
  <si>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</si>
  <si>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</si>
  <si>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</si>
  <si>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</si>
  <si>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</si>
  <si>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</si>
  <si>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</si>
  <si>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</si>
  <si>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</si>
  <si>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</si>
  <si>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</si>
  <si>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</si>
  <si>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</si>
  <si>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</si>
  <si>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</si>
  <si>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</si>
  <si>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</si>
  <si>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</si>
  <si>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</si>
  <si>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</si>
  <si>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</si>
  <si>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</si>
  <si>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</si>
  <si>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</si>
  <si>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</si>
  <si>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</si>
  <si>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</si>
  <si>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</si>
  <si>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</si>
  <si>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</si>
  <si>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</si>
  <si>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</si>
  <si>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</si>
  <si>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</si>
  <si>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</si>
  <si>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</si>
  <si>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</si>
  <si>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</si>
  <si>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</si>
  <si>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</si>
  <si>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</si>
  <si>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</si>
  <si>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</si>
  <si>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</si>
  <si>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</si>
  <si>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</si>
  <si>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</si>
  <si>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</si>
  <si>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</si>
  <si>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</si>
  <si>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</si>
  <si>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</si>
  <si>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</si>
  <si>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</si>
  <si>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</si>
  <si>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</si>
  <si>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</si>
  <si>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</si>
  <si>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</si>
  <si>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</si>
  <si>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</si>
  <si>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</si>
  <si>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</si>
  <si>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</si>
  <si>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</si>
  <si>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</si>
  <si>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</si>
  <si>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</si>
  <si>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</si>
  <si>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</si>
  <si>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</si>
  <si>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</si>
  <si>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</si>
  <si>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</si>
  <si>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</si>
  <si>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</si>
  <si>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</si>
  <si>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</si>
  <si>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</si>
  <si>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</si>
  <si>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</si>
  <si>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</si>
  <si>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</si>
  <si>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</si>
  <si>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</si>
  <si>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</si>
  <si>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</si>
  <si>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</si>
  <si>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</si>
  <si>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</si>
  <si>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</si>
  <si>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</si>
  <si>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</si>
  <si>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</si>
  <si>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</si>
  <si>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</si>
  <si>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</si>
  <si>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</si>
  <si>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</si>
  <si>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</si>
  <si>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</si>
  <si>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</si>
  <si>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</si>
  <si>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</si>
  <si>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</si>
  <si>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</si>
  <si>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</si>
  <si>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</si>
  <si>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</si>
  <si>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</si>
  <si>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</si>
  <si>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</si>
  <si>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</si>
  <si>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</si>
  <si>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</si>
  <si>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</si>
  <si>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</si>
  <si>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</si>
  <si>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</si>
  <si>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</si>
  <si>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</si>
  <si>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</si>
  <si>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</si>
  <si>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</si>
  <si>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</si>
  <si>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</si>
  <si>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</si>
  <si>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</si>
  <si>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</si>
  <si>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</si>
  <si>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</si>
  <si>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</si>
  <si>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</si>
  <si>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</si>
  <si>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</si>
  <si>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</si>
  <si>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</si>
  <si>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</si>
  <si>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</si>
  <si>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</si>
  <si>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</si>
  <si>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</si>
  <si>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</si>
  <si>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</si>
  <si>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</si>
  <si>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</si>
  <si>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</si>
  <si>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</si>
  <si>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</si>
  <si>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</si>
  <si>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</si>
  <si>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</si>
  <si>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</si>
  <si>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</si>
  <si>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</si>
  <si>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</si>
  <si>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</si>
  <si>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</si>
  <si>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</si>
  <si>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</si>
  <si>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</si>
  <si>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</si>
  <si>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</si>
  <si>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</si>
  <si>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</si>
  <si>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</si>
  <si>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</si>
  <si>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</si>
  <si>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</si>
  <si>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</si>
  <si>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</si>
  <si>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</si>
  <si>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</si>
  <si>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</si>
  <si>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</si>
  <si>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</si>
  <si>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</si>
  <si>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</si>
  <si>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</si>
  <si>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</si>
  <si>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</si>
  <si>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</si>
  <si>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</si>
  <si>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</si>
  <si>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</si>
  <si>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</si>
  <si>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</si>
  <si>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</si>
  <si>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</si>
  <si>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</si>
  <si>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</si>
  <si>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</si>
  <si>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</si>
  <si>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</si>
  <si>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</si>
  <si>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</si>
  <si>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</si>
  <si>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</si>
  <si>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</si>
  <si>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</si>
  <si>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</si>
  <si>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</si>
  <si>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</si>
  <si>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</si>
  <si>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</si>
  <si>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</si>
  <si>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</si>
  <si>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</si>
  <si>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</si>
  <si>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</si>
  <si>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</si>
  <si>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</si>
  <si>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</si>
  <si>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</si>
  <si>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</si>
  <si>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</si>
  <si>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</si>
  <si>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</si>
  <si>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</si>
  <si>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</si>
  <si>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</si>
  <si>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</si>
  <si>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</si>
  <si>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</si>
  <si>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</si>
  <si>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</si>
  <si>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</si>
  <si>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</si>
  <si>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</si>
  <si>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</si>
  <si>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</si>
  <si>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</si>
  <si>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</si>
  <si>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</si>
  <si>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</si>
  <si>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</si>
  <si>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</si>
  <si>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</si>
  <si>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</si>
  <si>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</si>
  <si>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</si>
  <si>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</si>
  <si>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</si>
  <si>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</si>
  <si>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</si>
  <si>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</si>
  <si>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</si>
  <si>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</si>
  <si>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</si>
  <si>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</si>
  <si>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</si>
  <si>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</si>
  <si>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</si>
  <si>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</si>
  <si>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</si>
  <si>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</si>
  <si>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</si>
  <si>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</si>
  <si>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</si>
  <si>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</si>
  <si>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</si>
  <si>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</si>
  <si>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</si>
  <si>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</si>
  <si>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</si>
  <si>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</si>
  <si>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</si>
  <si>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</si>
  <si>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</si>
  <si>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</si>
  <si>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</si>
  <si>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</si>
  <si>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</si>
  <si>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</si>
  <si>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</si>
  <si>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</si>
  <si>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</si>
  <si>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</si>
  <si>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</si>
  <si>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</si>
  <si>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</si>
  <si>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</si>
  <si>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</si>
  <si>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</si>
  <si>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</si>
  <si>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</si>
  <si>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</si>
  <si>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</si>
  <si>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</si>
  <si>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</si>
  <si>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</si>
  <si>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</si>
  <si>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</si>
  <si>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</si>
  <si>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</si>
  <si>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</si>
  <si>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</si>
  <si>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</si>
  <si>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</si>
  <si>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</si>
  <si>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</si>
  <si>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</si>
  <si>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</si>
  <si>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</si>
  <si>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</si>
  <si>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</si>
  <si>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</si>
  <si>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</si>
  <si>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</si>
  <si>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</si>
  <si>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</si>
  <si>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</si>
  <si>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</si>
  <si>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</si>
  <si>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</si>
  <si>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</si>
  <si>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</si>
  <si>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</si>
  <si>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</si>
  <si>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</si>
  <si>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</si>
  <si>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</si>
  <si>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</si>
  <si>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</si>
  <si>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</si>
  <si>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</si>
  <si>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</si>
  <si>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</si>
  <si>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</si>
  <si>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</si>
  <si>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</si>
  <si>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</si>
  <si>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</si>
  <si>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</si>
  <si>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</si>
  <si>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</si>
  <si>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</si>
  <si>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</si>
  <si>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</si>
  <si>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</si>
  <si>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</si>
  <si>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</si>
  <si>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</si>
  <si>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</si>
  <si>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</si>
  <si>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</si>
  <si>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</si>
  <si>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</si>
  <si>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</si>
  <si>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</si>
  <si>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</si>
  <si>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</si>
  <si>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</si>
  <si>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</si>
  <si>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</si>
  <si>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</si>
  <si>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</si>
  <si>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</si>
  <si>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</si>
  <si>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</si>
  <si>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</si>
  <si>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</si>
  <si>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</si>
  <si>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</si>
  <si>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</si>
  <si>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</si>
  <si>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</si>
  <si>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</si>
  <si>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</si>
  <si>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</si>
  <si>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</si>
  <si>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</si>
  <si>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</si>
  <si>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</si>
  <si>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</si>
  <si>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</si>
  <si>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</si>
  <si>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</si>
  <si>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</si>
  <si>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</si>
  <si>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</si>
  <si>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</si>
  <si>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</si>
  <si>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</si>
  <si>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</si>
  <si>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</si>
  <si>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</si>
  <si>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</si>
  <si>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</si>
  <si>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</si>
  <si>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</si>
  <si>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</si>
  <si>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</si>
  <si>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</si>
  <si>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</si>
  <si>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</si>
  <si>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</si>
  <si>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</si>
  <si>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</si>
  <si>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</si>
  <si>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</si>
  <si>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</si>
  <si>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</si>
  <si>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</si>
  <si>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</si>
  <si>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</si>
  <si>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</si>
  <si>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</si>
  <si>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</si>
  <si>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</si>
  <si>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</si>
  <si>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</si>
  <si>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</si>
  <si>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</si>
  <si>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</si>
  <si>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</si>
  <si>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</si>
  <si>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</si>
  <si>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</si>
  <si>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</si>
  <si>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</si>
  <si>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</si>
  <si>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</si>
  <si>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</si>
  <si>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</si>
  <si>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</si>
  <si>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</si>
  <si>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</si>
  <si>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</si>
  <si>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</si>
  <si>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</si>
  <si>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</si>
  <si>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</si>
  <si>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</si>
  <si>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</si>
  <si>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</si>
  <si>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</si>
  <si>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</si>
  <si>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</si>
  <si>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</si>
  <si>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</si>
  <si>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</si>
  <si>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</si>
  <si>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</si>
  <si>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</si>
  <si>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</si>
  <si>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</si>
  <si>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</si>
  <si>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</si>
  <si>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</si>
  <si>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</si>
  <si>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</si>
  <si>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</si>
  <si>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</si>
  <si>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</si>
  <si>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</si>
  <si>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</si>
  <si>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</si>
  <si>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</si>
  <si>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</si>
  <si>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</si>
  <si>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</si>
  <si>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</si>
  <si>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</si>
  <si>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</si>
  <si>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</si>
  <si>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</si>
  <si>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</si>
  <si>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</si>
  <si>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</si>
  <si>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</si>
  <si>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</si>
  <si>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</si>
  <si>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</si>
  <si>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</si>
  <si>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</si>
  <si>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</si>
  <si>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</si>
  <si>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</si>
  <si>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</si>
  <si>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</si>
  <si>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</si>
  <si>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</si>
  <si>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</si>
  <si>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</si>
  <si>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</si>
  <si>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</si>
  <si>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</si>
  <si>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</si>
  <si>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</si>
  <si>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</si>
  <si>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</si>
  <si>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</si>
  <si>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</si>
  <si>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</si>
  <si>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</si>
  <si>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</si>
  <si>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</si>
  <si>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</si>
  <si>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</si>
  <si>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</si>
  <si>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</si>
  <si>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</si>
  <si>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</si>
  <si>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</si>
  <si>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</si>
  <si>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</si>
  <si>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</si>
  <si>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</si>
  <si>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</si>
  <si>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</si>
  <si>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</si>
  <si>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</si>
  <si>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</si>
  <si>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</si>
  <si>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</si>
  <si>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</si>
  <si>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</si>
  <si>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</si>
  <si>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</si>
  <si>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</si>
  <si>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</si>
  <si>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</si>
  <si>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</si>
  <si>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</si>
  <si>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</si>
  <si>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</si>
  <si>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</si>
  <si>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</si>
  <si>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</si>
  <si>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</si>
  <si>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</si>
  <si>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</si>
  <si>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</si>
  <si>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</si>
  <si>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</si>
  <si>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</si>
  <si>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</si>
  <si>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</si>
  <si>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</si>
  <si>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</si>
  <si>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</si>
  <si>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</si>
  <si>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</si>
  <si>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</si>
  <si>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</si>
  <si>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</si>
  <si>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</si>
  <si>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</si>
  <si>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</si>
  <si>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</si>
  <si>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</si>
  <si>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</si>
  <si>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</si>
  <si>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</si>
  <si>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</si>
  <si>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</si>
  <si>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</si>
  <si>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</si>
  <si>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</si>
  <si>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</si>
  <si>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</si>
  <si>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</si>
  <si>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</si>
  <si>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</si>
  <si>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</si>
  <si>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</si>
  <si>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</si>
  <si>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</si>
  <si>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</si>
  <si>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</si>
  <si>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</si>
  <si>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</si>
  <si>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</si>
  <si>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</si>
  <si>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</si>
  <si>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</si>
  <si>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</si>
  <si>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</si>
  <si>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</si>
  <si>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</si>
  <si>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</si>
  <si>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</si>
  <si>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</si>
  <si>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</si>
  <si>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</si>
  <si>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</si>
  <si>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</si>
  <si>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</si>
  <si>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</si>
  <si>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</si>
  <si>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</si>
  <si>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</si>
  <si>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</si>
  <si>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</si>
  <si>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</si>
  <si>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</si>
  <si>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</si>
  <si>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</si>
  <si>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</si>
  <si>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</si>
  <si>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</si>
  <si>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</si>
  <si>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</si>
  <si>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</si>
  <si>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</si>
  <si>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</si>
  <si>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</si>
  <si>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</si>
  <si>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</si>
  <si>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</si>
  <si>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</si>
  <si>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</si>
  <si>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</si>
  <si>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</si>
  <si>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</si>
  <si>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</si>
  <si>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</si>
  <si>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</si>
  <si>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</si>
  <si>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</si>
  <si>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</si>
  <si>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</si>
  <si>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</si>
  <si>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</si>
  <si>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</si>
  <si>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</si>
  <si>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</si>
  <si>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</si>
  <si>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</si>
  <si>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</si>
  <si>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</si>
  <si>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</si>
  <si>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</si>
  <si>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</si>
  <si>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</si>
  <si>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</si>
  <si>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</si>
  <si>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</si>
  <si>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</si>
  <si>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</si>
  <si>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</si>
  <si>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</si>
  <si>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</si>
  <si>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</si>
  <si>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</si>
  <si>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</si>
  <si>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</si>
  <si>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</si>
  <si>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</si>
  <si>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</si>
  <si>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</si>
  <si>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</si>
  <si>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</si>
  <si>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</si>
  <si>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</si>
  <si>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</si>
  <si>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</si>
  <si>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</si>
  <si>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</si>
  <si>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</si>
  <si>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</si>
  <si>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</si>
  <si>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</si>
  <si>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</si>
  <si>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</si>
  <si>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</si>
  <si>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</si>
  <si>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</si>
  <si>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</si>
  <si>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</si>
  <si>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</si>
  <si>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</si>
  <si>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</si>
  <si>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</si>
  <si>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</si>
  <si>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</si>
  <si>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</si>
  <si>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</si>
  <si>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</si>
  <si>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</si>
  <si>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</si>
  <si>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</si>
  <si>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</si>
  <si>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</si>
  <si>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</si>
  <si>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</si>
  <si>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</si>
  <si>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</si>
  <si>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</si>
  <si>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</si>
  <si>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</si>
  <si>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</si>
  <si>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</si>
  <si>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</si>
  <si>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</si>
  <si>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</si>
  <si>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</si>
  <si>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</si>
  <si>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</si>
  <si>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</si>
  <si>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</si>
  <si>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</si>
  <si>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</si>
  <si>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</si>
  <si>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</si>
  <si>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</si>
  <si>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</si>
  <si>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</si>
  <si>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</si>
  <si>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</si>
  <si>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</si>
  <si>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</si>
  <si>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</si>
  <si>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</si>
  <si>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</si>
  <si>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</si>
  <si>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</si>
  <si>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</si>
  <si>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</si>
  <si>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</si>
  <si>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</si>
  <si>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</si>
  <si>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</si>
  <si>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</si>
  <si>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</si>
  <si>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</si>
  <si>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</si>
  <si>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</si>
  <si>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</si>
  <si>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</si>
  <si>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</si>
  <si>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</si>
  <si>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</si>
  <si>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</si>
  <si>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</si>
  <si>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</si>
  <si>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</si>
  <si>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</si>
  <si>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</si>
  <si>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</si>
  <si>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</si>
  <si>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</si>
  <si>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</si>
  <si>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</si>
  <si>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</si>
  <si>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</si>
  <si>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</si>
  <si>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</si>
  <si>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</si>
  <si>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</si>
  <si>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</si>
  <si>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</si>
  <si>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</si>
  <si>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</si>
  <si>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</si>
  <si>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</si>
  <si>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</si>
  <si>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</si>
  <si>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</si>
  <si>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</si>
  <si>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</si>
  <si>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</si>
  <si>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</si>
  <si>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</si>
  <si>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</si>
  <si>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</si>
  <si>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</si>
  <si>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</si>
  <si>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</si>
  <si>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</si>
  <si>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</si>
  <si>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</si>
  <si>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</si>
  <si>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</si>
  <si>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</si>
  <si>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</si>
  <si>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</si>
  <si>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</si>
  <si>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</si>
  <si>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</si>
  <si>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</si>
  <si>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</si>
  <si>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</si>
  <si>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</si>
  <si>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</si>
  <si>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</si>
  <si>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</si>
  <si>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</si>
  <si>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</si>
  <si>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</si>
  <si>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</si>
  <si>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</si>
  <si>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</si>
  <si>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</si>
  <si>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</si>
  <si>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</si>
  <si>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</si>
  <si>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</si>
  <si>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</si>
  <si>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</si>
  <si>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</si>
  <si>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</si>
  <si>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</si>
  <si>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</si>
  <si>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</si>
  <si>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</si>
  <si>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</si>
  <si>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</si>
  <si>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</si>
  <si>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</si>
  <si>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</si>
  <si>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</si>
  <si>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</si>
  <si>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</si>
  <si>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</si>
  <si>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</si>
  <si>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</si>
  <si>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</si>
  <si>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</si>
  <si>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</si>
  <si>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</si>
  <si>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</si>
  <si>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</si>
  <si>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</si>
  <si>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</si>
  <si>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</si>
  <si>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</si>
  <si>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</si>
  <si>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</si>
  <si>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</si>
  <si>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</si>
  <si>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</si>
  <si>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</si>
  <si>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</si>
  <si>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</si>
  <si>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</si>
  <si>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</si>
  <si>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</si>
  <si>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</si>
  <si>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</si>
  <si>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</si>
  <si>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</si>
  <si>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</si>
  <si>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</si>
  <si>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</si>
  <si>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</si>
  <si>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</si>
  <si>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</si>
  <si>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</si>
  <si>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</si>
  <si>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</si>
  <si>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</si>
  <si>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</si>
  <si>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</si>
  <si>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</si>
  <si>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</si>
  <si>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</si>
  <si>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</si>
  <si>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</si>
  <si>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</si>
  <si>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</si>
  <si>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</si>
  <si>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</si>
  <si>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</si>
  <si>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</si>
  <si>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</si>
  <si>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</si>
  <si>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</si>
  <si>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</si>
  <si>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</si>
  <si>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</si>
  <si>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</si>
  <si>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</si>
  <si>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</si>
  <si>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</si>
  <si>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</si>
  <si>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</si>
  <si>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</si>
  <si>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</si>
  <si>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</si>
  <si>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</si>
  <si>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</si>
  <si>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</si>
  <si>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</si>
  <si>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</si>
  <si>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</si>
  <si>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</si>
  <si>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</si>
  <si>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</si>
  <si>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</si>
  <si>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</si>
  <si>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</si>
  <si>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</si>
  <si>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</si>
  <si>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</si>
  <si>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</si>
  <si>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</si>
  <si>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</si>
  <si>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</si>
  <si>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</si>
  <si>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</si>
  <si>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</si>
  <si>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</si>
  <si>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</si>
  <si>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</si>
  <si>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</si>
  <si>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</si>
  <si>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</si>
  <si>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</si>
  <si>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</si>
  <si>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</si>
  <si>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</si>
  <si>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</si>
  <si>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</si>
  <si>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</si>
  <si>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</si>
  <si>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</si>
  <si>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</si>
  <si>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</si>
  <si>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</si>
  <si>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</si>
  <si>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</si>
  <si>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</si>
  <si>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</si>
  <si>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</si>
  <si>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</si>
  <si>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</si>
  <si>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</si>
  <si>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</si>
  <si>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</si>
  <si>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</si>
  <si>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</si>
  <si>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</si>
  <si>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</si>
  <si>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</si>
  <si>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</si>
  <si>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</si>
  <si>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</si>
  <si>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</si>
  <si>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</si>
  <si>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</si>
  <si>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</si>
  <si>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</si>
  <si>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</si>
  <si>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</si>
  <si>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</si>
  <si>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</si>
  <si>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</si>
  <si>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</si>
  <si>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</si>
  <si>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</si>
  <si>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</si>
  <si>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</si>
  <si>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</si>
  <si>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</si>
  <si>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</si>
  <si>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</si>
  <si>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</si>
  <si>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</si>
  <si>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</si>
  <si>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</si>
  <si>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</si>
  <si>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</si>
  <si>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</si>
  <si>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</si>
  <si>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</si>
  <si>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</si>
  <si>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</si>
  <si>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</si>
  <si>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</si>
  <si>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</si>
  <si>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</si>
  <si>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</si>
  <si>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</si>
  <si>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</si>
  <si>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</si>
  <si>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</si>
  <si>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</si>
  <si>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</si>
  <si>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</si>
  <si>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</si>
  <si>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</si>
  <si>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</si>
  <si>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</si>
  <si>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</si>
  <si>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</si>
  <si>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</si>
  <si>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</si>
  <si>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</si>
  <si>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</si>
  <si>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</si>
  <si>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</si>
  <si>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</si>
  <si>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</si>
  <si>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</si>
  <si>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</si>
  <si>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</si>
  <si>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</si>
  <si>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</si>
  <si>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</si>
  <si>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</si>
  <si>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</si>
  <si>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</si>
  <si>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</si>
  <si>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</si>
  <si>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</si>
  <si>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</si>
  <si>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</si>
  <si>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</si>
  <si>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</si>
  <si>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</si>
  <si>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</si>
  <si>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</si>
  <si>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</si>
  <si>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</si>
  <si>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</si>
  <si>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</si>
  <si>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</si>
  <si>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</si>
  <si>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</si>
  <si>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</si>
  <si>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</si>
  <si>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</si>
  <si>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</si>
  <si>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</si>
  <si>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</si>
  <si>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</si>
  <si>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</si>
  <si>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</si>
  <si>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</si>
  <si>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</si>
  <si>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</si>
  <si>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</si>
  <si>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</si>
  <si>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</si>
  <si>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</si>
  <si>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</si>
  <si>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</si>
  <si>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</si>
  <si>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</si>
  <si>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</si>
  <si>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</si>
  <si>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</si>
  <si>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</si>
  <si>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</si>
  <si>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</si>
  <si>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</si>
  <si>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</si>
  <si>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</si>
  <si>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</si>
  <si>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</si>
  <si>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</si>
  <si>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</si>
  <si>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</si>
  <si>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</si>
  <si>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</si>
  <si>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</si>
  <si>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</si>
  <si>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</si>
  <si>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</si>
  <si>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</si>
  <si>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</si>
  <si>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</si>
  <si>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</si>
  <si>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</si>
  <si>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</si>
  <si>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</si>
  <si>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</si>
  <si>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</si>
  <si>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</si>
  <si>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</si>
  <si>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</si>
  <si>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</si>
  <si>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</si>
  <si>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</si>
  <si>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</si>
  <si>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</si>
  <si>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</si>
  <si>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</si>
  <si>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</si>
  <si>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</si>
  <si>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</si>
  <si>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</si>
  <si>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</si>
  <si>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</si>
  <si>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</si>
  <si>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</si>
  <si>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</si>
  <si>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</si>
  <si>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</si>
  <si>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</si>
  <si>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</si>
  <si>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</si>
  <si>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</si>
  <si>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</si>
  <si>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</si>
  <si>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</si>
  <si>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</si>
  <si>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</si>
  <si>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</si>
  <si>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</si>
  <si>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</si>
  <si>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</si>
  <si>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</si>
  <si>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</si>
  <si>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</si>
  <si>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</si>
  <si>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</si>
  <si>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</si>
  <si>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</si>
  <si>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</si>
  <si>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</si>
  <si>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</si>
  <si>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</si>
  <si>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</si>
  <si>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</si>
  <si>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</si>
  <si>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</si>
  <si>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</si>
  <si>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</si>
  <si>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</si>
  <si>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</si>
  <si>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</si>
  <si>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</si>
  <si>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</si>
  <si>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</si>
  <si>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</si>
  <si>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</si>
  <si>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</si>
  <si>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</si>
  <si>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</si>
  <si>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</si>
  <si>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</si>
  <si>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</si>
  <si>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</si>
  <si>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</si>
  <si>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</si>
  <si>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</si>
  <si>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</si>
  <si>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</si>
  <si>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</si>
  <si>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</si>
  <si>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</si>
  <si>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</si>
  <si>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</si>
  <si>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</si>
  <si>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</si>
  <si>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</si>
  <si>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</si>
  <si>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</si>
  <si>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</si>
  <si>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</si>
  <si>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</si>
  <si>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</si>
  <si>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</si>
  <si>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</si>
  <si>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</si>
  <si>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</si>
  <si>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</si>
  <si>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</si>
  <si>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</si>
  <si>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</si>
  <si>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</si>
  <si>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</si>
  <si>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</si>
  <si>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</si>
  <si>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</si>
  <si>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</si>
  <si>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</si>
  <si>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</si>
  <si>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</si>
  <si>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</si>
  <si>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</si>
  <si>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</si>
  <si>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</si>
  <si>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</si>
  <si>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</si>
  <si>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</si>
  <si>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</si>
  <si>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</si>
  <si>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</si>
  <si>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</si>
  <si>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</si>
  <si>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</si>
  <si>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</si>
  <si>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</si>
  <si>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</si>
  <si>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</si>
  <si>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</si>
  <si>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</si>
  <si>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</si>
  <si>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</si>
  <si>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</si>
  <si>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</si>
  <si>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</si>
  <si>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</si>
  <si>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</si>
  <si>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</si>
  <si>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</si>
  <si>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</si>
  <si>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</si>
  <si>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</si>
  <si>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</si>
  <si>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</si>
  <si>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</si>
  <si>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</si>
  <si>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</si>
  <si>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</si>
  <si>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</si>
  <si>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</si>
  <si>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</si>
  <si>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</si>
  <si>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</si>
  <si>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</si>
  <si>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</si>
  <si>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</si>
  <si>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</si>
  <si>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</si>
  <si>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</si>
  <si>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</si>
  <si>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</si>
  <si>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</si>
  <si>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</si>
  <si>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</si>
  <si>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</si>
  <si>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</si>
  <si>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</si>
  <si>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</si>
  <si>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</si>
  <si>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</si>
  <si>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</si>
  <si>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</si>
  <si>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</si>
  <si>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</si>
  <si>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</si>
  <si>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</si>
  <si>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</si>
  <si>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</si>
  <si>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</si>
  <si>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</si>
  <si>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</si>
  <si>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</si>
  <si>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</si>
  <si>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</si>
  <si>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</si>
  <si>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</si>
  <si>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</si>
  <si>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</si>
  <si>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</si>
  <si>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</si>
  <si>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</si>
  <si>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</si>
  <si>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</si>
  <si>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</si>
  <si>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</si>
  <si>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</si>
  <si>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</si>
  <si>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</si>
  <si>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</si>
  <si>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</si>
  <si>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</si>
  <si>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</si>
  <si>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</si>
  <si>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</si>
  <si>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</si>
  <si>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</si>
  <si>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</si>
  <si>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</si>
  <si>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</si>
  <si>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</si>
  <si>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</si>
  <si>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</si>
  <si>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</si>
  <si>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</si>
  <si>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</si>
  <si>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</si>
  <si>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</si>
  <si>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</si>
  <si>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</si>
  <si>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</si>
  <si>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</si>
  <si>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</si>
  <si>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</si>
  <si>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</si>
  <si>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</si>
  <si>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</si>
  <si>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</si>
  <si>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</si>
  <si>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</si>
  <si>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</si>
  <si>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</si>
  <si>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</si>
  <si>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</si>
  <si>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</si>
  <si>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</si>
  <si>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</si>
  <si>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</si>
  <si>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</si>
  <si>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</si>
  <si>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</si>
  <si>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</si>
  <si>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</si>
  <si>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</si>
  <si>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</si>
  <si>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</si>
  <si>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</si>
  <si>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</si>
  <si>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</si>
  <si>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</si>
  <si>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</si>
  <si>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</si>
  <si>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</si>
  <si>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</si>
  <si>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</si>
  <si>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</si>
  <si>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</si>
  <si>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</si>
  <si>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</si>
  <si>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</si>
  <si>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</si>
  <si>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</si>
  <si>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</si>
  <si>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</si>
  <si>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</si>
  <si>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</si>
  <si>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</si>
  <si>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</si>
  <si>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</si>
  <si>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</si>
  <si>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</si>
  <si>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</si>
  <si>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</si>
  <si>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</si>
  <si>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</si>
  <si>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</si>
  <si>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</si>
  <si>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</si>
  <si>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</si>
  <si>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</si>
  <si>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</si>
  <si>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</si>
  <si>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</si>
  <si>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</si>
  <si>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</si>
  <si>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</si>
  <si>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</si>
  <si>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</si>
  <si>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</si>
  <si>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</si>
  <si>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</si>
  <si>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</si>
  <si>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</si>
  <si>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</si>
  <si>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</si>
  <si>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</si>
  <si>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</si>
  <si>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</si>
  <si>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</si>
  <si>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</si>
  <si>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</si>
  <si>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</si>
  <si>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</si>
  <si>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</si>
  <si>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</si>
  <si>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</si>
  <si>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</si>
  <si>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</si>
  <si>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</si>
  <si>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</si>
  <si>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</si>
  <si>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</si>
  <si>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</si>
  <si>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</si>
  <si>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</si>
  <si>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</si>
  <si>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</si>
  <si>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</si>
  <si>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</si>
  <si>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</si>
  <si>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</si>
  <si>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</si>
  <si>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</si>
  <si>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</si>
  <si>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</si>
  <si>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</si>
  <si>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</si>
  <si>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</si>
  <si>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</si>
  <si>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</si>
  <si>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</si>
  <si>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</si>
  <si>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</si>
  <si>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</si>
  <si>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</si>
  <si>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</si>
  <si>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</si>
  <si>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</si>
  <si>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</si>
  <si>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</si>
  <si>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</si>
  <si>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</si>
  <si>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</si>
  <si>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</si>
  <si>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</si>
  <si>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</si>
  <si>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</si>
  <si>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</si>
  <si>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</si>
  <si>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</si>
  <si>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</si>
  <si>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</si>
  <si>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</si>
  <si>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</si>
  <si>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</si>
  <si>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</si>
  <si>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</si>
  <si>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</si>
  <si>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</si>
  <si>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</si>
  <si>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</si>
  <si>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</si>
  <si>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</si>
  <si>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</si>
  <si>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</si>
  <si>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</si>
  <si>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</si>
  <si>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</si>
  <si>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</si>
  <si>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</si>
  <si>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</si>
  <si>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</si>
  <si>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</si>
  <si>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</si>
  <si>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</si>
  <si>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</si>
  <si>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</si>
  <si>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</si>
  <si>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</si>
  <si>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</si>
  <si>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</si>
  <si>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</si>
  <si>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</si>
  <si>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</si>
  <si>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</si>
  <si>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</si>
  <si>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</si>
  <si>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</si>
  <si>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</si>
  <si>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</si>
  <si>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</si>
  <si>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</si>
  <si>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</si>
  <si>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</si>
  <si>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</si>
  <si>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</si>
  <si>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</si>
  <si>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</si>
  <si>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</si>
  <si>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</si>
  <si>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</si>
  <si>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</si>
  <si>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</si>
  <si>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</si>
  <si>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</si>
  <si>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</si>
  <si>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</si>
  <si>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</si>
  <si>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</si>
  <si>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</si>
  <si>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</si>
  <si>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</si>
  <si>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</si>
  <si>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</si>
  <si>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</si>
  <si>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</si>
  <si>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</si>
  <si>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</si>
  <si>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</si>
  <si>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</si>
  <si>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</si>
  <si>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</si>
  <si>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</si>
  <si>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</si>
  <si>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</si>
  <si>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</si>
  <si>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</si>
  <si>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</si>
  <si>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</si>
  <si>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</si>
  <si>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</si>
  <si>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</si>
  <si>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</si>
  <si>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</si>
  <si>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</si>
  <si>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</si>
  <si>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</si>
  <si>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</si>
  <si>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</si>
  <si>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</si>
  <si>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</si>
  <si>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</si>
  <si>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</si>
  <si>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</si>
  <si>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</si>
  <si>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</si>
  <si>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</si>
  <si>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</si>
  <si>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</si>
  <si>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</si>
  <si>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</si>
  <si>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</si>
  <si>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</si>
  <si>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</si>
  <si>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</si>
  <si>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</si>
  <si>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</si>
  <si>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</si>
  <si>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</si>
  <si>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</si>
  <si>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</si>
  <si>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</si>
  <si>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</si>
  <si>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</si>
  <si>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</si>
  <si>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</si>
  <si>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</si>
  <si>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</si>
  <si>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</si>
  <si>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</si>
  <si>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</si>
  <si>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</si>
  <si>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</si>
  <si>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</si>
  <si>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</si>
  <si>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</si>
  <si>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</si>
  <si>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</si>
  <si>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</si>
  <si>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</si>
  <si>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</si>
  <si>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</si>
  <si>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</si>
  <si>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</si>
  <si>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</si>
  <si>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</si>
  <si>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</si>
  <si>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</si>
  <si>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</si>
  <si>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</si>
  <si>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</si>
  <si>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</si>
  <si>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</si>
  <si>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</si>
  <si>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</si>
  <si>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</si>
  <si>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</si>
  <si>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</si>
  <si>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</si>
  <si>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</si>
  <si>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</si>
  <si>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</si>
  <si>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</si>
  <si>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</si>
  <si>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</si>
  <si>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</si>
  <si>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</si>
  <si>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</si>
  <si>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</si>
  <si>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</si>
  <si>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</si>
  <si>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</si>
  <si>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</si>
  <si>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</si>
  <si>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</si>
  <si>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</si>
  <si>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</si>
  <si>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</si>
  <si>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</si>
  <si>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</si>
  <si>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</si>
  <si>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</si>
  <si>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</si>
  <si>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</si>
  <si>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</si>
  <si>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</si>
  <si>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</si>
  <si>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</si>
  <si>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</si>
  <si>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</si>
  <si>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</si>
  <si>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</si>
  <si>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</si>
  <si>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</si>
  <si>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</si>
  <si>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</si>
  <si>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</si>
  <si>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</si>
  <si>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</si>
  <si>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</si>
  <si>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</si>
  <si>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</si>
  <si>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</si>
  <si>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</si>
  <si>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</si>
  <si>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</si>
  <si>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</si>
  <si>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</si>
  <si>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</si>
  <si>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</si>
  <si>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</si>
  <si>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</si>
  <si>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</si>
  <si>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</si>
  <si>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</si>
  <si>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</si>
  <si>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</si>
  <si>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</si>
  <si>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</si>
  <si>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</si>
  <si>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</si>
  <si>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</si>
  <si>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</si>
  <si>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</si>
  <si>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</si>
  <si>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</si>
  <si>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</si>
  <si>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</si>
  <si>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</si>
  <si>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</si>
  <si>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</si>
  <si>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</si>
  <si>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</si>
  <si>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</si>
  <si>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</si>
  <si>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</si>
  <si>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</si>
  <si>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</si>
  <si>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</si>
  <si>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</si>
  <si>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</si>
  <si>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</si>
  <si>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</si>
  <si>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</si>
  <si>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</si>
  <si>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</si>
  <si>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</si>
  <si>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</si>
  <si>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</si>
  <si>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</si>
  <si>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</si>
  <si>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</si>
  <si>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</si>
  <si>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</si>
  <si>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</si>
  <si>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</si>
  <si>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</si>
  <si>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</si>
  <si>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</si>
  <si>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</si>
  <si>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</si>
  <si>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</si>
  <si>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</si>
  <si>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</si>
  <si>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</si>
  <si>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</si>
  <si>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</si>
  <si>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</si>
  <si>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</si>
  <si>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</si>
  <si>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</si>
  <si>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</si>
  <si>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</si>
  <si>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</si>
  <si>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</si>
  <si>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</si>
  <si>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</si>
  <si>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</si>
  <si>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</si>
  <si>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</si>
  <si>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</si>
  <si>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</si>
  <si>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</si>
  <si>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</si>
  <si>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</si>
  <si>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</si>
  <si>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</si>
  <si>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</si>
  <si>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</si>
  <si>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</si>
  <si>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</si>
  <si>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</si>
  <si>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</si>
  <si>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</si>
  <si>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</si>
  <si>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</si>
  <si>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</si>
  <si>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</si>
  <si>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</si>
  <si>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</si>
  <si>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</si>
  <si>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</si>
  <si>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</si>
  <si>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</si>
  <si>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</si>
  <si>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</si>
  <si>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</si>
  <si>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</si>
  <si>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</si>
  <si>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</si>
  <si>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</si>
  <si>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</si>
  <si>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</si>
  <si>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</si>
  <si>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</si>
  <si>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</si>
  <si>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</si>
  <si>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</si>
  <si>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</si>
  <si>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</si>
  <si>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</si>
  <si>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</si>
  <si>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</si>
  <si>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</si>
  <si>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</si>
  <si>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</si>
  <si>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</si>
  <si>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</si>
  <si>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</si>
  <si>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</si>
  <si>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</si>
  <si>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</si>
  <si>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</si>
  <si>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</si>
  <si>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</si>
  <si>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</si>
  <si>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</si>
  <si>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</si>
  <si>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</si>
  <si>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</si>
  <si>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</si>
  <si>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</si>
  <si>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</si>
  <si>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</si>
  <si>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</si>
  <si>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</si>
  <si>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</si>
  <si>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</si>
  <si>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</si>
  <si>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</si>
  <si>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</si>
  <si>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</si>
  <si>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</si>
  <si>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</si>
  <si>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</si>
  <si>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</si>
  <si>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</si>
  <si>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</si>
  <si>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</si>
  <si>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</si>
  <si>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</si>
  <si>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</si>
  <si>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</si>
  <si>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</si>
  <si>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</si>
  <si>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</si>
  <si>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</si>
  <si>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</si>
  <si>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</si>
  <si>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</si>
  <si>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</si>
  <si>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</si>
  <si>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</si>
  <si>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</si>
  <si>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</si>
  <si>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</si>
  <si>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</si>
  <si>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</si>
  <si>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</si>
  <si>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</si>
  <si>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</si>
  <si>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</si>
  <si>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</si>
  <si>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</si>
  <si>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</si>
  <si>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</si>
  <si>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</si>
  <si>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</si>
  <si>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</si>
  <si>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</si>
  <si>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</si>
  <si>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</si>
  <si>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</si>
  <si>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</si>
  <si>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</si>
  <si>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</si>
  <si>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</si>
  <si>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</si>
  <si>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</si>
  <si>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</si>
  <si>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</si>
  <si>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</si>
  <si>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</si>
  <si>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</si>
  <si>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</si>
  <si>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</si>
  <si>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</si>
  <si>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</si>
  <si>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</si>
  <si>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</si>
  <si>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</si>
  <si>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</si>
  <si>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</si>
  <si>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</si>
  <si>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</si>
  <si>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</si>
  <si>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</si>
  <si>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</si>
  <si>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</si>
  <si>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</si>
  <si>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</si>
  <si>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</si>
  <si>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</si>
  <si>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</si>
  <si>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</si>
  <si>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</si>
  <si>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</si>
  <si>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</si>
  <si>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</si>
  <si>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</si>
  <si>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</si>
  <si>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</si>
  <si>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</si>
  <si>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</si>
  <si>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</si>
  <si>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</si>
  <si>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</si>
  <si>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</si>
  <si>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</si>
  <si>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</si>
  <si>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</si>
  <si>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</si>
  <si>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</si>
  <si>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</si>
  <si>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</si>
  <si>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</si>
  <si>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</si>
  <si>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</si>
  <si>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</si>
  <si>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</si>
  <si>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</si>
  <si>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</si>
  <si>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</si>
  <si>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</si>
  <si>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</si>
  <si>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</si>
  <si>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</si>
  <si>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</si>
  <si>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</si>
  <si>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</si>
  <si>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</si>
  <si>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</si>
  <si>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</si>
  <si>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</si>
  <si>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</si>
  <si>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</si>
  <si>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</si>
  <si>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</si>
  <si>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</si>
  <si>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</si>
  <si>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</si>
  <si>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</si>
  <si>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</si>
  <si>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</si>
  <si>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</si>
  <si>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</si>
  <si>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</si>
  <si>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</si>
  <si>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</si>
  <si>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</si>
  <si>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</si>
  <si>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</si>
  <si>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</si>
  <si>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</si>
  <si>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</si>
  <si>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</si>
  <si>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</si>
  <si>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</si>
  <si>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</si>
  <si>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</si>
  <si>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</si>
  <si>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</si>
  <si>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</si>
  <si>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</si>
  <si>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</si>
  <si>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</si>
  <si>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</si>
  <si>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</si>
  <si>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</si>
  <si>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</si>
  <si>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</si>
  <si>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</si>
  <si>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</si>
  <si>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</si>
  <si>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</si>
  <si>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</si>
  <si>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</si>
  <si>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</si>
  <si>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</si>
  <si>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</si>
  <si>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</si>
  <si>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</si>
  <si>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</si>
  <si>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</si>
  <si>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</si>
  <si>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</si>
  <si>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</si>
  <si>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</si>
  <si>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</si>
  <si>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</si>
  <si>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</si>
  <si>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</si>
  <si>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</si>
  <si>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</si>
  <si>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</si>
  <si>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</si>
  <si>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</si>
  <si>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</si>
  <si>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</si>
  <si>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</si>
  <si>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</si>
  <si>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</si>
  <si>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</si>
  <si>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</si>
  <si>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</si>
  <si>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</si>
  <si>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</si>
  <si>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</si>
  <si>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</si>
  <si>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</si>
  <si>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</si>
  <si>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</si>
  <si>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</si>
  <si>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</si>
  <si>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</si>
  <si>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</si>
  <si>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</si>
  <si>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</si>
  <si>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</si>
  <si>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</si>
  <si>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</si>
  <si>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</si>
  <si>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</si>
  <si>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</si>
  <si>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</si>
  <si>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</si>
  <si>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</si>
  <si>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</si>
  <si>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</si>
  <si>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</si>
  <si>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</si>
  <si>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</si>
  <si>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</si>
  <si>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</si>
  <si>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</si>
  <si>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</si>
  <si>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</si>
  <si>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</si>
  <si>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</si>
  <si>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</si>
  <si>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</si>
  <si>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</si>
  <si>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</si>
  <si>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</si>
  <si>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</si>
  <si>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</si>
  <si>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</si>
  <si>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</si>
  <si>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</si>
  <si>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</si>
  <si>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</si>
  <si>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</si>
  <si>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</si>
  <si>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</si>
  <si>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</si>
  <si>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</si>
  <si>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</si>
  <si>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</si>
  <si>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</si>
  <si>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</si>
  <si>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</si>
  <si>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</si>
  <si>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</si>
  <si>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</si>
  <si>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</si>
  <si>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</si>
  <si>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</si>
  <si>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</si>
  <si>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</si>
  <si>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</si>
  <si>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</si>
  <si>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</si>
  <si>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</si>
  <si>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</si>
  <si>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</si>
  <si>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</si>
  <si>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</si>
  <si>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</si>
  <si>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</si>
  <si>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</si>
  <si>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</si>
  <si>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</si>
  <si>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</si>
  <si>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</si>
  <si>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</si>
  <si>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</si>
  <si>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</si>
  <si>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</si>
  <si>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</si>
  <si>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</si>
  <si>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</si>
  <si>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</si>
  <si>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</si>
  <si>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</si>
  <si>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</si>
  <si>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</si>
  <si>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</si>
  <si>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</si>
  <si>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</si>
  <si>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</si>
  <si>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</si>
  <si>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</si>
  <si>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</si>
  <si>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</si>
  <si>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</si>
  <si>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</si>
  <si>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</si>
  <si>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</si>
  <si>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</si>
  <si>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</si>
  <si>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</si>
  <si>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</si>
  <si>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</si>
  <si>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</si>
  <si>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</si>
  <si>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</si>
  <si>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</si>
  <si>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Count of outcome</t>
  </si>
  <si>
    <t>Date Created Conversion</t>
  </si>
  <si>
    <t>Date Ended Conversion</t>
  </si>
  <si>
    <t>Date Created Formatted</t>
  </si>
  <si>
    <t>Date Ended Formatted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</si>
  <si>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</si>
  <si>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</si>
  <si>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</si>
  <si>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</si>
  <si>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</si>
  <si>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</si>
  <si>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</si>
  <si>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</si>
  <si>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</si>
  <si>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</si>
  <si>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</si>
  <si>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</si>
  <si>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Launched</t>
  </si>
  <si>
    <t>Outcome</t>
  </si>
  <si>
    <t>Years</t>
  </si>
  <si>
    <t>% of total</t>
  </si>
  <si>
    <t>% success</t>
  </si>
  <si>
    <t>%failed</t>
  </si>
  <si>
    <t>%fail</t>
  </si>
  <si>
    <t>%cancel</t>
  </si>
  <si>
    <t>Category Analysis</t>
  </si>
  <si>
    <t>%live</t>
  </si>
  <si>
    <t>Total</t>
  </si>
  <si>
    <t>%success</t>
  </si>
  <si>
    <t>% canceled</t>
  </si>
  <si>
    <t>Month success/Grand Total</t>
  </si>
  <si>
    <t>Month failure/Grand Total</t>
  </si>
  <si>
    <t>Month Success/Month Total</t>
  </si>
  <si>
    <t>Month Failure/Month Total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</si>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</sst>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2" borderId="1" xfId="0" applyFont="1" applyFill="1" applyBorder="1"/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0" xfId="0" applyFont="1" applyFill="1" applyBorder="1"/>
    <xf numFmtId="0" fontId="0" fillId="0" borderId="2" xfId="0" applyBorder="1"/>
    <xf numFmtId="0" fontId="0" fillId="0" borderId="0" xfId="0" applyBorder="1"/>
    <xf numFmtId="0" fontId="1" fillId="0" borderId="0" xfId="0" applyFont="1"/>
    <xf numFmtId="0" fontId="2" fillId="0" borderId="0" xfId="0" applyFont="1"/>
    <xf numFmtId="9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9" fontId="2" fillId="0" borderId="0" xfId="0" applyNumberFormat="1" applyFont="1"/>
  </cellXfs>
  <cellStyles count="1">
    <cellStyle name="Normal" xfId="0" builtinId="0"/>
  </cellStyles>
  <dxfs count="6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[StarterBook_SHuckleberry.xlsx]Category Analysis!PivotTable1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Analysis'!$A$9:$A$18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Analysis'!$B$9:$B$18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2-4DAD-AA2F-E2208BF0864F}"/>
            </c:ext>
          </c:extLst>
        </c:ser>
        <c:ser>
          <c:idx val="1"/>
          <c:order val="1"/>
          <c:tx>
            <c:strRef>
              <c:f>'Category Analysis'!$C$7:$C$8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Analysis'!$A$9:$A$18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Analysis'!$C$9:$C$18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2-4DAD-AA2F-E2208BF0864F}"/>
            </c:ext>
          </c:extLst>
        </c:ser>
        <c:ser>
          <c:idx val="2"/>
          <c:order val="2"/>
          <c:tx>
            <c:strRef>
              <c:f>'Category Analysis'!$D$7:$D$8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Analysis'!$D$9:$D$18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2-4DAD-AA2F-E2208BF0864F}"/>
            </c:ext>
          </c:extLst>
        </c:ser>
        <c:ser>
          <c:idx val="3"/>
          <c:order val="3"/>
          <c:tx>
            <c:strRef>
              <c:f>'Category Analysis'!$E$7:$E$8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Analysis'!$E$9:$E$18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92-4DAD-AA2F-E2208BF08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005088"/>
        <c:axId val="535001808"/>
      </c:barChart>
      <c:catAx>
        <c:axId val="5350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01808"/>
        <c:crosses val="autoZero"/>
        <c:auto val="1"/>
        <c:lblAlgn val="ctr"/>
        <c:lblOffset val="100"/>
        <c:noMultiLvlLbl val="0"/>
      </c:catAx>
      <c:valAx>
        <c:axId val="5350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[StarterBook_SHuckleberry.xlsx]Subcategory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Analysis'!$B$8:$B$49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5-4069-A153-9296C11EDA89}"/>
            </c:ext>
          </c:extLst>
        </c:ser>
        <c:ser>
          <c:idx val="1"/>
          <c:order val="1"/>
          <c:tx>
            <c:strRef>
              <c:f>'Subcategory Analysis'!$C$6:$C$7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Analysis'!$C$8:$C$49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5-4069-A153-9296C11EDA89}"/>
            </c:ext>
          </c:extLst>
        </c:ser>
        <c:ser>
          <c:idx val="2"/>
          <c:order val="2"/>
          <c:tx>
            <c:strRef>
              <c:f>'Subcategory Analysis'!$D$6:$D$7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Analysis'!$D$8:$D$49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5-4069-A153-9296C11EDA89}"/>
            </c:ext>
          </c:extLst>
        </c:ser>
        <c:ser>
          <c:idx val="3"/>
          <c:order val="3"/>
          <c:tx>
            <c:strRef>
              <c:f>'Subcategory Analysis'!$E$6:$E$7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Analysis'!$E$8:$E$49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E5-4069-A153-9296C11ED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651008"/>
        <c:axId val="528648384"/>
      </c:barChart>
      <c:catAx>
        <c:axId val="5286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48384"/>
        <c:crosses val="autoZero"/>
        <c:auto val="1"/>
        <c:lblAlgn val="ctr"/>
        <c:lblOffset val="100"/>
        <c:noMultiLvlLbl val="0"/>
      </c:catAx>
      <c:valAx>
        <c:axId val="5286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[StarterBook_SHuckleberry.xlsx]Date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444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  <a:round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6-462C-913D-E00478559C1A}"/>
            </c:ext>
          </c:extLst>
        </c:ser>
        <c:ser>
          <c:idx val="1"/>
          <c:order val="1"/>
          <c:tx>
            <c:strRef>
              <c:f>'Date Analysis'!$C$5:$C$6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6-462C-913D-E00478559C1A}"/>
            </c:ext>
          </c:extLst>
        </c:ser>
        <c:ser>
          <c:idx val="2"/>
          <c:order val="2"/>
          <c:tx>
            <c:strRef>
              <c:f>'Date Analysis'!$D$5:$D$6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4-4002-8EED-FF08BE12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498712"/>
        <c:axId val="496499696"/>
      </c:lineChart>
      <c:catAx>
        <c:axId val="49649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99696"/>
        <c:crosses val="autoZero"/>
        <c:auto val="1"/>
        <c:lblAlgn val="ctr"/>
        <c:lblOffset val="100"/>
        <c:noMultiLvlLbl val="0"/>
      </c:catAx>
      <c:valAx>
        <c:axId val="49649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9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  <a:alpha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DC-4CFB-AA9D-048DE2BE7FD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DC-4CFB-AA9D-048DE2BE7FD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DC-4CFB-AA9D-048DE2BE7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480080"/>
        <c:axId val="465480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9DC-4CFB-AA9D-048DE2BE7FD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9DC-4CFB-AA9D-048DE2BE7FD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9DC-4CFB-AA9D-048DE2BE7FD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9DC-4CFB-AA9D-048DE2BE7FD0}"/>
                  </c:ext>
                </c:extLst>
              </c15:ser>
            </c15:filteredLineSeries>
          </c:ext>
        </c:extLst>
      </c:lineChart>
      <c:catAx>
        <c:axId val="4654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80408"/>
        <c:crosses val="autoZero"/>
        <c:auto val="1"/>
        <c:lblAlgn val="ctr"/>
        <c:lblOffset val="100"/>
        <c:noMultiLvlLbl val="0"/>
      </c:catAx>
      <c:valAx>
        <c:axId val="46548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366711</xdr:colOff>
      <xdr:row>0</xdr:row>
      <xdr:rowOff>152401</xdr:rowOff>
    </xdr:from>
    <xdr:to>
      <xdr:col>16</xdr:col>
      <xdr:colOff>504825</xdr:colOff>
      <xdr:row>20</xdr:row>
      <xdr:rowOff>19051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47625</xdr:rowOff>
    </xdr:from>
    <xdr:to>
      <xdr:col>23</xdr:col>
      <xdr:colOff>257175</xdr:colOff>
      <xdr:row>41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133351</xdr:colOff>
      <xdr:row>0</xdr:row>
      <xdr:rowOff>104776</xdr:rowOff>
    </xdr:from>
    <xdr:to>
      <xdr:col>9</xdr:col>
      <xdr:colOff>390525</xdr:colOff>
      <xdr:row>23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13</xdr:col>
      <xdr:colOff>190499</xdr:colOff>
      <xdr:row>36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fanie Huckleberry" refreshedDate="43312.492923495367" createdVersion="6" refreshedVersion="6" minRefreshableVersion="3" recordCount="4114">
  <cacheSource type="worksheet">
    <worksheetSource name="DataTable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tring="0" containsBlank="1" containsNumber="1" minValue="0" maxValue="2702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efanie Huckleberry" refreshedDate="43314.553621990737" createdVersion="6" refreshedVersion="6" minRefreshableVersion="3" recordCount="4114">
  <cacheSource type="worksheet">
    <worksheetSource name="Data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tring="0" containsBlank="1" containsNumber="1" minValue="0" maxValue="2702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49.830011574071" maxValue="42809.312581018516"/>
    </cacheField>
    <cacheField name="Date Ended Conversion" numFmtId="0">
      <sharedItems containsSemiMixedTypes="0" containsString="0" containsNumber="1" minValue="40035.476388888885" maxValue="42858.466666666667"/>
    </cacheField>
    <cacheField name="Date Created Formatted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3" base="20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Formatted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20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"/>
    <x v="2"/>
    <x v="0"/>
    <s v="USD"/>
    <n v="1404318595"/>
    <n v="1401726595"/>
    <b v="0"/>
    <n v="1"/>
    <b v="0"/>
    <s v="film &amp; video/drama"/>
    <n v="0"/>
    <n v="5"/>
    <x v="0"/>
    <x v="3"/>
  </r>
  <r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0"/>
    <x v="2"/>
    <x v="0"/>
    <s v="USD"/>
    <n v="1443657600"/>
    <n v="1440716654"/>
    <b v="0"/>
    <n v="0"/>
    <b v="0"/>
    <s v="film &amp; video/drama"/>
    <m/>
    <e v="#DIV/0!"/>
    <x v="0"/>
    <x v="3"/>
  </r>
  <r>
    <n v="640"/>
    <x v="2"/>
    <x v="0"/>
    <s v="USD"/>
    <n v="1411150701"/>
    <n v="1405966701"/>
    <b v="0"/>
    <n v="7"/>
    <b v="0"/>
    <s v="film &amp; video/drama"/>
    <m/>
    <n v="91.43"/>
    <x v="0"/>
    <x v="3"/>
  </r>
  <r>
    <n v="0"/>
    <x v="2"/>
    <x v="1"/>
    <s v="GBP"/>
    <n v="1452613724"/>
    <n v="1450021724"/>
    <b v="0"/>
    <n v="0"/>
    <b v="0"/>
    <s v="film &amp; video/drama"/>
    <m/>
    <e v="#DIV/0!"/>
    <x v="0"/>
    <x v="3"/>
  </r>
  <r>
    <n v="3000"/>
    <x v="2"/>
    <x v="0"/>
    <s v="USD"/>
    <n v="1484531362"/>
    <n v="1481939362"/>
    <b v="0"/>
    <n v="1"/>
    <b v="0"/>
    <s v="film &amp; video/drama"/>
    <m/>
    <n v="3000"/>
    <x v="0"/>
    <x v="3"/>
  </r>
  <r>
    <n v="11"/>
    <x v="2"/>
    <x v="0"/>
    <s v="USD"/>
    <n v="1438726535"/>
    <n v="1433542535"/>
    <b v="0"/>
    <n v="2"/>
    <b v="0"/>
    <s v="film &amp; video/drama"/>
    <m/>
    <n v="5.5"/>
    <x v="0"/>
    <x v="3"/>
  </r>
  <r>
    <n v="325"/>
    <x v="2"/>
    <x v="0"/>
    <s v="USD"/>
    <n v="1426791770"/>
    <n v="1424203370"/>
    <b v="0"/>
    <n v="3"/>
    <b v="0"/>
    <s v="film &amp; video/drama"/>
    <m/>
    <n v="108.33"/>
    <x v="0"/>
    <x v="3"/>
  </r>
  <r>
    <n v="560"/>
    <x v="2"/>
    <x v="1"/>
    <s v="GBP"/>
    <n v="1413634059"/>
    <n v="1411042059"/>
    <b v="0"/>
    <n v="10"/>
    <b v="0"/>
    <s v="film &amp; video/drama"/>
    <m/>
    <n v="56"/>
    <x v="0"/>
    <x v="3"/>
  </r>
  <r>
    <n v="325"/>
    <x v="2"/>
    <x v="0"/>
    <s v="USD"/>
    <n v="1440912480"/>
    <n v="1438385283"/>
    <b v="0"/>
    <n v="10"/>
    <b v="0"/>
    <s v="film &amp; video/drama"/>
    <m/>
    <n v="32.5"/>
    <x v="0"/>
    <x v="3"/>
  </r>
  <r>
    <n v="1"/>
    <x v="2"/>
    <x v="0"/>
    <s v="USD"/>
    <n v="1470975614"/>
    <n v="1465791614"/>
    <b v="0"/>
    <n v="1"/>
    <b v="0"/>
    <s v="film &amp; video/drama"/>
    <m/>
    <n v="1"/>
    <x v="0"/>
    <x v="3"/>
  </r>
  <r>
    <n v="0"/>
    <x v="2"/>
    <x v="0"/>
    <s v="USD"/>
    <n v="1426753723"/>
    <n v="1423733323"/>
    <b v="0"/>
    <n v="0"/>
    <b v="0"/>
    <s v="film &amp; video/drama"/>
    <m/>
    <e v="#DIV/0!"/>
    <x v="0"/>
    <x v="3"/>
  </r>
  <r>
    <n v="0"/>
    <x v="2"/>
    <x v="1"/>
    <s v="GBP"/>
    <n v="1425131108"/>
    <n v="1422539108"/>
    <b v="0"/>
    <n v="0"/>
    <b v="0"/>
    <s v="film &amp; video/drama"/>
    <m/>
    <e v="#DIV/0!"/>
    <x v="0"/>
    <x v="3"/>
  </r>
  <r>
    <n v="0"/>
    <x v="2"/>
    <x v="9"/>
    <s v="EUR"/>
    <n v="1431108776"/>
    <n v="1425924776"/>
    <b v="0"/>
    <n v="0"/>
    <b v="0"/>
    <s v="film &amp; video/drama"/>
    <m/>
    <e v="#DIV/0!"/>
    <x v="0"/>
    <x v="3"/>
  </r>
  <r>
    <n v="1297"/>
    <x v="2"/>
    <x v="1"/>
    <s v="GBP"/>
    <n v="1409337611"/>
    <n v="1407177611"/>
    <b v="0"/>
    <n v="26"/>
    <b v="0"/>
    <s v="film &amp; video/drama"/>
    <m/>
    <n v="49.88"/>
    <x v="0"/>
    <x v="3"/>
  </r>
  <r>
    <n v="0"/>
    <x v="2"/>
    <x v="0"/>
    <s v="USD"/>
    <n v="1438803999"/>
    <n v="1436211999"/>
    <b v="0"/>
    <n v="0"/>
    <b v="0"/>
    <s v="film &amp; video/drama"/>
    <m/>
    <e v="#DIV/0!"/>
    <x v="0"/>
    <x v="3"/>
  </r>
  <r>
    <n v="180"/>
    <x v="2"/>
    <x v="0"/>
    <s v="USD"/>
    <n v="1427155726"/>
    <n v="1425690526"/>
    <b v="0"/>
    <n v="7"/>
    <b v="0"/>
    <s v="film &amp; video/drama"/>
    <m/>
    <n v="25.71"/>
    <x v="0"/>
    <x v="3"/>
  </r>
  <r>
    <n v="0"/>
    <x v="2"/>
    <x v="3"/>
    <s v="EUR"/>
    <n v="1448582145"/>
    <n v="1445986545"/>
    <b v="0"/>
    <n v="0"/>
    <b v="0"/>
    <s v="film &amp; video/drama"/>
    <m/>
    <e v="#DIV/0!"/>
    <x v="0"/>
    <x v="3"/>
  </r>
  <r>
    <n v="200"/>
    <x v="2"/>
    <x v="0"/>
    <s v="USD"/>
    <n v="1457056555"/>
    <n v="1454464555"/>
    <b v="0"/>
    <n v="2"/>
    <b v="0"/>
    <s v="film &amp; video/drama"/>
    <m/>
    <n v="100"/>
    <x v="0"/>
    <x v="3"/>
  </r>
  <r>
    <n v="401"/>
    <x v="2"/>
    <x v="1"/>
    <s v="GBP"/>
    <n v="1428951600"/>
    <n v="1425512843"/>
    <b v="0"/>
    <n v="13"/>
    <b v="0"/>
    <s v="film &amp; video/drama"/>
    <m/>
    <n v="30.85"/>
    <x v="0"/>
    <x v="3"/>
  </r>
  <r>
    <n v="722"/>
    <x v="2"/>
    <x v="1"/>
    <s v="GBP"/>
    <n v="1434995295"/>
    <n v="1432403295"/>
    <b v="0"/>
    <n v="4"/>
    <b v="0"/>
    <s v="film &amp; video/drama"/>
    <m/>
    <n v="180.5"/>
    <x v="0"/>
    <x v="3"/>
  </r>
  <r>
    <n v="0"/>
    <x v="2"/>
    <x v="0"/>
    <s v="USD"/>
    <n v="1483748232"/>
    <n v="1481156232"/>
    <b v="0"/>
    <n v="0"/>
    <b v="0"/>
    <s v="film &amp; video/drama"/>
    <m/>
    <e v="#DIV/0!"/>
    <x v="0"/>
    <x v="3"/>
  </r>
  <r>
    <n v="4482"/>
    <x v="2"/>
    <x v="1"/>
    <s v="GBP"/>
    <n v="1417033610"/>
    <n v="1414438010"/>
    <b v="0"/>
    <n v="12"/>
    <b v="0"/>
    <s v="film &amp; video/drama"/>
    <m/>
    <n v="373.5"/>
    <x v="0"/>
    <x v="3"/>
  </r>
  <r>
    <n v="51"/>
    <x v="2"/>
    <x v="5"/>
    <s v="CAD"/>
    <n v="1409543940"/>
    <n v="1404586762"/>
    <b v="0"/>
    <n v="2"/>
    <b v="0"/>
    <s v="film &amp; video/drama"/>
    <m/>
    <n v="25.5"/>
    <x v="0"/>
    <x v="3"/>
  </r>
  <r>
    <n v="2200"/>
    <x v="2"/>
    <x v="10"/>
    <s v="NOK"/>
    <n v="1471557139"/>
    <n v="1468965139"/>
    <b v="0"/>
    <n v="10"/>
    <b v="0"/>
    <s v="film &amp; video/drama"/>
    <m/>
    <n v="220"/>
    <x v="0"/>
    <x v="3"/>
  </r>
  <r>
    <n v="0"/>
    <x v="2"/>
    <x v="0"/>
    <s v="USD"/>
    <n v="1488571200"/>
    <n v="1485977434"/>
    <b v="0"/>
    <n v="0"/>
    <b v="0"/>
    <s v="film &amp; video/drama"/>
    <m/>
    <e v="#DIV/0!"/>
    <x v="0"/>
    <x v="3"/>
  </r>
  <r>
    <n v="800"/>
    <x v="2"/>
    <x v="0"/>
    <s v="USD"/>
    <n v="1437461940"/>
    <n v="1435383457"/>
    <b v="0"/>
    <n v="5"/>
    <b v="0"/>
    <s v="film &amp; video/drama"/>
    <m/>
    <n v="160"/>
    <x v="0"/>
    <x v="3"/>
  </r>
  <r>
    <n v="0"/>
    <x v="2"/>
    <x v="0"/>
    <s v="USD"/>
    <n v="1409891015"/>
    <n v="1407299015"/>
    <b v="0"/>
    <n v="0"/>
    <b v="0"/>
    <s v="film &amp; video/drama"/>
    <m/>
    <e v="#DIV/0!"/>
    <x v="0"/>
    <x v="3"/>
  </r>
  <r>
    <n v="345"/>
    <x v="2"/>
    <x v="0"/>
    <s v="USD"/>
    <n v="1472920477"/>
    <n v="1467736477"/>
    <b v="0"/>
    <n v="5"/>
    <b v="0"/>
    <s v="film &amp; video/drama"/>
    <m/>
    <n v="69"/>
    <x v="0"/>
    <x v="3"/>
  </r>
  <r>
    <n v="50"/>
    <x v="2"/>
    <x v="0"/>
    <s v="USD"/>
    <n v="1466091446"/>
    <n v="1465227446"/>
    <b v="0"/>
    <n v="1"/>
    <b v="0"/>
    <s v="film &amp; video/drama"/>
    <m/>
    <n v="50"/>
    <x v="0"/>
    <x v="3"/>
  </r>
  <r>
    <n v="250"/>
    <x v="2"/>
    <x v="2"/>
    <s v="AUD"/>
    <n v="1443782138"/>
    <n v="1440326138"/>
    <b v="0"/>
    <n v="3"/>
    <b v="0"/>
    <s v="film &amp; video/drama"/>
    <m/>
    <n v="83.33"/>
    <x v="0"/>
    <x v="3"/>
  </r>
  <r>
    <n v="17"/>
    <x v="2"/>
    <x v="0"/>
    <s v="USD"/>
    <n v="1413572432"/>
    <n v="1410980432"/>
    <b v="0"/>
    <n v="3"/>
    <b v="0"/>
    <s v="film &amp; video/drama"/>
    <m/>
    <n v="5.67"/>
    <x v="0"/>
    <x v="3"/>
  </r>
  <r>
    <n v="0"/>
    <x v="2"/>
    <x v="1"/>
    <s v="GBP"/>
    <n v="1417217166"/>
    <n v="1412029566"/>
    <b v="0"/>
    <n v="0"/>
    <b v="0"/>
    <s v="film &amp; video/drama"/>
    <m/>
    <e v="#DIV/0!"/>
    <x v="0"/>
    <x v="3"/>
  </r>
  <r>
    <n v="3"/>
    <x v="2"/>
    <x v="1"/>
    <s v="GBP"/>
    <n v="1457308531"/>
    <n v="1452124531"/>
    <b v="0"/>
    <n v="3"/>
    <b v="0"/>
    <s v="film &amp; video/drama"/>
    <m/>
    <n v="1"/>
    <x v="0"/>
    <x v="3"/>
  </r>
  <r>
    <n v="0"/>
    <x v="2"/>
    <x v="0"/>
    <s v="USD"/>
    <n v="1436544332"/>
    <n v="1431360332"/>
    <b v="0"/>
    <n v="0"/>
    <b v="0"/>
    <s v="film &amp; video/drama"/>
    <m/>
    <e v="#DIV/0!"/>
    <x v="0"/>
    <x v="3"/>
  </r>
  <r>
    <n v="1465"/>
    <x v="2"/>
    <x v="1"/>
    <s v="GBP"/>
    <n v="1444510800"/>
    <n v="1442062898"/>
    <b v="0"/>
    <n v="19"/>
    <b v="0"/>
    <s v="film &amp; video/drama"/>
    <m/>
    <n v="77.11"/>
    <x v="0"/>
    <x v="3"/>
  </r>
  <r>
    <n v="262"/>
    <x v="2"/>
    <x v="1"/>
    <s v="GBP"/>
    <n v="1487365200"/>
    <n v="1483734100"/>
    <b v="0"/>
    <n v="8"/>
    <b v="0"/>
    <s v="film &amp; video/drama"/>
    <m/>
    <n v="32.75"/>
    <x v="0"/>
    <x v="3"/>
  </r>
  <r>
    <n v="279"/>
    <x v="2"/>
    <x v="0"/>
    <s v="USD"/>
    <n v="1412500322"/>
    <n v="1409908322"/>
    <b v="0"/>
    <n v="6"/>
    <b v="0"/>
    <s v="film &amp; video/drama"/>
    <m/>
    <n v="46.5"/>
    <x v="0"/>
    <x v="3"/>
  </r>
  <r>
    <n v="0"/>
    <x v="2"/>
    <x v="0"/>
    <s v="USD"/>
    <n v="1472698702"/>
    <n v="1470106702"/>
    <b v="0"/>
    <n v="0"/>
    <b v="0"/>
    <s v="film &amp; video/drama"/>
    <m/>
    <e v="#DIV/0!"/>
    <x v="0"/>
    <x v="3"/>
  </r>
  <r>
    <n v="1571.55"/>
    <x v="2"/>
    <x v="0"/>
    <s v="USD"/>
    <n v="1410746403"/>
    <n v="1408154403"/>
    <b v="0"/>
    <n v="18"/>
    <b v="0"/>
    <s v="film &amp; video/drama"/>
    <m/>
    <n v="87.31"/>
    <x v="0"/>
    <x v="3"/>
  </r>
  <r>
    <n v="380"/>
    <x v="2"/>
    <x v="0"/>
    <s v="USD"/>
    <n v="1423424329"/>
    <n v="1421696329"/>
    <b v="0"/>
    <n v="7"/>
    <b v="0"/>
    <s v="film &amp; video/drama"/>
    <m/>
    <n v="54.29"/>
    <x v="0"/>
    <x v="3"/>
  </r>
  <r>
    <n v="0"/>
    <x v="2"/>
    <x v="0"/>
    <s v="USD"/>
    <n v="1444337940"/>
    <n v="1441750564"/>
    <b v="0"/>
    <n v="0"/>
    <b v="0"/>
    <s v="film &amp; video/drama"/>
    <m/>
    <e v="#DIV/0!"/>
    <x v="0"/>
    <x v="3"/>
  </r>
  <r>
    <n v="746"/>
    <x v="2"/>
    <x v="1"/>
    <s v="GBP"/>
    <n v="1422562864"/>
    <n v="1417378864"/>
    <b v="0"/>
    <n v="8"/>
    <b v="0"/>
    <s v="film &amp; video/drama"/>
    <m/>
    <n v="93.25"/>
    <x v="0"/>
    <x v="3"/>
  </r>
  <r>
    <n v="152165"/>
    <x v="2"/>
    <x v="2"/>
    <s v="AUD"/>
    <n v="1470319203"/>
    <n v="1467727203"/>
    <b v="0"/>
    <n v="1293"/>
    <b v="0"/>
    <s v="film &amp; video/drama"/>
    <m/>
    <n v="117.68"/>
    <x v="0"/>
    <x v="3"/>
  </r>
  <r>
    <n v="1300"/>
    <x v="2"/>
    <x v="0"/>
    <s v="USD"/>
    <n v="1444144222"/>
    <n v="1441120222"/>
    <b v="0"/>
    <n v="17"/>
    <b v="0"/>
    <s v="film &amp; video/drama"/>
    <m/>
    <n v="76.47"/>
    <x v="0"/>
    <x v="3"/>
  </r>
  <r>
    <n v="0"/>
    <x v="2"/>
    <x v="0"/>
    <s v="USD"/>
    <n v="1470441983"/>
    <n v="1468627583"/>
    <b v="0"/>
    <n v="0"/>
    <b v="0"/>
    <s v="film &amp; video/drama"/>
    <m/>
    <e v="#DIV/0!"/>
    <x v="0"/>
    <x v="3"/>
  </r>
  <r>
    <n v="2130"/>
    <x v="2"/>
    <x v="5"/>
    <s v="CAD"/>
    <n v="1420346638"/>
    <n v="1417754638"/>
    <b v="0"/>
    <n v="13"/>
    <b v="0"/>
    <s v="film &amp; video/drama"/>
    <m/>
    <n v="163.85"/>
    <x v="0"/>
    <x v="3"/>
  </r>
  <r>
    <n v="0"/>
    <x v="2"/>
    <x v="2"/>
    <s v="AUD"/>
    <n v="1418719967"/>
    <n v="1416127967"/>
    <b v="0"/>
    <n v="0"/>
    <b v="0"/>
    <s v="film &amp; video/drama"/>
    <m/>
    <e v="#DIV/0!"/>
    <x v="0"/>
    <x v="3"/>
  </r>
  <r>
    <n v="0"/>
    <x v="2"/>
    <x v="0"/>
    <s v="USD"/>
    <n v="1436566135"/>
    <n v="1433974135"/>
    <b v="0"/>
    <n v="0"/>
    <b v="0"/>
    <s v="film &amp; video/drama"/>
    <m/>
    <e v="#DIV/0!"/>
    <x v="0"/>
    <x v="3"/>
  </r>
  <r>
    <n v="3030"/>
    <x v="2"/>
    <x v="0"/>
    <s v="USD"/>
    <n v="1443675600"/>
    <n v="1441157592"/>
    <b v="0"/>
    <n v="33"/>
    <b v="0"/>
    <s v="film &amp; video/drama"/>
    <m/>
    <n v="91.82"/>
    <x v="0"/>
    <x v="3"/>
  </r>
  <r>
    <n v="2230"/>
    <x v="2"/>
    <x v="0"/>
    <s v="USD"/>
    <n v="1442634617"/>
    <n v="1440042617"/>
    <b v="0"/>
    <n v="12"/>
    <b v="0"/>
    <s v="film &amp; video/drama"/>
    <m/>
    <n v="185.83"/>
    <x v="0"/>
    <x v="3"/>
  </r>
  <r>
    <n v="1"/>
    <x v="2"/>
    <x v="0"/>
    <s v="USD"/>
    <n v="1460837320"/>
    <n v="1455656920"/>
    <b v="0"/>
    <n v="1"/>
    <b v="0"/>
    <s v="film &amp; video/drama"/>
    <m/>
    <n v="1"/>
    <x v="0"/>
    <x v="3"/>
  </r>
  <r>
    <n v="20"/>
    <x v="2"/>
    <x v="0"/>
    <s v="USD"/>
    <n v="1439734001"/>
    <n v="1437142547"/>
    <b v="0"/>
    <n v="1"/>
    <b v="0"/>
    <s v="film &amp; video/drama"/>
    <m/>
    <n v="20"/>
    <x v="0"/>
    <x v="3"/>
  </r>
  <r>
    <n v="1"/>
    <x v="2"/>
    <x v="0"/>
    <s v="USD"/>
    <n v="1425655349"/>
    <n v="1420471349"/>
    <b v="0"/>
    <n v="1"/>
    <b v="0"/>
    <s v="film &amp; video/drama"/>
    <m/>
    <n v="1"/>
    <x v="0"/>
    <x v="3"/>
  </r>
  <r>
    <n v="10"/>
    <x v="2"/>
    <x v="1"/>
    <s v="GBP"/>
    <n v="1455753540"/>
    <n v="1452058282"/>
    <b v="0"/>
    <n v="1"/>
    <b v="0"/>
    <s v="film &amp; video/drama"/>
    <m/>
    <n v="10"/>
    <x v="0"/>
    <x v="3"/>
  </r>
  <r>
    <n v="27849.22"/>
    <x v="2"/>
    <x v="0"/>
    <s v="USD"/>
    <n v="1429740037"/>
    <n v="1425423637"/>
    <b v="0"/>
    <n v="84"/>
    <b v="0"/>
    <s v="film &amp; video/drama"/>
    <m/>
    <n v="331.54"/>
    <x v="0"/>
    <x v="3"/>
  </r>
  <r>
    <n v="11943"/>
    <x v="2"/>
    <x v="11"/>
    <s v="SEK"/>
    <n v="1419780149"/>
    <n v="1417101749"/>
    <b v="0"/>
    <n v="38"/>
    <b v="0"/>
    <s v="film &amp; video/drama"/>
    <m/>
    <n v="314.29000000000002"/>
    <x v="0"/>
    <x v="3"/>
  </r>
  <r>
    <n v="100"/>
    <x v="2"/>
    <x v="0"/>
    <s v="USD"/>
    <n v="1431702289"/>
    <n v="1426518289"/>
    <b v="0"/>
    <n v="1"/>
    <b v="0"/>
    <s v="film &amp; video/drama"/>
    <m/>
    <n v="100"/>
    <x v="0"/>
    <x v="3"/>
  </r>
  <r>
    <n v="8815"/>
    <x v="2"/>
    <x v="0"/>
    <s v="USD"/>
    <n v="1459493940"/>
    <n v="1456732225"/>
    <b v="0"/>
    <n v="76"/>
    <b v="0"/>
    <s v="film &amp; video/drama"/>
    <m/>
    <n v="115.99"/>
    <x v="0"/>
    <x v="3"/>
  </r>
  <r>
    <n v="360"/>
    <x v="2"/>
    <x v="0"/>
    <s v="USD"/>
    <n v="1440101160"/>
    <n v="1436542030"/>
    <b v="0"/>
    <n v="3"/>
    <b v="0"/>
    <s v="film &amp; video/drama"/>
    <m/>
    <n v="120"/>
    <x v="0"/>
    <x v="3"/>
  </r>
  <r>
    <n v="0"/>
    <x v="2"/>
    <x v="0"/>
    <s v="USD"/>
    <n v="1427569564"/>
    <n v="1422389164"/>
    <b v="0"/>
    <n v="0"/>
    <b v="0"/>
    <s v="film &amp; video/drama"/>
    <m/>
    <e v="#DIV/0!"/>
    <x v="0"/>
    <x v="3"/>
  </r>
  <r>
    <n v="130"/>
    <x v="2"/>
    <x v="0"/>
    <s v="USD"/>
    <n v="1427423940"/>
    <n v="1422383318"/>
    <b v="0"/>
    <n v="2"/>
    <b v="0"/>
    <s v="film &amp; video/drama"/>
    <m/>
    <n v="65"/>
    <x v="0"/>
    <x v="3"/>
  </r>
  <r>
    <n v="0"/>
    <x v="2"/>
    <x v="0"/>
    <s v="USD"/>
    <n v="1463879100"/>
    <n v="1461287350"/>
    <b v="0"/>
    <n v="0"/>
    <b v="0"/>
    <s v="film &amp; video/drama"/>
    <m/>
    <e v="#DIV/0!"/>
    <x v="0"/>
    <x v="3"/>
  </r>
  <r>
    <n v="0"/>
    <x v="2"/>
    <x v="2"/>
    <s v="AUD"/>
    <n v="1436506726"/>
    <n v="1431322726"/>
    <b v="0"/>
    <n v="0"/>
    <b v="0"/>
    <s v="film &amp; video/drama"/>
    <m/>
    <e v="#DIV/0!"/>
    <x v="0"/>
    <x v="3"/>
  </r>
  <r>
    <n v="0"/>
    <x v="2"/>
    <x v="0"/>
    <s v="USD"/>
    <n v="1460153054"/>
    <n v="1457564654"/>
    <b v="0"/>
    <n v="0"/>
    <b v="0"/>
    <s v="film &amp; video/drama"/>
    <m/>
    <e v="#DIV/0!"/>
    <x v="0"/>
    <x v="3"/>
  </r>
  <r>
    <n v="250"/>
    <x v="2"/>
    <x v="1"/>
    <s v="GBP"/>
    <n v="1433064540"/>
    <n v="1428854344"/>
    <b v="0"/>
    <n v="2"/>
    <b v="0"/>
    <s v="film &amp; video/drama"/>
    <m/>
    <n v="125"/>
    <x v="0"/>
    <x v="3"/>
  </r>
  <r>
    <n v="0"/>
    <x v="2"/>
    <x v="0"/>
    <s v="USD"/>
    <n v="1436477241"/>
    <n v="1433885241"/>
    <b v="0"/>
    <n v="0"/>
    <b v="0"/>
    <s v="film &amp; video/drama"/>
    <m/>
    <e v="#DIV/0!"/>
    <x v="0"/>
    <x v="3"/>
  </r>
  <r>
    <n v="0"/>
    <x v="2"/>
    <x v="1"/>
    <s v="GBP"/>
    <n v="1433176105"/>
    <n v="1427992105"/>
    <b v="0"/>
    <n v="0"/>
    <b v="0"/>
    <s v="film &amp; video/drama"/>
    <m/>
    <e v="#DIV/0!"/>
    <x v="0"/>
    <x v="3"/>
  </r>
  <r>
    <n v="0"/>
    <x v="2"/>
    <x v="12"/>
    <s v="EUR"/>
    <n v="1455402297"/>
    <n v="1452810297"/>
    <b v="0"/>
    <n v="0"/>
    <b v="0"/>
    <s v="film &amp; video/drama"/>
    <m/>
    <e v="#DIV/0!"/>
    <x v="0"/>
    <x v="3"/>
  </r>
  <r>
    <n v="60"/>
    <x v="2"/>
    <x v="0"/>
    <s v="USD"/>
    <n v="1433443151"/>
    <n v="1430851151"/>
    <b v="0"/>
    <n v="2"/>
    <b v="0"/>
    <s v="film &amp; video/drama"/>
    <m/>
    <n v="30"/>
    <x v="0"/>
    <x v="3"/>
  </r>
  <r>
    <n v="0"/>
    <x v="2"/>
    <x v="0"/>
    <s v="USD"/>
    <n v="1451775651"/>
    <n v="1449183651"/>
    <b v="0"/>
    <n v="0"/>
    <b v="0"/>
    <s v="film &amp; video/drama"/>
    <m/>
    <e v="#DIV/0!"/>
    <x v="0"/>
    <x v="3"/>
  </r>
  <r>
    <n v="110"/>
    <x v="2"/>
    <x v="1"/>
    <s v="GBP"/>
    <n v="1425066546"/>
    <n v="1422474546"/>
    <b v="0"/>
    <n v="7"/>
    <b v="0"/>
    <s v="film &amp; video/drama"/>
    <m/>
    <n v="15.71"/>
    <x v="0"/>
    <x v="3"/>
  </r>
  <r>
    <n v="0"/>
    <x v="2"/>
    <x v="0"/>
    <s v="USD"/>
    <n v="1475185972"/>
    <n v="1472593972"/>
    <b v="0"/>
    <n v="0"/>
    <b v="0"/>
    <s v="film &amp; video/drama"/>
    <m/>
    <e v="#DIV/0!"/>
    <x v="0"/>
    <x v="3"/>
  </r>
  <r>
    <n v="401"/>
    <x v="2"/>
    <x v="0"/>
    <s v="USD"/>
    <n v="1434847859"/>
    <n v="1431391859"/>
    <b v="0"/>
    <n v="5"/>
    <b v="0"/>
    <s v="film &amp; video/drama"/>
    <m/>
    <n v="80.2"/>
    <x v="0"/>
    <x v="3"/>
  </r>
  <r>
    <n v="0"/>
    <x v="2"/>
    <x v="0"/>
    <s v="USD"/>
    <n v="1436478497"/>
    <n v="1433886497"/>
    <b v="0"/>
    <n v="0"/>
    <b v="0"/>
    <s v="film &amp; video/drama"/>
    <m/>
    <e v="#DIV/0!"/>
    <x v="0"/>
    <x v="3"/>
  </r>
  <r>
    <n v="0"/>
    <x v="2"/>
    <x v="0"/>
    <s v="USD"/>
    <n v="1451952000"/>
    <n v="1447380099"/>
    <b v="0"/>
    <n v="0"/>
    <b v="0"/>
    <s v="film &amp; video/drama"/>
    <m/>
    <e v="#DIV/0!"/>
    <x v="0"/>
    <x v="3"/>
  </r>
  <r>
    <n v="50"/>
    <x v="2"/>
    <x v="0"/>
    <s v="USD"/>
    <n v="1457445069"/>
    <n v="1452261069"/>
    <b v="0"/>
    <n v="1"/>
    <b v="0"/>
    <s v="film &amp; video/drama"/>
    <m/>
    <n v="50"/>
    <x v="0"/>
    <x v="3"/>
  </r>
  <r>
    <n v="0"/>
    <x v="2"/>
    <x v="0"/>
    <s v="USD"/>
    <n v="1483088400"/>
    <n v="1481324760"/>
    <b v="0"/>
    <n v="0"/>
    <b v="0"/>
    <s v="film &amp; video/drama"/>
    <m/>
    <e v="#DIV/0!"/>
    <x v="0"/>
    <x v="3"/>
  </r>
  <r>
    <n v="250"/>
    <x v="2"/>
    <x v="2"/>
    <s v="AUD"/>
    <n v="1446984000"/>
    <n v="1445308730"/>
    <b v="0"/>
    <n v="5"/>
    <b v="0"/>
    <s v="film &amp; video/drama"/>
    <m/>
    <n v="50"/>
    <x v="0"/>
    <x v="3"/>
  </r>
  <r>
    <n v="16145.12"/>
    <x v="0"/>
    <x v="0"/>
    <s v="USD"/>
    <n v="1367773211"/>
    <n v="1363885211"/>
    <b v="1"/>
    <n v="137"/>
    <b v="1"/>
    <s v="film &amp; video/documentary"/>
    <m/>
    <n v="117.85"/>
    <x v="0"/>
    <x v="4"/>
  </r>
  <r>
    <n v="41000"/>
    <x v="0"/>
    <x v="0"/>
    <s v="USD"/>
    <n v="1419180304"/>
    <n v="1415292304"/>
    <b v="1"/>
    <n v="376"/>
    <b v="1"/>
    <s v="film &amp; video/documentary"/>
    <m/>
    <n v="109.04"/>
    <x v="0"/>
    <x v="4"/>
  </r>
  <r>
    <n v="14750"/>
    <x v="0"/>
    <x v="0"/>
    <s v="USD"/>
    <n v="1324381790"/>
    <n v="1321357790"/>
    <b v="1"/>
    <n v="202"/>
    <b v="1"/>
    <s v="film &amp; video/documentary"/>
    <m/>
    <n v="73.02"/>
    <x v="0"/>
    <x v="4"/>
  </r>
  <r>
    <n v="25648"/>
    <x v="0"/>
    <x v="0"/>
    <s v="USD"/>
    <n v="1393031304"/>
    <n v="1390439304"/>
    <b v="1"/>
    <n v="328"/>
    <b v="1"/>
    <s v="film &amp; video/documentary"/>
    <m/>
    <n v="78.2"/>
    <x v="0"/>
    <x v="4"/>
  </r>
  <r>
    <n v="3981.5"/>
    <x v="0"/>
    <x v="0"/>
    <s v="USD"/>
    <n v="1268723160"/>
    <n v="1265269559"/>
    <b v="1"/>
    <n v="84"/>
    <b v="1"/>
    <s v="film &amp; video/documentary"/>
    <m/>
    <n v="47.4"/>
    <x v="0"/>
    <x v="4"/>
  </r>
  <r>
    <n v="5186"/>
    <x v="0"/>
    <x v="0"/>
    <s v="USD"/>
    <n v="1345079785"/>
    <n v="1342487785"/>
    <b v="1"/>
    <n v="96"/>
    <b v="1"/>
    <s v="film &amp; video/documentary"/>
    <m/>
    <n v="54.02"/>
    <x v="0"/>
    <x v="4"/>
  </r>
  <r>
    <n v="15273"/>
    <x v="0"/>
    <x v="0"/>
    <s v="USD"/>
    <n v="1292665405"/>
    <n v="1288341805"/>
    <b v="1"/>
    <n v="223"/>
    <b v="1"/>
    <s v="film &amp; video/documentary"/>
    <m/>
    <n v="68.489999999999995"/>
    <x v="0"/>
    <x v="4"/>
  </r>
  <r>
    <n v="6705"/>
    <x v="0"/>
    <x v="0"/>
    <s v="USD"/>
    <n v="1287200340"/>
    <n v="1284042614"/>
    <b v="1"/>
    <n v="62"/>
    <b v="1"/>
    <s v="film &amp; video/documentary"/>
    <m/>
    <n v="108.15"/>
    <x v="0"/>
    <x v="4"/>
  </r>
  <r>
    <n v="86133"/>
    <x v="0"/>
    <x v="0"/>
    <s v="USD"/>
    <n v="1325961309"/>
    <n v="1322073309"/>
    <b v="1"/>
    <n v="146"/>
    <b v="1"/>
    <s v="film &amp; video/documentary"/>
    <m/>
    <n v="589.95000000000005"/>
    <x v="0"/>
    <x v="4"/>
  </r>
  <r>
    <n v="11292"/>
    <x v="0"/>
    <x v="0"/>
    <s v="USD"/>
    <n v="1282498800"/>
    <n v="1275603020"/>
    <b v="1"/>
    <n v="235"/>
    <b v="1"/>
    <s v="film &amp; video/documentary"/>
    <m/>
    <n v="48.05"/>
    <x v="0"/>
    <x v="4"/>
  </r>
  <r>
    <n v="31675"/>
    <x v="0"/>
    <x v="0"/>
    <s v="USD"/>
    <n v="1370525691"/>
    <n v="1367933691"/>
    <b v="1"/>
    <n v="437"/>
    <b v="1"/>
    <s v="film &amp; video/documentary"/>
    <m/>
    <n v="72.48"/>
    <x v="0"/>
    <x v="4"/>
  </r>
  <r>
    <n v="4395"/>
    <x v="0"/>
    <x v="0"/>
    <s v="USD"/>
    <n v="1337194800"/>
    <n v="1334429646"/>
    <b v="1"/>
    <n v="77"/>
    <b v="1"/>
    <s v="film &amp; video/documentary"/>
    <m/>
    <n v="57.08"/>
    <x v="0"/>
    <x v="4"/>
  </r>
  <r>
    <n v="9228"/>
    <x v="0"/>
    <x v="0"/>
    <s v="USD"/>
    <n v="1275364740"/>
    <n v="1269878058"/>
    <b v="1"/>
    <n v="108"/>
    <b v="1"/>
    <s v="film &amp; video/documentary"/>
    <m/>
    <n v="85.44"/>
    <x v="0"/>
    <x v="4"/>
  </r>
  <r>
    <n v="1511"/>
    <x v="0"/>
    <x v="0"/>
    <s v="USD"/>
    <n v="1329320235"/>
    <n v="1326728235"/>
    <b v="1"/>
    <n v="7"/>
    <b v="1"/>
    <s v="film &amp; video/documentary"/>
    <m/>
    <n v="215.86"/>
    <x v="0"/>
    <x v="4"/>
  </r>
  <r>
    <n v="28067.34"/>
    <x v="0"/>
    <x v="0"/>
    <s v="USD"/>
    <n v="1445047200"/>
    <n v="1442443910"/>
    <b v="1"/>
    <n v="314"/>
    <b v="1"/>
    <s v="film &amp; video/documentary"/>
    <m/>
    <n v="89.39"/>
    <x v="0"/>
    <x v="4"/>
  </r>
  <r>
    <n v="8538.66"/>
    <x v="0"/>
    <x v="0"/>
    <s v="USD"/>
    <n v="1300275482"/>
    <n v="1297687082"/>
    <b v="1"/>
    <n v="188"/>
    <b v="1"/>
    <s v="film &amp; video/documentary"/>
    <m/>
    <n v="45.42"/>
    <x v="0"/>
    <x v="4"/>
  </r>
  <r>
    <n v="18083"/>
    <x v="0"/>
    <x v="0"/>
    <s v="USD"/>
    <n v="1363458467"/>
    <n v="1360866467"/>
    <b v="1"/>
    <n v="275"/>
    <b v="1"/>
    <s v="film &amp; video/documentary"/>
    <m/>
    <n v="65.760000000000005"/>
    <x v="0"/>
    <x v="4"/>
  </r>
  <r>
    <n v="37354.269999999997"/>
    <x v="0"/>
    <x v="0"/>
    <s v="USD"/>
    <n v="1463670162"/>
    <n v="1461078162"/>
    <b v="1"/>
    <n v="560"/>
    <b v="1"/>
    <s v="film &amp; video/documentary"/>
    <m/>
    <n v="66.7"/>
    <x v="0"/>
    <x v="4"/>
  </r>
  <r>
    <n v="57342"/>
    <x v="0"/>
    <x v="0"/>
    <s v="USD"/>
    <n v="1308359666"/>
    <n v="1305767666"/>
    <b v="1"/>
    <n v="688"/>
    <b v="1"/>
    <s v="film &amp; video/documentary"/>
    <m/>
    <n v="83.35"/>
    <x v="0"/>
    <x v="4"/>
  </r>
  <r>
    <n v="98953.42"/>
    <x v="0"/>
    <x v="0"/>
    <s v="USD"/>
    <n v="1428514969"/>
    <n v="1425922969"/>
    <b v="1"/>
    <n v="942"/>
    <b v="1"/>
    <s v="film &amp; video/documentary"/>
    <m/>
    <n v="105.05"/>
    <x v="0"/>
    <x v="4"/>
  </r>
  <r>
    <n v="10640"/>
    <x v="0"/>
    <x v="0"/>
    <s v="USD"/>
    <n v="1279360740"/>
    <n v="1275415679"/>
    <b v="1"/>
    <n v="88"/>
    <b v="1"/>
    <s v="film &amp; video/documentary"/>
    <m/>
    <n v="120.91"/>
    <x v="0"/>
    <x v="4"/>
  </r>
  <r>
    <n v="21480"/>
    <x v="0"/>
    <x v="0"/>
    <s v="USD"/>
    <n v="1339080900"/>
    <n v="1334783704"/>
    <b v="1"/>
    <n v="220"/>
    <b v="1"/>
    <s v="film &amp; video/documentary"/>
    <m/>
    <n v="97.64"/>
    <x v="0"/>
    <x v="4"/>
  </r>
  <r>
    <n v="6000"/>
    <x v="0"/>
    <x v="0"/>
    <s v="USD"/>
    <n v="1298699828"/>
    <n v="1294811828"/>
    <b v="1"/>
    <n v="145"/>
    <b v="1"/>
    <s v="film &amp; video/documentary"/>
    <m/>
    <n v="41.38"/>
    <x v="0"/>
    <x v="4"/>
  </r>
  <r>
    <n v="29520.27"/>
    <x v="0"/>
    <x v="0"/>
    <s v="USD"/>
    <n v="1348786494"/>
    <n v="1346194494"/>
    <b v="1"/>
    <n v="963"/>
    <b v="1"/>
    <s v="film &amp; video/documentary"/>
    <m/>
    <n v="30.65"/>
    <x v="0"/>
    <x v="4"/>
  </r>
  <r>
    <n v="5910"/>
    <x v="0"/>
    <x v="0"/>
    <s v="USD"/>
    <n v="1336747995"/>
    <n v="1334155995"/>
    <b v="1"/>
    <n v="91"/>
    <b v="1"/>
    <s v="film &amp; video/documentary"/>
    <m/>
    <n v="64.95"/>
    <x v="0"/>
    <x v="4"/>
  </r>
  <r>
    <n v="5555"/>
    <x v="0"/>
    <x v="0"/>
    <s v="USD"/>
    <n v="1273522560"/>
    <n v="1269928430"/>
    <b v="1"/>
    <n v="58"/>
    <b v="1"/>
    <s v="film &amp; video/documentary"/>
    <m/>
    <n v="95.78"/>
    <x v="0"/>
    <x v="4"/>
  </r>
  <r>
    <n v="1455"/>
    <x v="0"/>
    <x v="0"/>
    <s v="USD"/>
    <n v="1271994660"/>
    <n v="1264565507"/>
    <b v="1"/>
    <n v="36"/>
    <b v="1"/>
    <s v="film &amp; video/documentary"/>
    <m/>
    <n v="40.42"/>
    <x v="0"/>
    <x v="4"/>
  </r>
  <r>
    <n v="12965.44"/>
    <x v="0"/>
    <x v="1"/>
    <s v="GBP"/>
    <n v="1403693499"/>
    <n v="1401101499"/>
    <b v="1"/>
    <n v="165"/>
    <b v="1"/>
    <s v="film &amp; video/documentary"/>
    <m/>
    <n v="78.58"/>
    <x v="0"/>
    <x v="4"/>
  </r>
  <r>
    <n v="5570"/>
    <x v="0"/>
    <x v="0"/>
    <s v="USD"/>
    <n v="1320640778"/>
    <n v="1316749178"/>
    <b v="1"/>
    <n v="111"/>
    <b v="1"/>
    <s v="film &amp; video/documentary"/>
    <m/>
    <n v="50.18"/>
    <x v="0"/>
    <x v="4"/>
  </r>
  <r>
    <n v="147233.76999999999"/>
    <x v="0"/>
    <x v="2"/>
    <s v="AUD"/>
    <n v="1487738622"/>
    <n v="1485146622"/>
    <b v="1"/>
    <n v="1596"/>
    <b v="1"/>
    <s v="film &amp; video/documentary"/>
    <m/>
    <n v="92.25"/>
    <x v="0"/>
    <x v="4"/>
  </r>
  <r>
    <n v="3510"/>
    <x v="0"/>
    <x v="0"/>
    <s v="USD"/>
    <n v="1306296000"/>
    <n v="1301950070"/>
    <b v="1"/>
    <n v="61"/>
    <b v="1"/>
    <s v="film &amp; video/documentary"/>
    <m/>
    <n v="57.54"/>
    <x v="0"/>
    <x v="4"/>
  </r>
  <r>
    <n v="31404"/>
    <x v="0"/>
    <x v="0"/>
    <s v="USD"/>
    <n v="1388649600"/>
    <n v="1386123861"/>
    <b v="1"/>
    <n v="287"/>
    <b v="1"/>
    <s v="film &amp; video/documentary"/>
    <m/>
    <n v="109.42"/>
    <x v="0"/>
    <x v="4"/>
  </r>
  <r>
    <n v="5323.01"/>
    <x v="0"/>
    <x v="0"/>
    <s v="USD"/>
    <n v="1272480540"/>
    <n v="1267220191"/>
    <b v="1"/>
    <n v="65"/>
    <b v="1"/>
    <s v="film &amp; video/documentary"/>
    <m/>
    <n v="81.89"/>
    <x v="0"/>
    <x v="4"/>
  </r>
  <r>
    <n v="5388.79"/>
    <x v="0"/>
    <x v="0"/>
    <s v="USD"/>
    <n v="1309694266"/>
    <n v="1307102266"/>
    <b v="1"/>
    <n v="118"/>
    <b v="1"/>
    <s v="film &amp; video/documentary"/>
    <m/>
    <n v="45.67"/>
    <x v="0"/>
    <x v="4"/>
  </r>
  <r>
    <n v="6240"/>
    <x v="0"/>
    <x v="0"/>
    <s v="USD"/>
    <n v="1333609140"/>
    <n v="1330638829"/>
    <b v="1"/>
    <n v="113"/>
    <b v="1"/>
    <s v="film &amp; video/documentary"/>
    <m/>
    <n v="55.22"/>
    <x v="0"/>
    <x v="4"/>
  </r>
  <r>
    <n v="21679"/>
    <x v="0"/>
    <x v="0"/>
    <s v="USD"/>
    <n v="1352511966"/>
    <n v="1349916366"/>
    <b v="1"/>
    <n v="332"/>
    <b v="1"/>
    <s v="film &amp; video/documentary"/>
    <m/>
    <n v="65.3"/>
    <x v="0"/>
    <x v="4"/>
  </r>
  <r>
    <n v="5904"/>
    <x v="0"/>
    <x v="0"/>
    <s v="USD"/>
    <n v="1335574674"/>
    <n v="1330394274"/>
    <b v="1"/>
    <n v="62"/>
    <b v="1"/>
    <s v="film &amp; video/documentary"/>
    <m/>
    <n v="95.23"/>
    <x v="0"/>
    <x v="4"/>
  </r>
  <r>
    <n v="71748"/>
    <x v="0"/>
    <x v="0"/>
    <s v="USD"/>
    <n v="1432416219"/>
    <n v="1429824219"/>
    <b v="1"/>
    <n v="951"/>
    <b v="1"/>
    <s v="film &amp; video/documentary"/>
    <m/>
    <n v="75.44"/>
    <x v="0"/>
    <x v="4"/>
  </r>
  <r>
    <n v="40594"/>
    <x v="0"/>
    <x v="0"/>
    <s v="USD"/>
    <n v="1350003539"/>
    <n v="1347411539"/>
    <b v="1"/>
    <n v="415"/>
    <b v="1"/>
    <s v="film &amp; video/documentary"/>
    <m/>
    <n v="97.82"/>
    <x v="0"/>
    <x v="4"/>
  </r>
  <r>
    <n v="26744.11"/>
    <x v="0"/>
    <x v="0"/>
    <s v="USD"/>
    <n v="1488160860"/>
    <n v="1485237096"/>
    <b v="1"/>
    <n v="305"/>
    <b v="1"/>
    <s v="film &amp; video/documentary"/>
    <m/>
    <n v="87.69"/>
    <x v="0"/>
    <x v="4"/>
  </r>
  <r>
    <n v="117108"/>
    <x v="0"/>
    <x v="0"/>
    <s v="USD"/>
    <n v="1401459035"/>
    <n v="1397571035"/>
    <b v="1"/>
    <n v="2139"/>
    <b v="1"/>
    <s v="film &amp; video/documentary"/>
    <m/>
    <n v="54.75"/>
    <x v="0"/>
    <x v="4"/>
  </r>
  <r>
    <n v="6632.32"/>
    <x v="0"/>
    <x v="0"/>
    <s v="USD"/>
    <n v="1249932360"/>
    <n v="1242532513"/>
    <b v="1"/>
    <n v="79"/>
    <b v="1"/>
    <s v="film &amp; video/documentary"/>
    <m/>
    <n v="83.95"/>
    <x v="0"/>
    <x v="4"/>
  </r>
  <r>
    <n v="45535"/>
    <x v="0"/>
    <x v="0"/>
    <s v="USD"/>
    <n v="1266876000"/>
    <n v="1263679492"/>
    <b v="1"/>
    <n v="179"/>
    <b v="1"/>
    <s v="film &amp; video/documentary"/>
    <m/>
    <n v="254.39"/>
    <x v="0"/>
    <x v="4"/>
  </r>
  <r>
    <n v="20569.05"/>
    <x v="0"/>
    <x v="0"/>
    <s v="USD"/>
    <n v="1306904340"/>
    <n v="1305219744"/>
    <b v="1"/>
    <n v="202"/>
    <b v="1"/>
    <s v="film &amp; video/documentary"/>
    <m/>
    <n v="101.83"/>
    <x v="0"/>
    <x v="4"/>
  </r>
  <r>
    <n v="41850.46"/>
    <x v="0"/>
    <x v="0"/>
    <s v="USD"/>
    <n v="1327167780"/>
    <n v="1325007780"/>
    <b v="1"/>
    <n v="760"/>
    <b v="1"/>
    <s v="film &amp; video/documentary"/>
    <m/>
    <n v="55.07"/>
    <x v="0"/>
    <x v="4"/>
  </r>
  <r>
    <n v="32035.51"/>
    <x v="0"/>
    <x v="0"/>
    <s v="USD"/>
    <n v="1379614128"/>
    <n v="1377022128"/>
    <b v="1"/>
    <n v="563"/>
    <b v="1"/>
    <s v="film &amp; video/documentary"/>
    <m/>
    <n v="56.9"/>
    <x v="0"/>
    <x v="4"/>
  </r>
  <r>
    <n v="16373"/>
    <x v="0"/>
    <x v="0"/>
    <s v="USD"/>
    <n v="1364236524"/>
    <n v="1360352124"/>
    <b v="1"/>
    <n v="135"/>
    <b v="1"/>
    <s v="film &amp; video/documentary"/>
    <m/>
    <n v="121.28"/>
    <x v="0"/>
    <x v="4"/>
  </r>
  <r>
    <n v="26445"/>
    <x v="0"/>
    <x v="0"/>
    <s v="USD"/>
    <n v="1351828800"/>
    <n v="1349160018"/>
    <b v="1"/>
    <n v="290"/>
    <b v="1"/>
    <s v="film &amp; video/documentary"/>
    <m/>
    <n v="91.19"/>
    <x v="0"/>
    <x v="4"/>
  </r>
  <r>
    <n v="51605.31"/>
    <x v="0"/>
    <x v="0"/>
    <s v="USD"/>
    <n v="1340683393"/>
    <n v="1337659393"/>
    <b v="1"/>
    <n v="447"/>
    <b v="1"/>
    <s v="film &amp; video/documentary"/>
    <m/>
    <n v="115.45"/>
    <x v="0"/>
    <x v="4"/>
  </r>
  <r>
    <n v="15723"/>
    <x v="0"/>
    <x v="1"/>
    <s v="GBP"/>
    <n v="1383389834"/>
    <n v="1380797834"/>
    <b v="1"/>
    <n v="232"/>
    <b v="1"/>
    <s v="film &amp; video/documentary"/>
    <m/>
    <n v="67.77"/>
    <x v="0"/>
    <x v="4"/>
  </r>
  <r>
    <n v="4800.8"/>
    <x v="0"/>
    <x v="0"/>
    <s v="USD"/>
    <n v="1296633540"/>
    <n v="1292316697"/>
    <b v="1"/>
    <n v="168"/>
    <b v="1"/>
    <s v="film &amp; video/documentary"/>
    <m/>
    <n v="28.58"/>
    <x v="0"/>
    <x v="4"/>
  </r>
  <r>
    <n v="6001"/>
    <x v="0"/>
    <x v="0"/>
    <s v="USD"/>
    <n v="1367366460"/>
    <n v="1365791246"/>
    <b v="1"/>
    <n v="128"/>
    <b v="1"/>
    <s v="film &amp; video/documentary"/>
    <m/>
    <n v="46.88"/>
    <x v="0"/>
    <x v="4"/>
  </r>
  <r>
    <n v="76130.2"/>
    <x v="0"/>
    <x v="0"/>
    <s v="USD"/>
    <n v="1319860740"/>
    <n v="1317064599"/>
    <b v="1"/>
    <n v="493"/>
    <b v="1"/>
    <s v="film &amp; video/documentary"/>
    <m/>
    <n v="154.41999999999999"/>
    <x v="0"/>
    <x v="4"/>
  </r>
  <r>
    <n v="26360"/>
    <x v="0"/>
    <x v="0"/>
    <s v="USD"/>
    <n v="1398009714"/>
    <n v="1395417714"/>
    <b v="1"/>
    <n v="131"/>
    <b v="1"/>
    <s v="film &amp; video/documentary"/>
    <m/>
    <n v="201.22"/>
    <x v="0"/>
    <x v="4"/>
  </r>
  <r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66554.559999999998"/>
    <x v="0"/>
    <x v="0"/>
    <s v="USD"/>
    <n v="1383264000"/>
    <n v="1378080409"/>
    <b v="1"/>
    <n v="665"/>
    <b v="1"/>
    <s v="film &amp; video/documentary"/>
    <m/>
    <n v="100.08"/>
    <x v="0"/>
    <x v="4"/>
  </r>
  <r>
    <n v="29681.55"/>
    <x v="0"/>
    <x v="0"/>
    <s v="USD"/>
    <n v="1347017083"/>
    <n v="1344857083"/>
    <b v="1"/>
    <n v="129"/>
    <b v="1"/>
    <s v="film &amp; video/documentary"/>
    <m/>
    <n v="230.09"/>
    <x v="0"/>
    <x v="4"/>
  </r>
  <r>
    <n v="20128"/>
    <x v="0"/>
    <x v="0"/>
    <s v="USD"/>
    <n v="1430452740"/>
    <n v="1427390901"/>
    <b v="1"/>
    <n v="142"/>
    <b v="1"/>
    <s v="film &amp; video/documentary"/>
    <m/>
    <n v="141.75"/>
    <x v="0"/>
    <x v="4"/>
  </r>
  <r>
    <n v="137254.84"/>
    <x v="0"/>
    <x v="0"/>
    <s v="USD"/>
    <n v="1399669200"/>
    <n v="1394536048"/>
    <b v="1"/>
    <n v="2436"/>
    <b v="1"/>
    <s v="film &amp; video/documentary"/>
    <m/>
    <n v="56.34"/>
    <x v="0"/>
    <x v="4"/>
  </r>
  <r>
    <n v="17895.25"/>
    <x v="0"/>
    <x v="0"/>
    <s v="USD"/>
    <n v="1289975060"/>
    <n v="1287379460"/>
    <b v="1"/>
    <n v="244"/>
    <b v="1"/>
    <s v="film &amp; video/documentary"/>
    <m/>
    <n v="73.34"/>
    <x v="0"/>
    <x v="4"/>
  </r>
  <r>
    <n v="25430.66"/>
    <x v="0"/>
    <x v="0"/>
    <s v="USD"/>
    <n v="1303686138"/>
    <n v="1301007738"/>
    <b v="1"/>
    <n v="298"/>
    <b v="1"/>
    <s v="film &amp; video/documentary"/>
    <m/>
    <n v="85.34"/>
    <x v="0"/>
    <x v="4"/>
  </r>
  <r>
    <n v="15435.55"/>
    <x v="0"/>
    <x v="0"/>
    <s v="USD"/>
    <n v="1363711335"/>
    <n v="1360258935"/>
    <b v="1"/>
    <n v="251"/>
    <b v="1"/>
    <s v="film &amp; video/documentary"/>
    <m/>
    <n v="61.5"/>
    <x v="0"/>
    <x v="4"/>
  </r>
  <r>
    <n v="10046"/>
    <x v="0"/>
    <x v="0"/>
    <s v="USD"/>
    <n v="1330115638"/>
    <n v="1327523638"/>
    <b v="1"/>
    <n v="108"/>
    <b v="1"/>
    <s v="film &amp; video/documentary"/>
    <m/>
    <n v="93.02"/>
    <x v="0"/>
    <x v="4"/>
  </r>
  <r>
    <n v="4124"/>
    <x v="0"/>
    <x v="0"/>
    <s v="USD"/>
    <n v="1338601346"/>
    <n v="1336009346"/>
    <b v="1"/>
    <n v="82"/>
    <b v="1"/>
    <s v="film &amp; video/documentary"/>
    <m/>
    <n v="50.29"/>
    <x v="0"/>
    <x v="4"/>
  </r>
  <r>
    <n v="7876"/>
    <x v="0"/>
    <x v="0"/>
    <s v="USD"/>
    <n v="1346464800"/>
    <n v="1343096197"/>
    <b v="1"/>
    <n v="74"/>
    <b v="1"/>
    <s v="film &amp; video/documentary"/>
    <m/>
    <n v="106.43"/>
    <x v="0"/>
    <x v="4"/>
  </r>
  <r>
    <n v="9775"/>
    <x v="0"/>
    <x v="0"/>
    <s v="USD"/>
    <n v="1331392049"/>
    <n v="1328800049"/>
    <b v="1"/>
    <n v="189"/>
    <b v="1"/>
    <s v="film &amp; video/documentary"/>
    <m/>
    <n v="51.72"/>
    <x v="0"/>
    <x v="4"/>
  </r>
  <r>
    <n v="2929"/>
    <x v="0"/>
    <x v="0"/>
    <s v="USD"/>
    <n v="1363806333"/>
    <n v="1362081933"/>
    <b v="1"/>
    <n v="80"/>
    <b v="1"/>
    <s v="film &amp; video/documentary"/>
    <m/>
    <n v="36.61"/>
    <x v="0"/>
    <x v="4"/>
  </r>
  <r>
    <n v="24490"/>
    <x v="0"/>
    <x v="0"/>
    <s v="USD"/>
    <n v="1360276801"/>
    <n v="1357684801"/>
    <b v="1"/>
    <n v="576"/>
    <b v="1"/>
    <s v="film &amp; video/documentary"/>
    <m/>
    <n v="42.52"/>
    <x v="0"/>
    <x v="4"/>
  </r>
  <r>
    <n v="12668"/>
    <x v="0"/>
    <x v="0"/>
    <s v="USD"/>
    <n v="1299775210"/>
    <n v="1295887210"/>
    <b v="1"/>
    <n v="202"/>
    <b v="1"/>
    <s v="film &amp; video/documentary"/>
    <m/>
    <n v="62.71"/>
    <x v="0"/>
    <x v="4"/>
  </r>
  <r>
    <n v="21410"/>
    <x v="0"/>
    <x v="0"/>
    <s v="USD"/>
    <n v="1346695334"/>
    <n v="1344880934"/>
    <b v="1"/>
    <n v="238"/>
    <b v="1"/>
    <s v="film &amp; video/documentary"/>
    <m/>
    <n v="89.96"/>
    <x v="0"/>
    <x v="4"/>
  </r>
  <r>
    <n v="1041.29"/>
    <x v="0"/>
    <x v="0"/>
    <s v="USD"/>
    <n v="1319076000"/>
    <n v="1317788623"/>
    <b v="1"/>
    <n v="36"/>
    <b v="1"/>
    <s v="film &amp; video/documentary"/>
    <m/>
    <n v="28.92"/>
    <x v="0"/>
    <x v="4"/>
  </r>
  <r>
    <n v="20820.330000000002"/>
    <x v="0"/>
    <x v="0"/>
    <s v="USD"/>
    <n v="1325404740"/>
    <n v="1321852592"/>
    <b v="1"/>
    <n v="150"/>
    <b v="1"/>
    <s v="film &amp; video/documentary"/>
    <m/>
    <n v="138.80000000000001"/>
    <x v="0"/>
    <x v="4"/>
  </r>
  <r>
    <n v="8950"/>
    <x v="0"/>
    <x v="0"/>
    <s v="USD"/>
    <n v="1365973432"/>
    <n v="1363381432"/>
    <b v="1"/>
    <n v="146"/>
    <b v="1"/>
    <s v="film &amp; video/documentary"/>
    <m/>
    <n v="61.3"/>
    <x v="0"/>
    <x v="4"/>
  </r>
  <r>
    <n v="17805"/>
    <x v="0"/>
    <x v="0"/>
    <s v="USD"/>
    <n v="1281542340"/>
    <n v="1277702894"/>
    <b v="1"/>
    <n v="222"/>
    <b v="1"/>
    <s v="film &amp; video/documentary"/>
    <m/>
    <n v="80.2"/>
    <x v="0"/>
    <x v="4"/>
  </r>
  <r>
    <n v="3851.5"/>
    <x v="0"/>
    <x v="0"/>
    <s v="USD"/>
    <n v="1362167988"/>
    <n v="1359575988"/>
    <b v="1"/>
    <n v="120"/>
    <b v="1"/>
    <s v="film &amp; video/documentary"/>
    <m/>
    <n v="32.1"/>
    <x v="0"/>
    <x v="4"/>
  </r>
  <r>
    <n v="25312"/>
    <x v="0"/>
    <x v="0"/>
    <s v="USD"/>
    <n v="1345660334"/>
    <n v="1343068334"/>
    <b v="1"/>
    <n v="126"/>
    <b v="1"/>
    <s v="film &amp; video/documentary"/>
    <m/>
    <n v="200.89"/>
    <x v="0"/>
    <x v="4"/>
  </r>
  <r>
    <n v="17066"/>
    <x v="0"/>
    <x v="5"/>
    <s v="CAD"/>
    <n v="1418273940"/>
    <n v="1415398197"/>
    <b v="1"/>
    <n v="158"/>
    <b v="1"/>
    <s v="film &amp; video/documentary"/>
    <m/>
    <n v="108.01"/>
    <x v="0"/>
    <x v="4"/>
  </r>
  <r>
    <n v="30241"/>
    <x v="0"/>
    <x v="0"/>
    <s v="USD"/>
    <n v="1386778483"/>
    <n v="1384186483"/>
    <b v="1"/>
    <n v="316"/>
    <b v="1"/>
    <s v="film &amp; video/documentary"/>
    <m/>
    <n v="95.7"/>
    <x v="0"/>
    <x v="4"/>
  </r>
  <r>
    <n v="14166"/>
    <x v="0"/>
    <x v="0"/>
    <s v="USD"/>
    <n v="1364342151"/>
    <n v="1361753751"/>
    <b v="1"/>
    <n v="284"/>
    <b v="1"/>
    <s v="film &amp; video/documentary"/>
    <m/>
    <n v="49.88"/>
    <x v="0"/>
    <x v="4"/>
  </r>
  <r>
    <n v="5634"/>
    <x v="0"/>
    <x v="0"/>
    <s v="USD"/>
    <n v="1265097540"/>
    <n v="1257538029"/>
    <b v="1"/>
    <n v="51"/>
    <b v="1"/>
    <s v="film &amp; video/documentary"/>
    <m/>
    <n v="110.47"/>
    <x v="0"/>
    <x v="4"/>
  </r>
  <r>
    <n v="21316"/>
    <x v="0"/>
    <x v="1"/>
    <s v="GBP"/>
    <n v="1450825200"/>
    <n v="1448284433"/>
    <b v="1"/>
    <n v="158"/>
    <b v="1"/>
    <s v="film &amp; video/documentary"/>
    <m/>
    <n v="134.91"/>
    <x v="0"/>
    <x v="4"/>
  </r>
  <r>
    <n v="35932"/>
    <x v="0"/>
    <x v="12"/>
    <s v="EUR"/>
    <n v="1478605386"/>
    <n v="1475577786"/>
    <b v="1"/>
    <n v="337"/>
    <b v="1"/>
    <s v="film &amp; video/documentary"/>
    <m/>
    <n v="106.62"/>
    <x v="0"/>
    <x v="4"/>
  </r>
  <r>
    <n v="26978"/>
    <x v="0"/>
    <x v="0"/>
    <s v="USD"/>
    <n v="1463146848"/>
    <n v="1460554848"/>
    <b v="1"/>
    <n v="186"/>
    <b v="1"/>
    <s v="film &amp; video/documentary"/>
    <m/>
    <n v="145.04"/>
    <x v="0"/>
    <x v="4"/>
  </r>
  <r>
    <n v="6646"/>
    <x v="0"/>
    <x v="0"/>
    <s v="USD"/>
    <n v="1482307140"/>
    <n v="1479886966"/>
    <b v="1"/>
    <n v="58"/>
    <b v="1"/>
    <s v="film &amp; video/documentary"/>
    <m/>
    <n v="114.59"/>
    <x v="0"/>
    <x v="4"/>
  </r>
  <r>
    <n v="8636"/>
    <x v="0"/>
    <x v="0"/>
    <s v="USD"/>
    <n v="1438441308"/>
    <n v="1435590108"/>
    <b v="1"/>
    <n v="82"/>
    <b v="1"/>
    <s v="film &amp; video/documentary"/>
    <m/>
    <n v="105.32"/>
    <x v="0"/>
    <x v="4"/>
  </r>
  <r>
    <n v="52198"/>
    <x v="0"/>
    <x v="0"/>
    <s v="USD"/>
    <n v="1482208233"/>
    <n v="1479184233"/>
    <b v="1"/>
    <n v="736"/>
    <b v="1"/>
    <s v="film &amp; video/documentary"/>
    <m/>
    <n v="70.92"/>
    <x v="0"/>
    <x v="4"/>
  </r>
  <r>
    <n v="169394.6"/>
    <x v="0"/>
    <x v="0"/>
    <s v="USD"/>
    <n v="1489532220"/>
    <n v="1486625606"/>
    <b v="1"/>
    <n v="1151"/>
    <b v="1"/>
    <s v="film &amp; video/documentary"/>
    <m/>
    <n v="147.16999999999999"/>
    <x v="0"/>
    <x v="4"/>
  </r>
  <r>
    <n v="5456"/>
    <x v="0"/>
    <x v="0"/>
    <s v="USD"/>
    <n v="1427011200"/>
    <n v="1424669929"/>
    <b v="1"/>
    <n v="34"/>
    <b v="1"/>
    <s v="film &amp; video/documentary"/>
    <m/>
    <n v="160.47"/>
    <x v="0"/>
    <x v="4"/>
  </r>
  <r>
    <n v="77710.8"/>
    <x v="0"/>
    <x v="0"/>
    <s v="USD"/>
    <n v="1446350400"/>
    <n v="1443739388"/>
    <b v="1"/>
    <n v="498"/>
    <b v="1"/>
    <s v="film &amp; video/documentary"/>
    <m/>
    <n v="156.05000000000001"/>
    <x v="0"/>
    <x v="4"/>
  </r>
  <r>
    <n v="10550"/>
    <x v="0"/>
    <x v="0"/>
    <s v="USD"/>
    <n v="1446868800"/>
    <n v="1444821127"/>
    <b v="1"/>
    <n v="167"/>
    <b v="1"/>
    <s v="film &amp; video/documentary"/>
    <m/>
    <n v="63.17"/>
    <x v="0"/>
    <x v="4"/>
  </r>
  <r>
    <n v="35640"/>
    <x v="0"/>
    <x v="0"/>
    <s v="USD"/>
    <n v="1368763140"/>
    <n v="1366028563"/>
    <b v="1"/>
    <n v="340"/>
    <b v="1"/>
    <s v="film &amp; video/documentary"/>
    <m/>
    <n v="104.82"/>
    <x v="0"/>
    <x v="4"/>
  </r>
  <r>
    <n v="42642"/>
    <x v="0"/>
    <x v="0"/>
    <s v="USD"/>
    <n v="1466171834"/>
    <n v="1463493434"/>
    <b v="1"/>
    <n v="438"/>
    <b v="1"/>
    <s v="film &amp; video/documentary"/>
    <m/>
    <n v="97.36"/>
    <x v="0"/>
    <x v="4"/>
  </r>
  <r>
    <n v="113015"/>
    <x v="0"/>
    <x v="0"/>
    <s v="USD"/>
    <n v="1446019200"/>
    <n v="1442420377"/>
    <b v="1"/>
    <n v="555"/>
    <b v="1"/>
    <s v="film &amp; video/documentary"/>
    <m/>
    <n v="203.63"/>
    <x v="0"/>
    <x v="4"/>
  </r>
  <r>
    <n v="50091"/>
    <x v="0"/>
    <x v="0"/>
    <s v="USD"/>
    <n v="1460038591"/>
    <n v="1457450191"/>
    <b v="1"/>
    <n v="266"/>
    <b v="1"/>
    <s v="film &amp; video/documentary"/>
    <m/>
    <n v="188.31"/>
    <x v="0"/>
    <x v="4"/>
  </r>
  <r>
    <n v="10119"/>
    <x v="0"/>
    <x v="0"/>
    <s v="USD"/>
    <n v="1431716400"/>
    <n v="1428423757"/>
    <b v="1"/>
    <n v="69"/>
    <b v="1"/>
    <s v="film &amp; video/documentary"/>
    <m/>
    <n v="146.65"/>
    <x v="0"/>
    <x v="4"/>
  </r>
  <r>
    <n v="8735"/>
    <x v="0"/>
    <x v="0"/>
    <s v="USD"/>
    <n v="1431122400"/>
    <n v="1428428515"/>
    <b v="1"/>
    <n v="80"/>
    <b v="1"/>
    <s v="film &amp; video/documentary"/>
    <m/>
    <n v="109.19"/>
    <x v="0"/>
    <x v="4"/>
  </r>
  <r>
    <n v="29209.78"/>
    <x v="0"/>
    <x v="0"/>
    <s v="USD"/>
    <n v="1447427918"/>
    <n v="1444832318"/>
    <b v="1"/>
    <n v="493"/>
    <b v="1"/>
    <s v="film &amp; video/documentary"/>
    <m/>
    <n v="59.25"/>
    <x v="0"/>
    <x v="4"/>
  </r>
  <r>
    <n v="3035.05"/>
    <x v="0"/>
    <x v="0"/>
    <s v="USD"/>
    <n v="1426298708"/>
    <n v="1423710308"/>
    <b v="1"/>
    <n v="31"/>
    <b v="1"/>
    <s v="film &amp; video/documentary"/>
    <m/>
    <n v="97.9"/>
    <x v="0"/>
    <x v="4"/>
  </r>
  <r>
    <n v="16520.04"/>
    <x v="0"/>
    <x v="0"/>
    <s v="USD"/>
    <n v="1472864400"/>
    <n v="1468001290"/>
    <b v="1"/>
    <n v="236"/>
    <b v="1"/>
    <s v="film &amp; video/documentary"/>
    <m/>
    <n v="70"/>
    <x v="0"/>
    <x v="4"/>
  </r>
  <r>
    <n v="6485"/>
    <x v="0"/>
    <x v="0"/>
    <s v="USD"/>
    <n v="1430331268"/>
    <n v="1427739268"/>
    <b v="1"/>
    <n v="89"/>
    <b v="1"/>
    <s v="film &amp; video/documentary"/>
    <m/>
    <n v="72.87"/>
    <x v="0"/>
    <x v="4"/>
  </r>
  <r>
    <n v="43758"/>
    <x v="0"/>
    <x v="0"/>
    <s v="USD"/>
    <n v="1489006800"/>
    <n v="1486397007"/>
    <b v="1"/>
    <n v="299"/>
    <b v="1"/>
    <s v="film &amp; video/documentary"/>
    <m/>
    <n v="146.35"/>
    <x v="0"/>
    <x v="4"/>
  </r>
  <r>
    <n v="3735"/>
    <x v="0"/>
    <x v="0"/>
    <s v="USD"/>
    <n v="1412135940"/>
    <n v="1410555998"/>
    <b v="1"/>
    <n v="55"/>
    <b v="1"/>
    <s v="film &amp; video/documentary"/>
    <m/>
    <n v="67.91"/>
    <x v="0"/>
    <x v="4"/>
  </r>
  <r>
    <n v="55201.52"/>
    <x v="0"/>
    <x v="0"/>
    <s v="USD"/>
    <n v="1461955465"/>
    <n v="1459363465"/>
    <b v="1"/>
    <n v="325"/>
    <b v="1"/>
    <s v="film &amp; video/documentary"/>
    <m/>
    <n v="169.85"/>
    <x v="0"/>
    <x v="4"/>
  </r>
  <r>
    <n v="30608.59"/>
    <x v="0"/>
    <x v="0"/>
    <s v="USD"/>
    <n v="1415934000"/>
    <n v="1413308545"/>
    <b v="1"/>
    <n v="524"/>
    <b v="1"/>
    <s v="film &amp; video/documentary"/>
    <m/>
    <n v="58.41"/>
    <x v="0"/>
    <x v="4"/>
  </r>
  <r>
    <n v="34198"/>
    <x v="0"/>
    <x v="0"/>
    <s v="USD"/>
    <n v="1433125200"/>
    <n v="1429312694"/>
    <b v="1"/>
    <n v="285"/>
    <b v="1"/>
    <s v="film &amp; video/documentary"/>
    <m/>
    <n v="119.99"/>
    <x v="0"/>
    <x v="4"/>
  </r>
  <r>
    <n v="17875"/>
    <x v="0"/>
    <x v="0"/>
    <s v="USD"/>
    <n v="1432161590"/>
    <n v="1429569590"/>
    <b v="1"/>
    <n v="179"/>
    <b v="1"/>
    <s v="film &amp; video/documentary"/>
    <m/>
    <n v="99.86"/>
    <x v="0"/>
    <x v="4"/>
  </r>
  <r>
    <n v="17028.88"/>
    <x v="0"/>
    <x v="0"/>
    <s v="USD"/>
    <n v="1444824021"/>
    <n v="1442232021"/>
    <b v="1"/>
    <n v="188"/>
    <b v="1"/>
    <s v="film &amp; video/documentary"/>
    <m/>
    <n v="90.58"/>
    <x v="0"/>
    <x v="4"/>
  </r>
  <r>
    <n v="44636.2"/>
    <x v="0"/>
    <x v="0"/>
    <s v="USD"/>
    <n v="1447505609"/>
    <n v="1444910009"/>
    <b v="1"/>
    <n v="379"/>
    <b v="1"/>
    <s v="film &amp; video/documentary"/>
    <m/>
    <n v="117.77"/>
    <x v="0"/>
    <x v="4"/>
  </r>
  <r>
    <n v="10300"/>
    <x v="0"/>
    <x v="0"/>
    <s v="USD"/>
    <n v="1440165916"/>
    <n v="1437573916"/>
    <b v="1"/>
    <n v="119"/>
    <b v="1"/>
    <s v="film &amp; video/documentary"/>
    <m/>
    <n v="86.55"/>
    <x v="0"/>
    <x v="4"/>
  </r>
  <r>
    <n v="12007.18"/>
    <x v="0"/>
    <x v="0"/>
    <s v="USD"/>
    <n v="1487937508"/>
    <n v="1485345508"/>
    <b v="1"/>
    <n v="167"/>
    <b v="1"/>
    <s v="film &amp; video/documentary"/>
    <m/>
    <n v="71.900000000000006"/>
    <x v="0"/>
    <x v="4"/>
  </r>
  <r>
    <n v="28690"/>
    <x v="0"/>
    <x v="0"/>
    <s v="USD"/>
    <n v="1473566340"/>
    <n v="1470274509"/>
    <b v="1"/>
    <n v="221"/>
    <b v="1"/>
    <s v="film &amp; video/documentary"/>
    <m/>
    <n v="129.82"/>
    <x v="0"/>
    <x v="4"/>
  </r>
  <r>
    <n v="43296"/>
    <x v="0"/>
    <x v="3"/>
    <s v="EUR"/>
    <n v="1460066954"/>
    <n v="1456614554"/>
    <b v="1"/>
    <n v="964"/>
    <b v="1"/>
    <s v="film &amp; video/documentary"/>
    <m/>
    <n v="44.91"/>
    <x v="0"/>
    <x v="4"/>
  </r>
  <r>
    <n v="11656"/>
    <x v="0"/>
    <x v="0"/>
    <s v="USD"/>
    <n v="1412740868"/>
    <n v="1410148868"/>
    <b v="1"/>
    <n v="286"/>
    <b v="1"/>
    <s v="film &amp; video/documentary"/>
    <m/>
    <n v="40.76"/>
    <x v="0"/>
    <x v="4"/>
  </r>
  <r>
    <n v="63460.18"/>
    <x v="0"/>
    <x v="0"/>
    <s v="USD"/>
    <n v="1447963219"/>
    <n v="1445367619"/>
    <b v="1"/>
    <n v="613"/>
    <b v="1"/>
    <s v="film &amp; video/documentary"/>
    <m/>
    <n v="103.52"/>
    <x v="0"/>
    <x v="4"/>
  </r>
  <r>
    <n v="3638"/>
    <x v="0"/>
    <x v="0"/>
    <s v="USD"/>
    <n v="1460141521"/>
    <n v="1457553121"/>
    <b v="1"/>
    <n v="29"/>
    <b v="1"/>
    <s v="film &amp; video/documentary"/>
    <m/>
    <n v="125.45"/>
    <x v="0"/>
    <x v="4"/>
  </r>
  <r>
    <n v="40690"/>
    <x v="0"/>
    <x v="0"/>
    <s v="USD"/>
    <n v="1417420994"/>
    <n v="1414738994"/>
    <b v="1"/>
    <n v="165"/>
    <b v="1"/>
    <s v="film &amp; video/documentary"/>
    <m/>
    <n v="246.61"/>
    <x v="0"/>
    <x v="4"/>
  </r>
  <r>
    <n v="7701.93"/>
    <x v="0"/>
    <x v="0"/>
    <s v="USD"/>
    <n v="1458152193"/>
    <n v="1455563793"/>
    <b v="1"/>
    <n v="97"/>
    <b v="1"/>
    <s v="film &amp; video/documentary"/>
    <m/>
    <n v="79.400000000000006"/>
    <x v="0"/>
    <x v="4"/>
  </r>
  <r>
    <n v="26100"/>
    <x v="0"/>
    <x v="0"/>
    <s v="USD"/>
    <n v="1429852797"/>
    <n v="1426396797"/>
    <b v="1"/>
    <n v="303"/>
    <b v="1"/>
    <s v="film &amp; video/documentary"/>
    <m/>
    <n v="86.14"/>
    <x v="0"/>
    <x v="4"/>
  </r>
  <r>
    <n v="51544"/>
    <x v="0"/>
    <x v="0"/>
    <s v="USD"/>
    <n v="1466002800"/>
    <n v="1463517521"/>
    <b v="1"/>
    <n v="267"/>
    <b v="1"/>
    <s v="film &amp; video/documentary"/>
    <m/>
    <n v="193.05"/>
    <x v="0"/>
    <x v="4"/>
  </r>
  <r>
    <n v="25375"/>
    <x v="0"/>
    <x v="0"/>
    <s v="USD"/>
    <n v="1415941920"/>
    <n v="1414028490"/>
    <b v="1"/>
    <n v="302"/>
    <b v="1"/>
    <s v="film &amp; video/documentary"/>
    <m/>
    <n v="84.02"/>
    <x v="0"/>
    <x v="4"/>
  </r>
  <r>
    <n v="12165"/>
    <x v="0"/>
    <x v="0"/>
    <s v="USD"/>
    <n v="1437621060"/>
    <n v="1433799180"/>
    <b v="0"/>
    <n v="87"/>
    <b v="1"/>
    <s v="film &amp; video/documentary"/>
    <m/>
    <n v="139.83000000000001"/>
    <x v="0"/>
    <x v="4"/>
  </r>
  <r>
    <n v="38876.949999999997"/>
    <x v="0"/>
    <x v="0"/>
    <s v="USD"/>
    <n v="1416704506"/>
    <n v="1414108906"/>
    <b v="0"/>
    <n v="354"/>
    <b v="1"/>
    <s v="film &amp; video/documentary"/>
    <m/>
    <n v="109.82"/>
    <x v="0"/>
    <x v="4"/>
  </r>
  <r>
    <n v="12000"/>
    <x v="0"/>
    <x v="0"/>
    <s v="USD"/>
    <n v="1407456000"/>
    <n v="1405573391"/>
    <b v="0"/>
    <n v="86"/>
    <b v="1"/>
    <s v="film &amp; video/documentary"/>
    <m/>
    <n v="139.53"/>
    <x v="0"/>
    <x v="4"/>
  </r>
  <r>
    <n v="9044"/>
    <x v="0"/>
    <x v="0"/>
    <s v="USD"/>
    <n v="1272828120"/>
    <n v="1268934736"/>
    <b v="0"/>
    <n v="26"/>
    <b v="1"/>
    <s v="film &amp; video/documentary"/>
    <m/>
    <n v="347.85"/>
    <x v="0"/>
    <x v="4"/>
  </r>
  <r>
    <n v="7711.3"/>
    <x v="0"/>
    <x v="0"/>
    <s v="USD"/>
    <n v="1403323140"/>
    <n v="1400704672"/>
    <b v="0"/>
    <n v="113"/>
    <b v="1"/>
    <s v="film &amp; video/documentary"/>
    <m/>
    <n v="68.239999999999995"/>
    <x v="0"/>
    <x v="4"/>
  </r>
  <r>
    <n v="15596"/>
    <x v="0"/>
    <x v="1"/>
    <s v="GBP"/>
    <n v="1393597999"/>
    <n v="1391005999"/>
    <b v="0"/>
    <n v="65"/>
    <b v="1"/>
    <s v="film &amp; video/documentary"/>
    <m/>
    <n v="239.94"/>
    <x v="0"/>
    <x v="4"/>
  </r>
  <r>
    <n v="38500"/>
    <x v="0"/>
    <x v="0"/>
    <s v="USD"/>
    <n v="1337540518"/>
    <n v="1334948518"/>
    <b v="0"/>
    <n v="134"/>
    <b v="1"/>
    <s v="film &amp; video/documentary"/>
    <m/>
    <n v="287.31"/>
    <x v="0"/>
    <x v="4"/>
  </r>
  <r>
    <n v="10335.01"/>
    <x v="0"/>
    <x v="0"/>
    <s v="USD"/>
    <n v="1367384340"/>
    <n v="1363960278"/>
    <b v="0"/>
    <n v="119"/>
    <b v="1"/>
    <s v="film &amp; video/documentary"/>
    <m/>
    <n v="86.85"/>
    <x v="0"/>
    <x v="4"/>
  </r>
  <r>
    <n v="13014"/>
    <x v="0"/>
    <x v="0"/>
    <s v="USD"/>
    <n v="1426426322"/>
    <n v="1423405922"/>
    <b v="0"/>
    <n v="159"/>
    <b v="1"/>
    <s v="film &amp; video/documentary"/>
    <m/>
    <n v="81.849999999999994"/>
    <x v="0"/>
    <x v="4"/>
  </r>
  <r>
    <n v="7160.12"/>
    <x v="0"/>
    <x v="0"/>
    <s v="USD"/>
    <n v="1326633269"/>
    <n v="1324041269"/>
    <b v="0"/>
    <n v="167"/>
    <b v="1"/>
    <s v="film &amp; video/documentary"/>
    <m/>
    <n v="42.87"/>
    <x v="0"/>
    <x v="4"/>
  </r>
  <r>
    <n v="30505"/>
    <x v="0"/>
    <x v="0"/>
    <s v="USD"/>
    <n v="1483729500"/>
    <n v="1481137500"/>
    <b v="0"/>
    <n v="43"/>
    <b v="1"/>
    <s v="film &amp; video/documentary"/>
    <m/>
    <n v="709.42"/>
    <x v="0"/>
    <x v="4"/>
  </r>
  <r>
    <n v="171253"/>
    <x v="0"/>
    <x v="0"/>
    <s v="USD"/>
    <n v="1359743139"/>
    <n v="1355855139"/>
    <b v="0"/>
    <n v="1062"/>
    <b v="1"/>
    <s v="film &amp; video/documentary"/>
    <m/>
    <n v="161.26"/>
    <x v="0"/>
    <x v="4"/>
  </r>
  <r>
    <n v="376"/>
    <x v="0"/>
    <x v="1"/>
    <s v="GBP"/>
    <n v="1459872000"/>
    <n v="1456408244"/>
    <b v="0"/>
    <n v="9"/>
    <b v="1"/>
    <s v="film &amp; video/documentary"/>
    <m/>
    <n v="41.78"/>
    <x v="0"/>
    <x v="4"/>
  </r>
  <r>
    <n v="8000"/>
    <x v="0"/>
    <x v="0"/>
    <s v="USD"/>
    <n v="1342648398"/>
    <n v="1340056398"/>
    <b v="0"/>
    <n v="89"/>
    <b v="1"/>
    <s v="film &amp; video/documentary"/>
    <m/>
    <n v="89.89"/>
    <x v="0"/>
    <x v="4"/>
  </r>
  <r>
    <n v="7839"/>
    <x v="0"/>
    <x v="0"/>
    <s v="USD"/>
    <n v="1316208031"/>
    <n v="1312320031"/>
    <b v="0"/>
    <n v="174"/>
    <b v="1"/>
    <s v="film &amp; video/documentary"/>
    <m/>
    <n v="45.05"/>
    <x v="0"/>
    <x v="4"/>
  </r>
  <r>
    <n v="600"/>
    <x v="0"/>
    <x v="0"/>
    <s v="USD"/>
    <n v="1393694280"/>
    <n v="1390088311"/>
    <b v="0"/>
    <n v="14"/>
    <b v="1"/>
    <s v="film &amp; video/documentary"/>
    <m/>
    <n v="42.86"/>
    <x v="0"/>
    <x v="4"/>
  </r>
  <r>
    <n v="2596"/>
    <x v="0"/>
    <x v="1"/>
    <s v="GBP"/>
    <n v="1472122316"/>
    <n v="1469443916"/>
    <b v="0"/>
    <n v="48"/>
    <b v="1"/>
    <s v="film &amp; video/documentary"/>
    <m/>
    <n v="54.08"/>
    <x v="0"/>
    <x v="4"/>
  </r>
  <r>
    <n v="13728"/>
    <x v="0"/>
    <x v="0"/>
    <s v="USD"/>
    <n v="1447484460"/>
    <n v="1444888868"/>
    <b v="0"/>
    <n v="133"/>
    <b v="1"/>
    <s v="film &amp; video/documentary"/>
    <m/>
    <n v="103.22"/>
    <x v="0"/>
    <x v="4"/>
  </r>
  <r>
    <n v="3353"/>
    <x v="0"/>
    <x v="5"/>
    <s v="CAD"/>
    <n v="1453765920"/>
    <n v="1451655808"/>
    <b v="0"/>
    <n v="83"/>
    <b v="1"/>
    <s v="film &amp; video/documentary"/>
    <m/>
    <n v="40.4"/>
    <x v="0"/>
    <x v="4"/>
  </r>
  <r>
    <n v="17412"/>
    <x v="0"/>
    <x v="0"/>
    <s v="USD"/>
    <n v="1336062672"/>
    <n v="1332174672"/>
    <b v="0"/>
    <n v="149"/>
    <b v="1"/>
    <s v="film &amp; video/documentary"/>
    <m/>
    <n v="116.86"/>
    <x v="0"/>
    <x v="4"/>
  </r>
  <r>
    <n v="5660"/>
    <x v="0"/>
    <x v="0"/>
    <s v="USD"/>
    <n v="1453569392"/>
    <n v="1451409392"/>
    <b v="0"/>
    <n v="49"/>
    <b v="1"/>
    <s v="film &amp; video/documentary"/>
    <m/>
    <n v="115.51"/>
    <x v="0"/>
    <x v="4"/>
  </r>
  <r>
    <n v="26182.5"/>
    <x v="0"/>
    <x v="0"/>
    <s v="USD"/>
    <n v="1343624400"/>
    <n v="1340642717"/>
    <b v="0"/>
    <n v="251"/>
    <b v="1"/>
    <s v="film &amp; video/documentary"/>
    <m/>
    <n v="104.31"/>
    <x v="0"/>
    <x v="4"/>
  </r>
  <r>
    <n v="1535"/>
    <x v="0"/>
    <x v="0"/>
    <s v="USD"/>
    <n v="1346950900"/>
    <n v="1345741300"/>
    <b v="0"/>
    <n v="22"/>
    <b v="1"/>
    <s v="film &amp; video/documentary"/>
    <m/>
    <n v="69.77"/>
    <x v="0"/>
    <x v="4"/>
  </r>
  <r>
    <n v="2065"/>
    <x v="0"/>
    <x v="0"/>
    <s v="USD"/>
    <n v="1400467759"/>
    <n v="1398480559"/>
    <b v="0"/>
    <n v="48"/>
    <b v="1"/>
    <s v="film &amp; video/documentary"/>
    <m/>
    <n v="43.02"/>
    <x v="0"/>
    <x v="4"/>
  </r>
  <r>
    <n v="22421"/>
    <x v="0"/>
    <x v="0"/>
    <s v="USD"/>
    <n v="1420569947"/>
    <n v="1417977947"/>
    <b v="0"/>
    <n v="383"/>
    <b v="1"/>
    <s v="film &amp; video/documentary"/>
    <m/>
    <n v="58.54"/>
    <x v="0"/>
    <x v="4"/>
  </r>
  <r>
    <n v="26495.5"/>
    <x v="0"/>
    <x v="0"/>
    <s v="USD"/>
    <n v="1416582101"/>
    <n v="1413986501"/>
    <b v="0"/>
    <n v="237"/>
    <b v="1"/>
    <s v="film &amp; video/documentary"/>
    <m/>
    <n v="111.8"/>
    <x v="0"/>
    <x v="4"/>
  </r>
  <r>
    <n v="601"/>
    <x v="0"/>
    <x v="0"/>
    <s v="USD"/>
    <n v="1439246991"/>
    <n v="1437950991"/>
    <b v="0"/>
    <n v="13"/>
    <b v="1"/>
    <s v="film &amp; video/documentary"/>
    <m/>
    <n v="46.23"/>
    <x v="0"/>
    <x v="4"/>
  </r>
  <r>
    <n v="81316"/>
    <x v="0"/>
    <x v="0"/>
    <s v="USD"/>
    <n v="1439618400"/>
    <n v="1436976858"/>
    <b v="0"/>
    <n v="562"/>
    <b v="1"/>
    <s v="film &amp; video/documentary"/>
    <m/>
    <n v="144.69"/>
    <x v="0"/>
    <x v="4"/>
  </r>
  <r>
    <n v="6308"/>
    <x v="0"/>
    <x v="0"/>
    <s v="USD"/>
    <n v="1469670580"/>
    <n v="1467078580"/>
    <b v="0"/>
    <n v="71"/>
    <b v="1"/>
    <s v="film &amp; video/documentary"/>
    <m/>
    <n v="88.85"/>
    <x v="0"/>
    <x v="4"/>
  </r>
  <r>
    <n v="123444.12"/>
    <x v="0"/>
    <x v="0"/>
    <s v="USD"/>
    <n v="1394233140"/>
    <n v="1391477450"/>
    <b v="0"/>
    <n v="1510"/>
    <b v="1"/>
    <s v="film &amp; video/documentary"/>
    <m/>
    <n v="81.75"/>
    <x v="0"/>
    <x v="4"/>
  </r>
  <r>
    <n v="1000"/>
    <x v="0"/>
    <x v="0"/>
    <s v="USD"/>
    <n v="1431046372"/>
    <n v="1429318372"/>
    <b v="0"/>
    <n v="14"/>
    <b v="1"/>
    <s v="film &amp; video/documentary"/>
    <m/>
    <n v="71.430000000000007"/>
    <x v="0"/>
    <x v="4"/>
  </r>
  <r>
    <n v="20122"/>
    <x v="0"/>
    <x v="0"/>
    <s v="USD"/>
    <n v="1324169940"/>
    <n v="1321578051"/>
    <b v="0"/>
    <n v="193"/>
    <b v="1"/>
    <s v="film &amp; video/documentary"/>
    <m/>
    <n v="104.26"/>
    <x v="0"/>
    <x v="4"/>
  </r>
  <r>
    <n v="18667"/>
    <x v="0"/>
    <x v="0"/>
    <s v="USD"/>
    <n v="1315450800"/>
    <n v="1312823571"/>
    <b v="0"/>
    <n v="206"/>
    <b v="1"/>
    <s v="film &amp; video/documentary"/>
    <m/>
    <n v="90.62"/>
    <x v="0"/>
    <x v="4"/>
  </r>
  <r>
    <n v="55223"/>
    <x v="0"/>
    <x v="0"/>
    <s v="USD"/>
    <n v="1381424452"/>
    <n v="1378746052"/>
    <b v="0"/>
    <n v="351"/>
    <b v="1"/>
    <s v="film &amp; video/documentary"/>
    <m/>
    <n v="157.33000000000001"/>
    <x v="0"/>
    <x v="4"/>
  </r>
  <r>
    <n v="5259"/>
    <x v="0"/>
    <x v="3"/>
    <s v="EUR"/>
    <n v="1460918282"/>
    <n v="1455737882"/>
    <b v="0"/>
    <n v="50"/>
    <b v="1"/>
    <s v="film &amp; video/documentary"/>
    <m/>
    <n v="105.18"/>
    <x v="0"/>
    <x v="4"/>
  </r>
  <r>
    <n v="10804.45"/>
    <x v="0"/>
    <x v="0"/>
    <s v="USD"/>
    <n v="1335562320"/>
    <n v="1332452960"/>
    <b v="0"/>
    <n v="184"/>
    <b v="1"/>
    <s v="film &amp; video/documentary"/>
    <m/>
    <n v="58.72"/>
    <x v="0"/>
    <x v="4"/>
  </r>
  <r>
    <n v="16000"/>
    <x v="0"/>
    <x v="0"/>
    <s v="USD"/>
    <n v="1341668006"/>
    <n v="1340372006"/>
    <b v="0"/>
    <n v="196"/>
    <b v="1"/>
    <s v="film &amp; video/documentary"/>
    <m/>
    <n v="81.63"/>
    <x v="0"/>
    <x v="4"/>
  </r>
  <r>
    <n v="12929.35"/>
    <x v="0"/>
    <x v="0"/>
    <s v="USD"/>
    <n v="1283312640"/>
    <n v="1279651084"/>
    <b v="0"/>
    <n v="229"/>
    <b v="1"/>
    <s v="film &amp; video/documentary"/>
    <m/>
    <n v="56.46"/>
    <x v="0"/>
    <x v="4"/>
  </r>
  <r>
    <n v="9387"/>
    <x v="0"/>
    <x v="0"/>
    <s v="USD"/>
    <n v="1430334126"/>
    <n v="1426446126"/>
    <b v="0"/>
    <n v="67"/>
    <b v="1"/>
    <s v="film &amp; video/documentary"/>
    <m/>
    <n v="140.1"/>
    <x v="0"/>
    <x v="4"/>
  </r>
  <r>
    <n v="21361"/>
    <x v="0"/>
    <x v="1"/>
    <s v="GBP"/>
    <n v="1481716800"/>
    <n v="1479070867"/>
    <b v="0"/>
    <n v="95"/>
    <b v="1"/>
    <s v="film &amp; video/documentary"/>
    <m/>
    <n v="224.85"/>
    <x v="0"/>
    <x v="4"/>
  </r>
  <r>
    <n v="11230.25"/>
    <x v="0"/>
    <x v="0"/>
    <s v="USD"/>
    <n v="1400297400"/>
    <n v="1397661347"/>
    <b v="0"/>
    <n v="62"/>
    <b v="1"/>
    <s v="film &amp; video/documentary"/>
    <m/>
    <n v="181.13"/>
    <x v="0"/>
    <x v="4"/>
  </r>
  <r>
    <n v="51906"/>
    <x v="0"/>
    <x v="0"/>
    <s v="USD"/>
    <n v="1312747970"/>
    <n v="1310155970"/>
    <b v="0"/>
    <n v="73"/>
    <b v="1"/>
    <s v="film &amp; video/documentary"/>
    <m/>
    <n v="711.04"/>
    <x v="0"/>
    <x v="4"/>
  </r>
  <r>
    <n v="2833"/>
    <x v="0"/>
    <x v="0"/>
    <s v="USD"/>
    <n v="1446731817"/>
    <n v="1444913817"/>
    <b v="0"/>
    <n v="43"/>
    <b v="1"/>
    <s v="film &amp; video/documentary"/>
    <m/>
    <n v="65.88"/>
    <x v="0"/>
    <x v="4"/>
  </r>
  <r>
    <n v="5263"/>
    <x v="0"/>
    <x v="0"/>
    <s v="USD"/>
    <n v="1312960080"/>
    <n v="1308900441"/>
    <b v="0"/>
    <n v="70"/>
    <b v="1"/>
    <s v="film &amp; video/documentary"/>
    <m/>
    <n v="75.19"/>
    <x v="0"/>
    <x v="4"/>
  </r>
  <r>
    <n v="36082"/>
    <x v="0"/>
    <x v="0"/>
    <s v="USD"/>
    <n v="1391641440"/>
    <n v="1389107062"/>
    <b v="0"/>
    <n v="271"/>
    <b v="1"/>
    <s v="film &amp; video/documentary"/>
    <m/>
    <n v="133.13999999999999"/>
    <x v="0"/>
    <x v="4"/>
  </r>
  <r>
    <n v="3036"/>
    <x v="0"/>
    <x v="0"/>
    <s v="USD"/>
    <n v="1394071339"/>
    <n v="1391479339"/>
    <b v="0"/>
    <n v="55"/>
    <b v="1"/>
    <s v="film &amp; video/documentary"/>
    <m/>
    <n v="55.2"/>
    <x v="0"/>
    <x v="4"/>
  </r>
  <r>
    <n v="3015.73"/>
    <x v="0"/>
    <x v="0"/>
    <s v="USD"/>
    <n v="1304920740"/>
    <n v="1301975637"/>
    <b v="0"/>
    <n v="35"/>
    <b v="1"/>
    <s v="film &amp; video/documentary"/>
    <m/>
    <n v="86.16"/>
    <x v="0"/>
    <x v="4"/>
  </r>
  <r>
    <n v="2031"/>
    <x v="0"/>
    <x v="0"/>
    <s v="USD"/>
    <n v="1321739650"/>
    <n v="1316552050"/>
    <b v="0"/>
    <n v="22"/>
    <b v="1"/>
    <s v="film &amp; video/documentary"/>
    <m/>
    <n v="92.32"/>
    <x v="0"/>
    <x v="4"/>
  </r>
  <r>
    <n v="6086.26"/>
    <x v="0"/>
    <x v="0"/>
    <s v="USD"/>
    <n v="1383676790"/>
    <n v="1380217190"/>
    <b v="0"/>
    <n v="38"/>
    <b v="1"/>
    <s v="film &amp; video/documentary"/>
    <m/>
    <n v="160.16"/>
    <x v="0"/>
    <x v="4"/>
  </r>
  <r>
    <n v="684"/>
    <x v="0"/>
    <x v="1"/>
    <s v="GBP"/>
    <n v="1469220144"/>
    <n v="1466628144"/>
    <b v="0"/>
    <n v="15"/>
    <b v="1"/>
    <s v="film &amp; video/documentary"/>
    <m/>
    <n v="45.6"/>
    <x v="0"/>
    <x v="4"/>
  </r>
  <r>
    <n v="1283"/>
    <x v="0"/>
    <x v="5"/>
    <s v="CAD"/>
    <n v="1434670397"/>
    <n v="1429486397"/>
    <b v="0"/>
    <n v="7"/>
    <b v="1"/>
    <s v="film &amp; video/documentary"/>
    <m/>
    <n v="183.29"/>
    <x v="0"/>
    <x v="4"/>
  </r>
  <r>
    <n v="30315"/>
    <x v="0"/>
    <x v="0"/>
    <s v="USD"/>
    <n v="1387688400"/>
    <n v="1384920804"/>
    <b v="0"/>
    <n v="241"/>
    <b v="1"/>
    <s v="film &amp; video/documentary"/>
    <m/>
    <n v="125.79"/>
    <x v="0"/>
    <x v="4"/>
  </r>
  <r>
    <n v="3171"/>
    <x v="0"/>
    <x v="0"/>
    <s v="USD"/>
    <n v="1343238578"/>
    <n v="1341856178"/>
    <b v="0"/>
    <n v="55"/>
    <b v="1"/>
    <s v="film &amp; video/documentary"/>
    <m/>
    <n v="57.65"/>
    <x v="0"/>
    <x v="4"/>
  </r>
  <r>
    <n v="13451"/>
    <x v="0"/>
    <x v="0"/>
    <s v="USD"/>
    <n v="1342731811"/>
    <n v="1340139811"/>
    <b v="0"/>
    <n v="171"/>
    <b v="1"/>
    <s v="film &amp; video/documentary"/>
    <m/>
    <n v="78.66"/>
    <x v="0"/>
    <x v="4"/>
  </r>
  <r>
    <n v="19028"/>
    <x v="0"/>
    <x v="0"/>
    <s v="USD"/>
    <n v="1381541465"/>
    <n v="1378949465"/>
    <b v="0"/>
    <n v="208"/>
    <b v="1"/>
    <s v="film &amp; video/documentary"/>
    <m/>
    <n v="91.48"/>
    <x v="0"/>
    <x v="4"/>
  </r>
  <r>
    <n v="1430.06"/>
    <x v="0"/>
    <x v="5"/>
    <s v="CAD"/>
    <n v="1413547200"/>
    <n v="1411417602"/>
    <b v="0"/>
    <n v="21"/>
    <b v="1"/>
    <s v="film &amp; video/documentary"/>
    <m/>
    <n v="68.099999999999994"/>
    <x v="0"/>
    <x v="4"/>
  </r>
  <r>
    <n v="1202.17"/>
    <x v="0"/>
    <x v="0"/>
    <s v="USD"/>
    <n v="1391851831"/>
    <n v="1389259831"/>
    <b v="0"/>
    <n v="25"/>
    <b v="1"/>
    <s v="film &amp; video/documentary"/>
    <m/>
    <n v="48.09"/>
    <x v="0"/>
    <x v="4"/>
  </r>
  <r>
    <n v="10526"/>
    <x v="0"/>
    <x v="0"/>
    <s v="USD"/>
    <n v="1365395580"/>
    <n v="1364426260"/>
    <b v="0"/>
    <n v="52"/>
    <b v="1"/>
    <s v="film &amp; video/documentary"/>
    <m/>
    <n v="202.42"/>
    <x v="0"/>
    <x v="4"/>
  </r>
  <r>
    <n v="22542"/>
    <x v="0"/>
    <x v="0"/>
    <s v="USD"/>
    <n v="1437633997"/>
    <n v="1435041997"/>
    <b v="0"/>
    <n v="104"/>
    <b v="1"/>
    <s v="film &amp; video/documentary"/>
    <m/>
    <n v="216.75"/>
    <x v="0"/>
    <x v="4"/>
  </r>
  <r>
    <n v="8035"/>
    <x v="0"/>
    <x v="0"/>
    <s v="USD"/>
    <n v="1372536787"/>
    <n v="1367352787"/>
    <b v="0"/>
    <n v="73"/>
    <b v="1"/>
    <s v="film &amp; video/documentary"/>
    <m/>
    <n v="110.07"/>
    <x v="0"/>
    <x v="4"/>
  </r>
  <r>
    <n v="14.5"/>
    <x v="2"/>
    <x v="0"/>
    <s v="USD"/>
    <n v="1394772031"/>
    <n v="1392183631"/>
    <b v="0"/>
    <n v="3"/>
    <b v="0"/>
    <s v="film &amp; video/animation"/>
    <m/>
    <n v="4.83"/>
    <x v="0"/>
    <x v="5"/>
  </r>
  <r>
    <n v="301"/>
    <x v="2"/>
    <x v="0"/>
    <s v="USD"/>
    <n v="1440157656"/>
    <n v="1434973656"/>
    <b v="0"/>
    <n v="6"/>
    <b v="0"/>
    <s v="film &amp; video/animation"/>
    <m/>
    <n v="50.17"/>
    <x v="0"/>
    <x v="5"/>
  </r>
  <r>
    <n v="430"/>
    <x v="2"/>
    <x v="0"/>
    <s v="USD"/>
    <n v="1410416097"/>
    <n v="1407824097"/>
    <b v="0"/>
    <n v="12"/>
    <b v="0"/>
    <s v="film &amp; video/animation"/>
    <m/>
    <n v="35.83"/>
    <x v="0"/>
    <x v="5"/>
  </r>
  <r>
    <n v="153"/>
    <x v="2"/>
    <x v="0"/>
    <s v="USD"/>
    <n v="1370470430"/>
    <n v="1367878430"/>
    <b v="0"/>
    <n v="13"/>
    <b v="0"/>
    <s v="film &amp; video/animation"/>
    <m/>
    <n v="11.77"/>
    <x v="0"/>
    <x v="5"/>
  </r>
  <r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6"/>
    <x v="2"/>
    <x v="0"/>
    <s v="USD"/>
    <n v="1448660404"/>
    <n v="1443472804"/>
    <b v="0"/>
    <n v="2"/>
    <b v="0"/>
    <s v="film &amp; video/animation"/>
    <m/>
    <n v="3"/>
    <x v="0"/>
    <x v="5"/>
  </r>
  <r>
    <n v="133"/>
    <x v="2"/>
    <x v="0"/>
    <s v="USD"/>
    <n v="1456851914"/>
    <n v="1454259914"/>
    <b v="0"/>
    <n v="8"/>
    <b v="0"/>
    <s v="film &amp; video/animation"/>
    <m/>
    <n v="16.63"/>
    <x v="0"/>
    <x v="5"/>
  </r>
  <r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676"/>
    <x v="2"/>
    <x v="0"/>
    <s v="USD"/>
    <n v="1402956000"/>
    <n v="1400523845"/>
    <b v="0"/>
    <n v="13"/>
    <b v="0"/>
    <s v="film &amp; video/animation"/>
    <m/>
    <n v="52"/>
    <x v="0"/>
    <x v="5"/>
  </r>
  <r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24"/>
    <x v="2"/>
    <x v="0"/>
    <s v="USD"/>
    <n v="1378866867"/>
    <n v="1377570867"/>
    <b v="0"/>
    <n v="5"/>
    <b v="0"/>
    <s v="film &amp; video/animation"/>
    <m/>
    <n v="4.8"/>
    <x v="0"/>
    <x v="5"/>
  </r>
  <r>
    <n v="415"/>
    <x v="2"/>
    <x v="1"/>
    <s v="GBP"/>
    <n v="1467752083"/>
    <n v="1465160083"/>
    <b v="0"/>
    <n v="8"/>
    <b v="0"/>
    <s v="film &amp; video/animation"/>
    <m/>
    <n v="51.88"/>
    <x v="0"/>
    <x v="5"/>
  </r>
  <r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125"/>
    <x v="2"/>
    <x v="0"/>
    <s v="USD"/>
    <n v="1385931702"/>
    <n v="1383076902"/>
    <b v="0"/>
    <n v="2"/>
    <b v="0"/>
    <s v="film &amp; video/animation"/>
    <m/>
    <n v="62.5"/>
    <x v="0"/>
    <x v="5"/>
  </r>
  <r>
    <n v="3"/>
    <x v="2"/>
    <x v="0"/>
    <s v="USD"/>
    <n v="1379094980"/>
    <n v="1376502980"/>
    <b v="0"/>
    <n v="3"/>
    <b v="0"/>
    <s v="film &amp; video/animation"/>
    <m/>
    <n v="1"/>
    <x v="0"/>
    <x v="5"/>
  </r>
  <r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1876"/>
    <x v="2"/>
    <x v="0"/>
    <s v="USD"/>
    <n v="1447830958"/>
    <n v="1445235358"/>
    <b v="0"/>
    <n v="11"/>
    <b v="0"/>
    <s v="film &amp; video/animation"/>
    <m/>
    <n v="170.55"/>
    <x v="0"/>
    <x v="5"/>
  </r>
  <r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5"/>
    <x v="2"/>
    <x v="0"/>
    <s v="USD"/>
    <n v="1458859153"/>
    <n v="1456270753"/>
    <b v="0"/>
    <n v="1"/>
    <b v="0"/>
    <s v="film &amp; video/animation"/>
    <m/>
    <n v="5"/>
    <x v="0"/>
    <x v="5"/>
  </r>
  <r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6691"/>
    <x v="2"/>
    <x v="0"/>
    <s v="USD"/>
    <n v="1424380783"/>
    <n v="1421788783"/>
    <b v="0"/>
    <n v="17"/>
    <b v="0"/>
    <s v="film &amp; video/animation"/>
    <m/>
    <n v="393.59"/>
    <x v="0"/>
    <x v="5"/>
  </r>
  <r>
    <n v="10"/>
    <x v="2"/>
    <x v="5"/>
    <s v="CAD"/>
    <n v="1391991701"/>
    <n v="1389399701"/>
    <b v="0"/>
    <n v="2"/>
    <b v="0"/>
    <s v="film &amp; video/animation"/>
    <m/>
    <n v="5"/>
    <x v="0"/>
    <x v="5"/>
  </r>
  <r>
    <n v="50"/>
    <x v="2"/>
    <x v="0"/>
    <s v="USD"/>
    <n v="1329342361"/>
    <n v="1324158361"/>
    <b v="0"/>
    <n v="1"/>
    <b v="0"/>
    <s v="film &amp; video/animation"/>
    <m/>
    <n v="50"/>
    <x v="0"/>
    <x v="5"/>
  </r>
  <r>
    <n v="2"/>
    <x v="2"/>
    <x v="0"/>
    <s v="USD"/>
    <n v="1432195375"/>
    <n v="1430899375"/>
    <b v="0"/>
    <n v="2"/>
    <b v="0"/>
    <s v="film &amp; video/animation"/>
    <m/>
    <n v="1"/>
    <x v="0"/>
    <x v="5"/>
  </r>
  <r>
    <n v="766"/>
    <x v="2"/>
    <x v="0"/>
    <s v="USD"/>
    <n v="1425434420"/>
    <n v="1422842420"/>
    <b v="0"/>
    <n v="16"/>
    <b v="0"/>
    <s v="film &amp; video/animation"/>
    <m/>
    <n v="47.88"/>
    <x v="0"/>
    <x v="5"/>
  </r>
  <r>
    <n v="5"/>
    <x v="2"/>
    <x v="1"/>
    <s v="GBP"/>
    <n v="1364041163"/>
    <n v="1361884763"/>
    <b v="0"/>
    <n v="1"/>
    <b v="0"/>
    <s v="film &amp; video/animation"/>
    <m/>
    <n v="5"/>
    <x v="0"/>
    <x v="5"/>
  </r>
  <r>
    <n v="82.01"/>
    <x v="2"/>
    <x v="0"/>
    <s v="USD"/>
    <n v="1400091095"/>
    <n v="1398363095"/>
    <b v="0"/>
    <n v="4"/>
    <b v="0"/>
    <s v="film &amp; video/animation"/>
    <m/>
    <n v="20.5"/>
    <x v="0"/>
    <x v="5"/>
  </r>
  <r>
    <n v="45"/>
    <x v="2"/>
    <x v="1"/>
    <s v="GBP"/>
    <n v="1382017085"/>
    <n v="1379425085"/>
    <b v="0"/>
    <n v="5"/>
    <b v="0"/>
    <s v="film &amp; video/animation"/>
    <m/>
    <n v="9"/>
    <x v="0"/>
    <x v="5"/>
  </r>
  <r>
    <n v="396"/>
    <x v="2"/>
    <x v="0"/>
    <s v="USD"/>
    <n v="1392417800"/>
    <n v="1389825800"/>
    <b v="0"/>
    <n v="7"/>
    <b v="0"/>
    <s v="film &amp; video/animation"/>
    <m/>
    <n v="56.57"/>
    <x v="0"/>
    <x v="5"/>
  </r>
  <r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80"/>
    <x v="2"/>
    <x v="0"/>
    <s v="USD"/>
    <n v="1431536015"/>
    <n v="1428944015"/>
    <b v="0"/>
    <n v="12"/>
    <b v="0"/>
    <s v="film &amp; video/animation"/>
    <m/>
    <n v="40"/>
    <x v="0"/>
    <x v="5"/>
  </r>
  <r>
    <n v="26"/>
    <x v="2"/>
    <x v="0"/>
    <s v="USD"/>
    <n v="1424375279"/>
    <n v="1422992879"/>
    <b v="0"/>
    <n v="2"/>
    <b v="0"/>
    <s v="film &amp; video/animation"/>
    <m/>
    <n v="13"/>
    <x v="0"/>
    <x v="5"/>
  </r>
  <r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"/>
    <x v="2"/>
    <x v="0"/>
    <s v="USD"/>
    <n v="1334622660"/>
    <n v="1330733022"/>
    <b v="0"/>
    <n v="2"/>
    <b v="0"/>
    <s v="film &amp; video/animation"/>
    <m/>
    <n v="22.5"/>
    <x v="0"/>
    <x v="5"/>
  </r>
  <r>
    <n v="61"/>
    <x v="2"/>
    <x v="0"/>
    <s v="USD"/>
    <n v="1382414340"/>
    <n v="1380559201"/>
    <b v="0"/>
    <n v="3"/>
    <b v="0"/>
    <s v="film &amp; video/animation"/>
    <m/>
    <n v="20.329999999999998"/>
    <x v="0"/>
    <x v="5"/>
  </r>
  <r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821"/>
    <x v="2"/>
    <x v="1"/>
    <s v="GBP"/>
    <n v="1368550060"/>
    <n v="1365958060"/>
    <b v="0"/>
    <n v="49"/>
    <b v="0"/>
    <s v="film &amp; video/animation"/>
    <m/>
    <n v="16.760000000000002"/>
    <x v="0"/>
    <x v="5"/>
  </r>
  <r>
    <n v="25"/>
    <x v="2"/>
    <x v="0"/>
    <s v="USD"/>
    <n v="1321201327"/>
    <n v="1316013727"/>
    <b v="0"/>
    <n v="1"/>
    <b v="0"/>
    <s v="film &amp; video/animation"/>
    <m/>
    <n v="25"/>
    <x v="0"/>
    <x v="5"/>
  </r>
  <r>
    <n v="25"/>
    <x v="2"/>
    <x v="0"/>
    <s v="USD"/>
    <n v="1401595200"/>
    <n v="1398862875"/>
    <b v="0"/>
    <n v="2"/>
    <b v="0"/>
    <s v="film &amp; video/animation"/>
    <m/>
    <n v="12.5"/>
    <x v="0"/>
    <x v="5"/>
  </r>
  <r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1250"/>
    <x v="2"/>
    <x v="0"/>
    <s v="USD"/>
    <n v="1316883753"/>
    <n v="1311699753"/>
    <b v="0"/>
    <n v="11"/>
    <b v="0"/>
    <s v="film &amp; video/animation"/>
    <m/>
    <n v="113.64"/>
    <x v="0"/>
    <x v="5"/>
  </r>
  <r>
    <n v="1"/>
    <x v="2"/>
    <x v="12"/>
    <s v="EUR"/>
    <n v="1463602935"/>
    <n v="1461874935"/>
    <b v="0"/>
    <n v="1"/>
    <b v="0"/>
    <s v="film &amp; video/animation"/>
    <m/>
    <n v="1"/>
    <x v="0"/>
    <x v="5"/>
  </r>
  <r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76"/>
    <x v="2"/>
    <x v="0"/>
    <s v="USD"/>
    <n v="1347057464"/>
    <n v="1344465464"/>
    <b v="0"/>
    <n v="5"/>
    <b v="0"/>
    <s v="film &amp; video/animation"/>
    <m/>
    <n v="15.2"/>
    <x v="0"/>
    <x v="5"/>
  </r>
  <r>
    <n v="4315"/>
    <x v="2"/>
    <x v="0"/>
    <s v="USD"/>
    <n v="1348849134"/>
    <n v="1344961134"/>
    <b v="0"/>
    <n v="39"/>
    <b v="0"/>
    <s v="film &amp; video/animation"/>
    <m/>
    <n v="110.64"/>
    <x v="0"/>
    <x v="5"/>
  </r>
  <r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51"/>
    <x v="2"/>
    <x v="0"/>
    <s v="USD"/>
    <n v="1389844800"/>
    <n v="1385524889"/>
    <b v="0"/>
    <n v="2"/>
    <b v="0"/>
    <s v="film &amp; video/animation"/>
    <m/>
    <n v="25.5"/>
    <x v="0"/>
    <x v="5"/>
  </r>
  <r>
    <n v="6541"/>
    <x v="2"/>
    <x v="0"/>
    <s v="USD"/>
    <n v="1397924379"/>
    <n v="1394039979"/>
    <b v="0"/>
    <n v="170"/>
    <b v="0"/>
    <s v="film &amp; video/animation"/>
    <m/>
    <n v="38.479999999999997"/>
    <x v="0"/>
    <x v="5"/>
  </r>
  <r>
    <n v="141"/>
    <x v="2"/>
    <x v="0"/>
    <s v="USD"/>
    <n v="1408831718"/>
    <n v="1406239718"/>
    <b v="0"/>
    <n v="5"/>
    <b v="0"/>
    <s v="film &amp; video/animation"/>
    <m/>
    <n v="28.2"/>
    <x v="0"/>
    <x v="5"/>
  </r>
  <r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1"/>
    <x v="2"/>
    <x v="0"/>
    <s v="USD"/>
    <n v="1487318029"/>
    <n v="1484726029"/>
    <b v="0"/>
    <n v="1"/>
    <b v="0"/>
    <s v="film &amp; video/animation"/>
    <m/>
    <n v="1"/>
    <x v="0"/>
    <x v="5"/>
  </r>
  <r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906.59"/>
    <x v="2"/>
    <x v="0"/>
    <s v="USD"/>
    <n v="1401767940"/>
    <n v="1398727441"/>
    <b v="0"/>
    <n v="124"/>
    <b v="0"/>
    <s v="film &amp; video/animation"/>
    <m/>
    <n v="39.57"/>
    <x v="0"/>
    <x v="5"/>
  </r>
  <r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7764"/>
    <x v="2"/>
    <x v="0"/>
    <s v="USD"/>
    <n v="1376049615"/>
    <n v="1373457615"/>
    <b v="0"/>
    <n v="140"/>
    <b v="0"/>
    <s v="film &amp; video/animation"/>
    <m/>
    <n v="55.46"/>
    <x v="0"/>
    <x v="5"/>
  </r>
  <r>
    <n v="1830"/>
    <x v="2"/>
    <x v="0"/>
    <s v="USD"/>
    <n v="1349885289"/>
    <n v="1347293289"/>
    <b v="0"/>
    <n v="21"/>
    <b v="0"/>
    <s v="film &amp; video/animation"/>
    <m/>
    <n v="87.14"/>
    <x v="0"/>
    <x v="5"/>
  </r>
  <r>
    <n v="10"/>
    <x v="2"/>
    <x v="0"/>
    <s v="USD"/>
    <n v="1460644440"/>
    <n v="1458336690"/>
    <b v="0"/>
    <n v="1"/>
    <b v="0"/>
    <s v="film &amp; video/animation"/>
    <m/>
    <n v="10"/>
    <x v="0"/>
    <x v="5"/>
  </r>
  <r>
    <n v="7530"/>
    <x v="2"/>
    <x v="1"/>
    <s v="GBP"/>
    <n v="1359434672"/>
    <n v="1354250672"/>
    <b v="0"/>
    <n v="147"/>
    <b v="0"/>
    <s v="film &amp; video/animation"/>
    <m/>
    <n v="51.22"/>
    <x v="0"/>
    <x v="5"/>
  </r>
  <r>
    <n v="149"/>
    <x v="2"/>
    <x v="1"/>
    <s v="GBP"/>
    <n v="1446766372"/>
    <n v="1443220372"/>
    <b v="0"/>
    <n v="11"/>
    <b v="0"/>
    <s v="film &amp; video/animation"/>
    <m/>
    <n v="13.55"/>
    <x v="0"/>
    <x v="5"/>
  </r>
  <r>
    <n v="8315.01"/>
    <x v="2"/>
    <x v="1"/>
    <s v="GBP"/>
    <n v="1368792499"/>
    <n v="1366200499"/>
    <b v="0"/>
    <n v="125"/>
    <b v="0"/>
    <s v="film &amp; video/animation"/>
    <m/>
    <n v="66.52"/>
    <x v="0"/>
    <x v="5"/>
  </r>
  <r>
    <n v="50"/>
    <x v="2"/>
    <x v="2"/>
    <s v="AUD"/>
    <n v="1401662239"/>
    <n v="1399070239"/>
    <b v="0"/>
    <n v="1"/>
    <b v="0"/>
    <s v="film &amp; video/animation"/>
    <m/>
    <n v="50"/>
    <x v="0"/>
    <x v="5"/>
  </r>
  <r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215"/>
    <x v="2"/>
    <x v="0"/>
    <s v="USD"/>
    <n v="1325763180"/>
    <n v="1323084816"/>
    <b v="0"/>
    <n v="3"/>
    <b v="0"/>
    <s v="film &amp; video/animation"/>
    <m/>
    <n v="71.67"/>
    <x v="0"/>
    <x v="5"/>
  </r>
  <r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31"/>
    <x v="2"/>
    <x v="0"/>
    <s v="USD"/>
    <n v="1404356400"/>
    <n v="1402343765"/>
    <b v="0"/>
    <n v="3"/>
    <b v="0"/>
    <s v="film &amp; video/animation"/>
    <m/>
    <n v="10.33"/>
    <x v="0"/>
    <x v="5"/>
  </r>
  <r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1"/>
    <x v="2"/>
    <x v="0"/>
    <s v="USD"/>
    <n v="1392070874"/>
    <n v="1386886874"/>
    <b v="0"/>
    <n v="1"/>
    <b v="0"/>
    <s v="film &amp; video/animation"/>
    <m/>
    <n v="1"/>
    <x v="0"/>
    <x v="5"/>
  </r>
  <r>
    <n v="30"/>
    <x v="2"/>
    <x v="0"/>
    <s v="USD"/>
    <n v="1419483600"/>
    <n v="1414889665"/>
    <b v="0"/>
    <n v="3"/>
    <b v="0"/>
    <s v="film &amp; video/animation"/>
    <m/>
    <n v="10"/>
    <x v="0"/>
    <x v="5"/>
  </r>
  <r>
    <n v="2994"/>
    <x v="2"/>
    <x v="0"/>
    <s v="USD"/>
    <n v="1324664249"/>
    <n v="1321035449"/>
    <b v="0"/>
    <n v="22"/>
    <b v="0"/>
    <s v="film &amp; video/animation"/>
    <m/>
    <n v="136.09"/>
    <x v="0"/>
    <x v="5"/>
  </r>
  <r>
    <n v="1910"/>
    <x v="2"/>
    <x v="0"/>
    <s v="USD"/>
    <n v="1255381140"/>
    <n v="1250630968"/>
    <b v="0"/>
    <n v="26"/>
    <b v="0"/>
    <s v="film &amp; video/animation"/>
    <m/>
    <n v="73.459999999999994"/>
    <x v="0"/>
    <x v="5"/>
  </r>
  <r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230"/>
    <x v="2"/>
    <x v="0"/>
    <s v="USD"/>
    <n v="1332073025"/>
    <n v="1329484625"/>
    <b v="0"/>
    <n v="4"/>
    <b v="0"/>
    <s v="film &amp; video/animation"/>
    <m/>
    <n v="57.5"/>
    <x v="0"/>
    <x v="5"/>
  </r>
  <r>
    <n v="114"/>
    <x v="2"/>
    <x v="1"/>
    <s v="GBP"/>
    <n v="1421498303"/>
    <n v="1418906303"/>
    <b v="0"/>
    <n v="9"/>
    <b v="0"/>
    <s v="film &amp; video/animation"/>
    <m/>
    <n v="12.67"/>
    <x v="0"/>
    <x v="5"/>
  </r>
  <r>
    <n v="335"/>
    <x v="2"/>
    <x v="0"/>
    <s v="USD"/>
    <n v="1334097387"/>
    <n v="1328916987"/>
    <b v="0"/>
    <n v="5"/>
    <b v="0"/>
    <s v="film &amp; video/animation"/>
    <m/>
    <n v="67"/>
    <x v="0"/>
    <x v="5"/>
  </r>
  <r>
    <n v="52"/>
    <x v="2"/>
    <x v="0"/>
    <s v="USD"/>
    <n v="1451010086"/>
    <n v="1447122086"/>
    <b v="0"/>
    <n v="14"/>
    <b v="0"/>
    <s v="film &amp; video/animation"/>
    <m/>
    <n v="3.71"/>
    <x v="0"/>
    <x v="5"/>
  </r>
  <r>
    <n v="250"/>
    <x v="2"/>
    <x v="0"/>
    <s v="USD"/>
    <n v="1376140520"/>
    <n v="1373548520"/>
    <b v="0"/>
    <n v="1"/>
    <b v="0"/>
    <s v="film &amp; video/animation"/>
    <m/>
    <n v="250"/>
    <x v="0"/>
    <x v="5"/>
  </r>
  <r>
    <n v="640"/>
    <x v="2"/>
    <x v="0"/>
    <s v="USD"/>
    <n v="1350687657"/>
    <n v="1346799657"/>
    <b v="0"/>
    <n v="10"/>
    <b v="0"/>
    <s v="film &amp; video/animation"/>
    <m/>
    <n v="64"/>
    <x v="0"/>
    <x v="5"/>
  </r>
  <r>
    <n v="400"/>
    <x v="2"/>
    <x v="0"/>
    <s v="USD"/>
    <n v="1337955240"/>
    <n v="1332808501"/>
    <b v="0"/>
    <n v="3"/>
    <b v="0"/>
    <s v="film &amp; video/animation"/>
    <m/>
    <n v="133.33000000000001"/>
    <x v="0"/>
    <x v="5"/>
  </r>
  <r>
    <n v="10"/>
    <x v="2"/>
    <x v="1"/>
    <s v="GBP"/>
    <n v="1435504170"/>
    <n v="1432912170"/>
    <b v="0"/>
    <n v="1"/>
    <b v="0"/>
    <s v="film &amp; video/animation"/>
    <m/>
    <n v="10"/>
    <x v="0"/>
    <x v="5"/>
  </r>
  <r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150"/>
    <x v="2"/>
    <x v="0"/>
    <s v="USD"/>
    <n v="1365228982"/>
    <n v="1362640582"/>
    <b v="0"/>
    <n v="5"/>
    <b v="0"/>
    <s v="film &amp; video/animation"/>
    <m/>
    <n v="30"/>
    <x v="0"/>
    <x v="5"/>
  </r>
  <r>
    <n v="11"/>
    <x v="2"/>
    <x v="0"/>
    <s v="USD"/>
    <n v="1479667727"/>
    <n v="1475776127"/>
    <b v="0"/>
    <n v="2"/>
    <b v="0"/>
    <s v="film &amp; video/animation"/>
    <m/>
    <n v="5.5"/>
    <x v="0"/>
    <x v="5"/>
  </r>
  <r>
    <n v="6962"/>
    <x v="2"/>
    <x v="0"/>
    <s v="USD"/>
    <n v="1471244400"/>
    <n v="1467387705"/>
    <b v="0"/>
    <n v="68"/>
    <b v="0"/>
    <s v="film &amp; video/animation"/>
    <m/>
    <n v="102.38"/>
    <x v="0"/>
    <x v="5"/>
  </r>
  <r>
    <n v="50"/>
    <x v="2"/>
    <x v="5"/>
    <s v="CAD"/>
    <n v="1407595447"/>
    <n v="1405003447"/>
    <b v="0"/>
    <n v="3"/>
    <b v="0"/>
    <s v="film &amp; video/animation"/>
    <m/>
    <n v="16.670000000000002"/>
    <x v="0"/>
    <x v="5"/>
  </r>
  <r>
    <n v="24651"/>
    <x v="2"/>
    <x v="0"/>
    <s v="USD"/>
    <n v="1451389601"/>
    <n v="1447933601"/>
    <b v="0"/>
    <n v="34"/>
    <b v="0"/>
    <s v="film &amp; video/animation"/>
    <m/>
    <n v="725.03"/>
    <x v="0"/>
    <x v="5"/>
  </r>
  <r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205"/>
    <x v="2"/>
    <x v="0"/>
    <s v="USD"/>
    <n v="1486046761"/>
    <n v="1483454761"/>
    <b v="0"/>
    <n v="3"/>
    <b v="0"/>
    <s v="film &amp; video/animation"/>
    <m/>
    <n v="68.33"/>
    <x v="0"/>
    <x v="5"/>
  </r>
  <r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2746"/>
    <x v="2"/>
    <x v="0"/>
    <s v="USD"/>
    <n v="1354699421"/>
    <n v="1352107421"/>
    <b v="0"/>
    <n v="70"/>
    <b v="0"/>
    <s v="film &amp; video/animation"/>
    <m/>
    <n v="39.229999999999997"/>
    <x v="0"/>
    <x v="5"/>
  </r>
  <r>
    <n v="5105"/>
    <x v="0"/>
    <x v="1"/>
    <s v="GBP"/>
    <n v="1449766261"/>
    <n v="1447174261"/>
    <b v="0"/>
    <n v="34"/>
    <b v="1"/>
    <s v="theater/plays"/>
    <m/>
    <n v="150.15"/>
    <x v="1"/>
    <x v="6"/>
  </r>
  <r>
    <n v="5232"/>
    <x v="0"/>
    <x v="0"/>
    <s v="USD"/>
    <n v="1477976340"/>
    <n v="1475460819"/>
    <b v="0"/>
    <n v="56"/>
    <b v="1"/>
    <s v="theater/plays"/>
    <m/>
    <n v="93.43"/>
    <x v="1"/>
    <x v="6"/>
  </r>
  <r>
    <n v="3440"/>
    <x v="0"/>
    <x v="0"/>
    <s v="USD"/>
    <n v="1458518325"/>
    <n v="1456793925"/>
    <b v="0"/>
    <n v="31"/>
    <b v="1"/>
    <s v="theater/plays"/>
    <m/>
    <n v="110.97"/>
    <x v="1"/>
    <x v="6"/>
  </r>
  <r>
    <n v="6030"/>
    <x v="0"/>
    <x v="0"/>
    <s v="USD"/>
    <n v="1442805076"/>
    <n v="1440213076"/>
    <b v="0"/>
    <n v="84"/>
    <b v="1"/>
    <s v="theater/plays"/>
    <m/>
    <n v="71.790000000000006"/>
    <x v="1"/>
    <x v="6"/>
  </r>
  <r>
    <n v="3803.55"/>
    <x v="0"/>
    <x v="1"/>
    <s v="GBP"/>
    <n v="1464801169"/>
    <n v="1462209169"/>
    <b v="0"/>
    <n v="130"/>
    <b v="1"/>
    <s v="theater/plays"/>
    <m/>
    <n v="29.26"/>
    <x v="1"/>
    <x v="6"/>
  </r>
  <r>
    <n v="12000"/>
    <x v="0"/>
    <x v="0"/>
    <s v="USD"/>
    <n v="1410601041"/>
    <n v="1406713041"/>
    <b v="0"/>
    <n v="12"/>
    <b v="1"/>
    <s v="theater/plays"/>
    <m/>
    <n v="1000"/>
    <x v="1"/>
    <x v="6"/>
  </r>
  <r>
    <n v="1710"/>
    <x v="0"/>
    <x v="1"/>
    <s v="GBP"/>
    <n v="1438966800"/>
    <n v="1436278344"/>
    <b v="0"/>
    <n v="23"/>
    <b v="1"/>
    <s v="theater/plays"/>
    <m/>
    <n v="74.349999999999994"/>
    <x v="1"/>
    <x v="6"/>
  </r>
  <r>
    <n v="10085"/>
    <x v="0"/>
    <x v="0"/>
    <s v="USD"/>
    <n v="1487347500"/>
    <n v="1484715366"/>
    <b v="0"/>
    <n v="158"/>
    <b v="1"/>
    <s v="theater/plays"/>
    <m/>
    <n v="63.83"/>
    <x v="1"/>
    <x v="6"/>
  </r>
  <r>
    <n v="1330"/>
    <x v="0"/>
    <x v="0"/>
    <s v="USD"/>
    <n v="1434921600"/>
    <n v="1433109907"/>
    <b v="0"/>
    <n v="30"/>
    <b v="1"/>
    <s v="theater/plays"/>
    <m/>
    <n v="44.33"/>
    <x v="1"/>
    <x v="6"/>
  </r>
  <r>
    <n v="1565"/>
    <x v="0"/>
    <x v="5"/>
    <s v="CAD"/>
    <n v="1484110800"/>
    <n v="1482281094"/>
    <b v="0"/>
    <n v="18"/>
    <b v="1"/>
    <s v="theater/plays"/>
    <m/>
    <n v="86.94"/>
    <x v="1"/>
    <x v="6"/>
  </r>
  <r>
    <n v="3670"/>
    <x v="0"/>
    <x v="0"/>
    <s v="USD"/>
    <n v="1435111200"/>
    <n v="1433254268"/>
    <b v="0"/>
    <n v="29"/>
    <b v="1"/>
    <s v="theater/plays"/>
    <m/>
    <n v="126.55"/>
    <x v="1"/>
    <x v="6"/>
  </r>
  <r>
    <n v="4000"/>
    <x v="0"/>
    <x v="0"/>
    <s v="USD"/>
    <n v="1481957940"/>
    <n v="1478050429"/>
    <b v="0"/>
    <n v="31"/>
    <b v="1"/>
    <s v="theater/plays"/>
    <m/>
    <n v="129.03"/>
    <x v="1"/>
    <x v="6"/>
  </r>
  <r>
    <n v="12325"/>
    <x v="0"/>
    <x v="0"/>
    <s v="USD"/>
    <n v="1463098208"/>
    <n v="1460506208"/>
    <b v="0"/>
    <n v="173"/>
    <b v="1"/>
    <s v="theater/plays"/>
    <m/>
    <n v="71.239999999999995"/>
    <x v="1"/>
    <x v="6"/>
  </r>
  <r>
    <n v="2004"/>
    <x v="0"/>
    <x v="1"/>
    <s v="GBP"/>
    <n v="1463394365"/>
    <n v="1461320765"/>
    <b v="0"/>
    <n v="17"/>
    <b v="1"/>
    <s v="theater/plays"/>
    <m/>
    <n v="117.88"/>
    <x v="1"/>
    <x v="6"/>
  </r>
  <r>
    <n v="15700"/>
    <x v="0"/>
    <x v="10"/>
    <s v="NOK"/>
    <n v="1446418800"/>
    <n v="1443036470"/>
    <b v="0"/>
    <n v="48"/>
    <b v="1"/>
    <s v="theater/plays"/>
    <m/>
    <n v="327.08"/>
    <x v="1"/>
    <x v="6"/>
  </r>
  <r>
    <n v="2050"/>
    <x v="0"/>
    <x v="1"/>
    <s v="GBP"/>
    <n v="1483707905"/>
    <n v="1481115905"/>
    <b v="0"/>
    <n v="59"/>
    <b v="1"/>
    <s v="theater/plays"/>
    <m/>
    <n v="34.75"/>
    <x v="1"/>
    <x v="6"/>
  </r>
  <r>
    <n v="3902.5"/>
    <x v="0"/>
    <x v="1"/>
    <s v="GBP"/>
    <n v="1438624800"/>
    <n v="1435133807"/>
    <b v="0"/>
    <n v="39"/>
    <b v="1"/>
    <s v="theater/plays"/>
    <m/>
    <n v="100.06"/>
    <x v="1"/>
    <x v="6"/>
  </r>
  <r>
    <n v="2410"/>
    <x v="0"/>
    <x v="0"/>
    <s v="USD"/>
    <n v="1446665191"/>
    <n v="1444069591"/>
    <b v="0"/>
    <n v="59"/>
    <b v="1"/>
    <s v="theater/plays"/>
    <m/>
    <n v="40.85"/>
    <x v="1"/>
    <x v="6"/>
  </r>
  <r>
    <n v="15121"/>
    <x v="0"/>
    <x v="0"/>
    <s v="USD"/>
    <n v="1463166263"/>
    <n v="1460574263"/>
    <b v="0"/>
    <n v="60"/>
    <b v="1"/>
    <s v="theater/plays"/>
    <m/>
    <n v="252.02"/>
    <x v="1"/>
    <x v="6"/>
  </r>
  <r>
    <n v="503.22"/>
    <x v="0"/>
    <x v="1"/>
    <s v="GBP"/>
    <n v="1467681107"/>
    <n v="1465866707"/>
    <b v="0"/>
    <n v="20"/>
    <b v="1"/>
    <s v="theater/plays"/>
    <m/>
    <n v="25.16"/>
    <x v="1"/>
    <x v="6"/>
  </r>
  <r>
    <n v="1"/>
    <x v="2"/>
    <x v="0"/>
    <s v="USD"/>
    <n v="1423078606"/>
    <n v="1420486606"/>
    <b v="0"/>
    <n v="1"/>
    <b v="0"/>
    <s v="technology/web"/>
    <m/>
    <n v="1"/>
    <x v="2"/>
    <x v="7"/>
  </r>
  <r>
    <n v="25"/>
    <x v="2"/>
    <x v="0"/>
    <s v="USD"/>
    <n v="1446080834"/>
    <n v="1443488834"/>
    <b v="0"/>
    <n v="1"/>
    <b v="0"/>
    <s v="technology/web"/>
    <m/>
    <n v="25"/>
    <x v="2"/>
    <x v="7"/>
  </r>
  <r>
    <n v="1"/>
    <x v="2"/>
    <x v="0"/>
    <s v="USD"/>
    <n v="1462293716"/>
    <n v="1457113316"/>
    <b v="0"/>
    <n v="1"/>
    <b v="0"/>
    <s v="technology/web"/>
    <m/>
    <n v="1"/>
    <x v="2"/>
    <x v="7"/>
  </r>
  <r>
    <n v="70"/>
    <x v="2"/>
    <x v="2"/>
    <s v="AUD"/>
    <n v="1414807962"/>
    <n v="1412215962"/>
    <b v="0"/>
    <n v="2"/>
    <b v="0"/>
    <s v="technology/web"/>
    <m/>
    <n v="35"/>
    <x v="2"/>
    <x v="7"/>
  </r>
  <r>
    <n v="6"/>
    <x v="2"/>
    <x v="0"/>
    <s v="USD"/>
    <n v="1467647160"/>
    <n v="1465055160"/>
    <b v="0"/>
    <n v="2"/>
    <b v="0"/>
    <s v="technology/web"/>
    <m/>
    <n v="3"/>
    <x v="2"/>
    <x v="7"/>
  </r>
  <r>
    <n v="13692"/>
    <x v="2"/>
    <x v="6"/>
    <s v="EUR"/>
    <n v="1447600389"/>
    <n v="1444140789"/>
    <b v="0"/>
    <n v="34"/>
    <b v="0"/>
    <s v="technology/web"/>
    <m/>
    <n v="402.71"/>
    <x v="2"/>
    <x v="7"/>
  </r>
  <r>
    <n v="52"/>
    <x v="2"/>
    <x v="0"/>
    <s v="USD"/>
    <n v="1445097715"/>
    <n v="1441209715"/>
    <b v="0"/>
    <n v="2"/>
    <b v="0"/>
    <s v="technology/web"/>
    <m/>
    <n v="26"/>
    <x v="2"/>
    <x v="7"/>
  </r>
  <r>
    <n v="0"/>
    <x v="2"/>
    <x v="1"/>
    <s v="GBP"/>
    <n v="1455122564"/>
    <n v="1452530564"/>
    <b v="0"/>
    <n v="0"/>
    <b v="0"/>
    <s v="technology/web"/>
    <m/>
    <e v="#DIV/0!"/>
    <x v="2"/>
    <x v="7"/>
  </r>
  <r>
    <n v="9"/>
    <x v="2"/>
    <x v="1"/>
    <s v="GBP"/>
    <n v="1446154848"/>
    <n v="1443562848"/>
    <b v="0"/>
    <n v="1"/>
    <b v="0"/>
    <s v="technology/web"/>
    <m/>
    <n v="9"/>
    <x v="2"/>
    <x v="7"/>
  </r>
  <r>
    <n v="68"/>
    <x v="2"/>
    <x v="1"/>
    <s v="GBP"/>
    <n v="1436368622"/>
    <n v="1433776622"/>
    <b v="0"/>
    <n v="8"/>
    <b v="0"/>
    <s v="technology/web"/>
    <m/>
    <n v="8.5"/>
    <x v="2"/>
    <x v="7"/>
  </r>
  <r>
    <n v="35"/>
    <x v="2"/>
    <x v="5"/>
    <s v="CAD"/>
    <n v="1485838800"/>
    <n v="1484756245"/>
    <b v="0"/>
    <n v="4"/>
    <b v="0"/>
    <s v="technology/web"/>
    <m/>
    <n v="8.75"/>
    <x v="2"/>
    <x v="7"/>
  </r>
  <r>
    <n v="3781"/>
    <x v="2"/>
    <x v="0"/>
    <s v="USD"/>
    <n v="1438451580"/>
    <n v="1434609424"/>
    <b v="0"/>
    <n v="28"/>
    <b v="0"/>
    <s v="technology/web"/>
    <m/>
    <n v="135.04"/>
    <x v="2"/>
    <x v="7"/>
  </r>
  <r>
    <n v="0"/>
    <x v="2"/>
    <x v="5"/>
    <s v="CAD"/>
    <n v="1452350896"/>
    <n v="1447166896"/>
    <b v="0"/>
    <n v="0"/>
    <b v="0"/>
    <s v="technology/web"/>
    <m/>
    <e v="#DIV/0!"/>
    <x v="2"/>
    <x v="7"/>
  </r>
  <r>
    <n v="123"/>
    <x v="2"/>
    <x v="0"/>
    <s v="USD"/>
    <n v="1415988991"/>
    <n v="1413393391"/>
    <b v="0"/>
    <n v="6"/>
    <b v="0"/>
    <s v="technology/web"/>
    <m/>
    <n v="20.5"/>
    <x v="2"/>
    <x v="7"/>
  </r>
  <r>
    <n v="1416"/>
    <x v="2"/>
    <x v="0"/>
    <s v="USD"/>
    <n v="1413735972"/>
    <n v="1411143972"/>
    <b v="0"/>
    <n v="22"/>
    <b v="0"/>
    <s v="technology/web"/>
    <m/>
    <n v="64.36"/>
    <x v="2"/>
    <x v="7"/>
  </r>
  <r>
    <n v="0"/>
    <x v="2"/>
    <x v="1"/>
    <s v="GBP"/>
    <n v="1465720143"/>
    <n v="1463128143"/>
    <b v="0"/>
    <n v="0"/>
    <b v="0"/>
    <s v="technology/web"/>
    <m/>
    <e v="#DIV/0!"/>
    <x v="2"/>
    <x v="7"/>
  </r>
  <r>
    <n v="200"/>
    <x v="2"/>
    <x v="0"/>
    <s v="USD"/>
    <n v="1452112717"/>
    <n v="1449520717"/>
    <b v="0"/>
    <n v="1"/>
    <b v="0"/>
    <s v="technology/web"/>
    <m/>
    <n v="200"/>
    <x v="2"/>
    <x v="7"/>
  </r>
  <r>
    <n v="1366"/>
    <x v="2"/>
    <x v="12"/>
    <s v="EUR"/>
    <n v="1480721803"/>
    <n v="1478126203"/>
    <b v="0"/>
    <n v="20"/>
    <b v="0"/>
    <s v="technology/web"/>
    <m/>
    <n v="68.3"/>
    <x v="2"/>
    <x v="7"/>
  </r>
  <r>
    <n v="0"/>
    <x v="2"/>
    <x v="0"/>
    <s v="USD"/>
    <n v="1427227905"/>
    <n v="1424639505"/>
    <b v="0"/>
    <n v="0"/>
    <b v="0"/>
    <s v="technology/web"/>
    <m/>
    <e v="#DIV/0!"/>
    <x v="2"/>
    <x v="7"/>
  </r>
  <r>
    <n v="50"/>
    <x v="2"/>
    <x v="0"/>
    <s v="USD"/>
    <n v="1449989260"/>
    <n v="1447397260"/>
    <b v="0"/>
    <n v="1"/>
    <b v="0"/>
    <s v="technology/web"/>
    <m/>
    <n v="50"/>
    <x v="2"/>
    <x v="7"/>
  </r>
  <r>
    <n v="12"/>
    <x v="2"/>
    <x v="5"/>
    <s v="CAD"/>
    <n v="1418841045"/>
    <n v="1416249045"/>
    <b v="0"/>
    <n v="3"/>
    <b v="0"/>
    <s v="technology/web"/>
    <m/>
    <n v="4"/>
    <x v="2"/>
    <x v="7"/>
  </r>
  <r>
    <n v="55"/>
    <x v="2"/>
    <x v="0"/>
    <s v="USD"/>
    <n v="1445874513"/>
    <n v="1442850513"/>
    <b v="0"/>
    <n v="2"/>
    <b v="0"/>
    <s v="technology/web"/>
    <m/>
    <n v="27.5"/>
    <x v="2"/>
    <x v="7"/>
  </r>
  <r>
    <n v="0"/>
    <x v="2"/>
    <x v="9"/>
    <s v="EUR"/>
    <n v="1482052815"/>
    <n v="1479460815"/>
    <b v="0"/>
    <n v="0"/>
    <b v="0"/>
    <s v="technology/web"/>
    <m/>
    <e v="#DIV/0!"/>
    <x v="2"/>
    <x v="7"/>
  </r>
  <r>
    <n v="68"/>
    <x v="2"/>
    <x v="2"/>
    <s v="AUD"/>
    <n v="1424137247"/>
    <n v="1421545247"/>
    <b v="0"/>
    <n v="2"/>
    <b v="0"/>
    <s v="technology/web"/>
    <m/>
    <n v="34"/>
    <x v="2"/>
    <x v="7"/>
  </r>
  <r>
    <n v="1"/>
    <x v="2"/>
    <x v="6"/>
    <s v="EUR"/>
    <n v="1457822275"/>
    <n v="1455230275"/>
    <b v="0"/>
    <n v="1"/>
    <b v="0"/>
    <s v="technology/web"/>
    <m/>
    <n v="1"/>
    <x v="2"/>
    <x v="7"/>
  </r>
  <r>
    <n v="0"/>
    <x v="2"/>
    <x v="1"/>
    <s v="GBP"/>
    <n v="1436554249"/>
    <n v="1433962249"/>
    <b v="0"/>
    <n v="0"/>
    <b v="0"/>
    <s v="technology/web"/>
    <m/>
    <e v="#DIV/0!"/>
    <x v="2"/>
    <x v="7"/>
  </r>
  <r>
    <n v="1"/>
    <x v="2"/>
    <x v="0"/>
    <s v="USD"/>
    <n v="1468513533"/>
    <n v="1465921533"/>
    <b v="0"/>
    <n v="1"/>
    <b v="0"/>
    <s v="technology/web"/>
    <m/>
    <n v="1"/>
    <x v="2"/>
    <x v="7"/>
  </r>
  <r>
    <n v="0"/>
    <x v="2"/>
    <x v="0"/>
    <s v="USD"/>
    <n v="1420143194"/>
    <n v="1417551194"/>
    <b v="0"/>
    <n v="0"/>
    <b v="0"/>
    <s v="technology/web"/>
    <m/>
    <e v="#DIV/0!"/>
    <x v="2"/>
    <x v="7"/>
  </r>
  <r>
    <n v="245"/>
    <x v="2"/>
    <x v="4"/>
    <s v="NZD"/>
    <n v="1452942000"/>
    <n v="1449785223"/>
    <b v="0"/>
    <n v="5"/>
    <b v="0"/>
    <s v="technology/web"/>
    <m/>
    <n v="49"/>
    <x v="2"/>
    <x v="7"/>
  </r>
  <r>
    <n v="20"/>
    <x v="2"/>
    <x v="5"/>
    <s v="CAD"/>
    <n v="1451679612"/>
    <n v="1449087612"/>
    <b v="0"/>
    <n v="1"/>
    <b v="0"/>
    <s v="technology/web"/>
    <m/>
    <n v="20"/>
    <x v="2"/>
    <x v="7"/>
  </r>
  <r>
    <n v="142"/>
    <x v="2"/>
    <x v="0"/>
    <s v="USD"/>
    <n v="1455822569"/>
    <n v="1453230569"/>
    <b v="0"/>
    <n v="1"/>
    <b v="0"/>
    <s v="technology/web"/>
    <m/>
    <n v="142"/>
    <x v="2"/>
    <x v="7"/>
  </r>
  <r>
    <n v="106"/>
    <x v="2"/>
    <x v="0"/>
    <s v="USD"/>
    <n v="1437969540"/>
    <n v="1436297723"/>
    <b v="0"/>
    <n v="2"/>
    <b v="0"/>
    <s v="technology/web"/>
    <m/>
    <n v="53"/>
    <x v="2"/>
    <x v="7"/>
  </r>
  <r>
    <n v="0"/>
    <x v="2"/>
    <x v="0"/>
    <s v="USD"/>
    <n v="1446660688"/>
    <n v="1444065088"/>
    <b v="0"/>
    <n v="0"/>
    <b v="0"/>
    <s v="technology/web"/>
    <m/>
    <e v="#DIV/0!"/>
    <x v="2"/>
    <x v="7"/>
  </r>
  <r>
    <n v="346"/>
    <x v="2"/>
    <x v="0"/>
    <s v="USD"/>
    <n v="1421543520"/>
    <n v="1416445931"/>
    <b v="0"/>
    <n v="9"/>
    <b v="0"/>
    <s v="technology/web"/>
    <m/>
    <n v="38.44"/>
    <x v="2"/>
    <x v="7"/>
  </r>
  <r>
    <n v="80"/>
    <x v="2"/>
    <x v="1"/>
    <s v="GBP"/>
    <n v="1476873507"/>
    <n v="1474281507"/>
    <b v="0"/>
    <n v="4"/>
    <b v="0"/>
    <s v="technology/web"/>
    <m/>
    <n v="20"/>
    <x v="2"/>
    <x v="7"/>
  </r>
  <r>
    <n v="259"/>
    <x v="2"/>
    <x v="12"/>
    <s v="EUR"/>
    <n v="1434213443"/>
    <n v="1431621443"/>
    <b v="0"/>
    <n v="4"/>
    <b v="0"/>
    <s v="technology/web"/>
    <m/>
    <n v="64.75"/>
    <x v="2"/>
    <x v="7"/>
  </r>
  <r>
    <n v="1"/>
    <x v="2"/>
    <x v="0"/>
    <s v="USD"/>
    <n v="1427537952"/>
    <n v="1422357552"/>
    <b v="0"/>
    <n v="1"/>
    <b v="0"/>
    <s v="technology/web"/>
    <m/>
    <n v="1"/>
    <x v="2"/>
    <x v="7"/>
  </r>
  <r>
    <n v="10"/>
    <x v="2"/>
    <x v="0"/>
    <s v="USD"/>
    <n v="1463753302"/>
    <n v="1458569302"/>
    <b v="0"/>
    <n v="1"/>
    <b v="0"/>
    <s v="technology/web"/>
    <m/>
    <n v="10"/>
    <x v="2"/>
    <x v="7"/>
  </r>
  <r>
    <n v="14"/>
    <x v="2"/>
    <x v="1"/>
    <s v="GBP"/>
    <n v="1441633993"/>
    <n v="1439560393"/>
    <b v="0"/>
    <n v="7"/>
    <b v="0"/>
    <s v="technology/web"/>
    <m/>
    <n v="2"/>
    <x v="2"/>
    <x v="7"/>
  </r>
  <r>
    <n v="175"/>
    <x v="2"/>
    <x v="0"/>
    <s v="USD"/>
    <n v="1419539223"/>
    <n v="1416947223"/>
    <b v="0"/>
    <n v="5"/>
    <b v="0"/>
    <s v="technology/web"/>
    <m/>
    <n v="35"/>
    <x v="2"/>
    <x v="7"/>
  </r>
  <r>
    <n v="1"/>
    <x v="2"/>
    <x v="0"/>
    <s v="USD"/>
    <n v="1474580867"/>
    <n v="1471988867"/>
    <b v="0"/>
    <n v="1"/>
    <b v="0"/>
    <s v="technology/web"/>
    <m/>
    <n v="1"/>
    <x v="2"/>
    <x v="7"/>
  </r>
  <r>
    <n v="0"/>
    <x v="2"/>
    <x v="0"/>
    <s v="USD"/>
    <n v="1438474704"/>
    <n v="1435882704"/>
    <b v="0"/>
    <n v="0"/>
    <b v="0"/>
    <s v="technology/web"/>
    <m/>
    <e v="#DIV/0!"/>
    <x v="2"/>
    <x v="7"/>
  </r>
  <r>
    <n v="0"/>
    <x v="2"/>
    <x v="0"/>
    <s v="USD"/>
    <n v="1426442400"/>
    <n v="1424454319"/>
    <b v="0"/>
    <n v="0"/>
    <b v="0"/>
    <s v="technology/web"/>
    <m/>
    <e v="#DIV/0!"/>
    <x v="2"/>
    <x v="7"/>
  </r>
  <r>
    <n v="1"/>
    <x v="2"/>
    <x v="0"/>
    <s v="USD"/>
    <n v="1426800687"/>
    <n v="1424212287"/>
    <b v="0"/>
    <n v="1"/>
    <b v="0"/>
    <s v="technology/web"/>
    <m/>
    <n v="1"/>
    <x v="2"/>
    <x v="7"/>
  </r>
  <r>
    <n v="10"/>
    <x v="2"/>
    <x v="0"/>
    <s v="USD"/>
    <n v="1426522316"/>
    <n v="1423933916"/>
    <b v="0"/>
    <n v="2"/>
    <b v="0"/>
    <s v="technology/web"/>
    <m/>
    <n v="5"/>
    <x v="2"/>
    <x v="7"/>
  </r>
  <r>
    <n v="0"/>
    <x v="2"/>
    <x v="1"/>
    <s v="GBP"/>
    <n v="1448928000"/>
    <n v="1444123377"/>
    <b v="0"/>
    <n v="0"/>
    <b v="0"/>
    <s v="technology/web"/>
    <m/>
    <e v="#DIV/0!"/>
    <x v="2"/>
    <x v="7"/>
  </r>
  <r>
    <n v="56"/>
    <x v="2"/>
    <x v="0"/>
    <s v="USD"/>
    <n v="1424032207"/>
    <n v="1421440207"/>
    <b v="0"/>
    <n v="4"/>
    <b v="0"/>
    <s v="technology/web"/>
    <m/>
    <n v="14"/>
    <x v="2"/>
    <x v="7"/>
  </r>
  <r>
    <n v="2725"/>
    <x v="2"/>
    <x v="5"/>
    <s v="CAD"/>
    <n v="1429207833"/>
    <n v="1426615833"/>
    <b v="0"/>
    <n v="7"/>
    <b v="0"/>
    <s v="technology/web"/>
    <m/>
    <n v="389.29"/>
    <x v="2"/>
    <x v="7"/>
  </r>
  <r>
    <n v="301"/>
    <x v="2"/>
    <x v="13"/>
    <s v="EUR"/>
    <n v="1479410886"/>
    <n v="1474223286"/>
    <b v="0"/>
    <n v="2"/>
    <b v="0"/>
    <s v="technology/web"/>
    <m/>
    <n v="150.5"/>
    <x v="2"/>
    <x v="7"/>
  </r>
  <r>
    <n v="1"/>
    <x v="2"/>
    <x v="0"/>
    <s v="USD"/>
    <n v="1436366699"/>
    <n v="1435070699"/>
    <b v="0"/>
    <n v="1"/>
    <b v="0"/>
    <s v="technology/web"/>
    <m/>
    <n v="1"/>
    <x v="2"/>
    <x v="7"/>
  </r>
  <r>
    <n v="223"/>
    <x v="2"/>
    <x v="1"/>
    <s v="GBP"/>
    <n v="1454936460"/>
    <n v="1452259131"/>
    <b v="0"/>
    <n v="9"/>
    <b v="0"/>
    <s v="technology/web"/>
    <m/>
    <n v="24.78"/>
    <x v="2"/>
    <x v="7"/>
  </r>
  <r>
    <n v="61"/>
    <x v="2"/>
    <x v="0"/>
    <s v="USD"/>
    <n v="1437570130"/>
    <n v="1434978130"/>
    <b v="0"/>
    <n v="2"/>
    <b v="0"/>
    <s v="technology/web"/>
    <m/>
    <n v="30.5"/>
    <x v="2"/>
    <x v="7"/>
  </r>
  <r>
    <n v="250"/>
    <x v="2"/>
    <x v="0"/>
    <s v="USD"/>
    <n v="1417584860"/>
    <n v="1414992860"/>
    <b v="0"/>
    <n v="1"/>
    <b v="0"/>
    <s v="technology/web"/>
    <m/>
    <n v="250"/>
    <x v="2"/>
    <x v="7"/>
  </r>
  <r>
    <n v="115"/>
    <x v="2"/>
    <x v="1"/>
    <s v="GBP"/>
    <n v="1428333345"/>
    <n v="1425744945"/>
    <b v="0"/>
    <n v="7"/>
    <b v="0"/>
    <s v="technology/web"/>
    <m/>
    <n v="16.43"/>
    <x v="2"/>
    <x v="7"/>
  </r>
  <r>
    <n v="26"/>
    <x v="2"/>
    <x v="0"/>
    <s v="USD"/>
    <n v="1460832206"/>
    <n v="1458240206"/>
    <b v="0"/>
    <n v="2"/>
    <b v="0"/>
    <s v="technology/web"/>
    <m/>
    <n v="13"/>
    <x v="2"/>
    <x v="7"/>
  </r>
  <r>
    <n v="426"/>
    <x v="2"/>
    <x v="0"/>
    <s v="USD"/>
    <n v="1430703638"/>
    <n v="1426815638"/>
    <b v="0"/>
    <n v="8"/>
    <b v="0"/>
    <s v="technology/web"/>
    <m/>
    <n v="53.25"/>
    <x v="2"/>
    <x v="7"/>
  </r>
  <r>
    <n v="6"/>
    <x v="2"/>
    <x v="0"/>
    <s v="USD"/>
    <n v="1478122292"/>
    <n v="1475530292"/>
    <b v="0"/>
    <n v="2"/>
    <b v="0"/>
    <s v="technology/web"/>
    <m/>
    <n v="3"/>
    <x v="2"/>
    <x v="7"/>
  </r>
  <r>
    <n v="20"/>
    <x v="2"/>
    <x v="0"/>
    <s v="USD"/>
    <n v="1469980800"/>
    <n v="1466787335"/>
    <b v="0"/>
    <n v="2"/>
    <b v="0"/>
    <s v="technology/web"/>
    <m/>
    <n v="10"/>
    <x v="2"/>
    <x v="7"/>
  </r>
  <r>
    <n v="850"/>
    <x v="2"/>
    <x v="0"/>
    <s v="USD"/>
    <n v="1417737781"/>
    <n v="1415145781"/>
    <b v="0"/>
    <n v="7"/>
    <b v="0"/>
    <s v="technology/web"/>
    <m/>
    <n v="121.43"/>
    <x v="2"/>
    <x v="7"/>
  </r>
  <r>
    <n v="31"/>
    <x v="2"/>
    <x v="0"/>
    <s v="USD"/>
    <n v="1425827760"/>
    <n v="1423769402"/>
    <b v="0"/>
    <n v="2"/>
    <b v="0"/>
    <s v="technology/web"/>
    <m/>
    <n v="15.5"/>
    <x v="2"/>
    <x v="7"/>
  </r>
  <r>
    <n v="100"/>
    <x v="1"/>
    <x v="0"/>
    <s v="USD"/>
    <n v="1431198562"/>
    <n v="1426014562"/>
    <b v="0"/>
    <n v="1"/>
    <b v="0"/>
    <s v="technology/web"/>
    <m/>
    <n v="100"/>
    <x v="2"/>
    <x v="7"/>
  </r>
  <r>
    <n v="140"/>
    <x v="1"/>
    <x v="5"/>
    <s v="CAD"/>
    <n v="1419626139"/>
    <n v="1417034139"/>
    <b v="0"/>
    <n v="6"/>
    <b v="0"/>
    <s v="technology/web"/>
    <m/>
    <n v="23.33"/>
    <x v="2"/>
    <x v="7"/>
  </r>
  <r>
    <n v="0"/>
    <x v="1"/>
    <x v="0"/>
    <s v="USD"/>
    <n v="1434654215"/>
    <n v="1432062215"/>
    <b v="0"/>
    <n v="0"/>
    <b v="0"/>
    <s v="technology/web"/>
    <m/>
    <e v="#DIV/0!"/>
    <x v="2"/>
    <x v="7"/>
  </r>
  <r>
    <n v="590.02"/>
    <x v="1"/>
    <x v="0"/>
    <s v="USD"/>
    <n v="1408029623"/>
    <n v="1405437623"/>
    <b v="0"/>
    <n v="13"/>
    <b v="0"/>
    <s v="technology/web"/>
    <m/>
    <n v="45.39"/>
    <x v="2"/>
    <x v="7"/>
  </r>
  <r>
    <n v="0"/>
    <x v="1"/>
    <x v="0"/>
    <s v="USD"/>
    <n v="1409187056"/>
    <n v="1406595056"/>
    <b v="0"/>
    <n v="0"/>
    <b v="0"/>
    <s v="technology/web"/>
    <m/>
    <e v="#DIV/0!"/>
    <x v="2"/>
    <x v="7"/>
  </r>
  <r>
    <n v="131"/>
    <x v="1"/>
    <x v="0"/>
    <s v="USD"/>
    <n v="1440318908"/>
    <n v="1436430908"/>
    <b v="0"/>
    <n v="8"/>
    <b v="0"/>
    <s v="technology/web"/>
    <m/>
    <n v="16.38"/>
    <x v="2"/>
    <x v="7"/>
  </r>
  <r>
    <n v="10"/>
    <x v="1"/>
    <x v="9"/>
    <s v="EUR"/>
    <n v="1432479600"/>
    <n v="1428507409"/>
    <b v="0"/>
    <n v="1"/>
    <b v="0"/>
    <s v="technology/web"/>
    <m/>
    <n v="10"/>
    <x v="2"/>
    <x v="7"/>
  </r>
  <r>
    <n v="0"/>
    <x v="1"/>
    <x v="0"/>
    <s v="USD"/>
    <n v="1448225336"/>
    <n v="1445629736"/>
    <b v="0"/>
    <n v="0"/>
    <b v="0"/>
    <s v="technology/web"/>
    <m/>
    <e v="#DIV/0!"/>
    <x v="2"/>
    <x v="7"/>
  </r>
  <r>
    <n v="1461"/>
    <x v="1"/>
    <x v="0"/>
    <s v="USD"/>
    <n v="1434405980"/>
    <n v="1431813980"/>
    <b v="0"/>
    <n v="5"/>
    <b v="0"/>
    <s v="technology/web"/>
    <m/>
    <n v="292.2"/>
    <x v="2"/>
    <x v="7"/>
  </r>
  <r>
    <n v="5"/>
    <x v="1"/>
    <x v="1"/>
    <s v="GBP"/>
    <n v="1448761744"/>
    <n v="1446166144"/>
    <b v="0"/>
    <n v="1"/>
    <b v="0"/>
    <s v="technology/web"/>
    <m/>
    <n v="5"/>
    <x v="2"/>
    <x v="7"/>
  </r>
  <r>
    <n v="0"/>
    <x v="1"/>
    <x v="0"/>
    <s v="USD"/>
    <n v="1429732586"/>
    <n v="1427140586"/>
    <b v="0"/>
    <n v="0"/>
    <b v="0"/>
    <s v="technology/web"/>
    <m/>
    <e v="#DIV/0!"/>
    <x v="2"/>
    <x v="7"/>
  </r>
  <r>
    <n v="0"/>
    <x v="1"/>
    <x v="6"/>
    <s v="EUR"/>
    <n v="1453210037"/>
    <n v="1448026037"/>
    <b v="0"/>
    <n v="0"/>
    <b v="0"/>
    <s v="technology/web"/>
    <m/>
    <e v="#DIV/0!"/>
    <x v="2"/>
    <x v="7"/>
  </r>
  <r>
    <n v="0"/>
    <x v="1"/>
    <x v="13"/>
    <s v="EUR"/>
    <n v="1472777146"/>
    <n v="1470185146"/>
    <b v="0"/>
    <n v="0"/>
    <b v="0"/>
    <s v="technology/web"/>
    <m/>
    <e v="#DIV/0!"/>
    <x v="2"/>
    <x v="7"/>
  </r>
  <r>
    <n v="12818"/>
    <x v="1"/>
    <x v="0"/>
    <s v="USD"/>
    <n v="1443675540"/>
    <n v="1441022120"/>
    <b v="0"/>
    <n v="121"/>
    <b v="0"/>
    <s v="technology/web"/>
    <m/>
    <n v="105.93"/>
    <x v="2"/>
    <x v="7"/>
  </r>
  <r>
    <n v="0"/>
    <x v="1"/>
    <x v="0"/>
    <s v="USD"/>
    <n v="1466731740"/>
    <n v="1464139740"/>
    <b v="0"/>
    <n v="0"/>
    <b v="0"/>
    <s v="technology/web"/>
    <m/>
    <e v="#DIV/0!"/>
    <x v="2"/>
    <x v="7"/>
  </r>
  <r>
    <n v="0"/>
    <x v="1"/>
    <x v="4"/>
    <s v="NZD"/>
    <n v="1443149759"/>
    <n v="1440557759"/>
    <b v="0"/>
    <n v="0"/>
    <b v="0"/>
    <s v="technology/web"/>
    <m/>
    <e v="#DIV/0!"/>
    <x v="2"/>
    <x v="7"/>
  </r>
  <r>
    <n v="0"/>
    <x v="1"/>
    <x v="6"/>
    <s v="EUR"/>
    <n v="1488013307"/>
    <n v="1485421307"/>
    <b v="0"/>
    <n v="0"/>
    <b v="0"/>
    <s v="technology/web"/>
    <m/>
    <e v="#DIV/0!"/>
    <x v="2"/>
    <x v="7"/>
  </r>
  <r>
    <n v="60"/>
    <x v="1"/>
    <x v="1"/>
    <s v="GBP"/>
    <n v="1431072843"/>
    <n v="1427184843"/>
    <b v="0"/>
    <n v="3"/>
    <b v="0"/>
    <s v="technology/web"/>
    <m/>
    <n v="20"/>
    <x v="2"/>
    <x v="7"/>
  </r>
  <r>
    <n v="0"/>
    <x v="1"/>
    <x v="0"/>
    <s v="USD"/>
    <n v="1449689203"/>
    <n v="1447097203"/>
    <b v="0"/>
    <n v="0"/>
    <b v="0"/>
    <s v="technology/web"/>
    <m/>
    <e v="#DIV/0!"/>
    <x v="2"/>
    <x v="7"/>
  </r>
  <r>
    <n v="1"/>
    <x v="1"/>
    <x v="0"/>
    <s v="USD"/>
    <n v="1416933390"/>
    <n v="1411745790"/>
    <b v="0"/>
    <n v="1"/>
    <b v="0"/>
    <s v="technology/web"/>
    <m/>
    <n v="1"/>
    <x v="2"/>
    <x v="7"/>
  </r>
  <r>
    <n v="300"/>
    <x v="1"/>
    <x v="5"/>
    <s v="CAD"/>
    <n v="1408986738"/>
    <n v="1405098738"/>
    <b v="0"/>
    <n v="1"/>
    <b v="0"/>
    <s v="technology/web"/>
    <m/>
    <n v="300"/>
    <x v="2"/>
    <x v="7"/>
  </r>
  <r>
    <n v="261"/>
    <x v="1"/>
    <x v="0"/>
    <s v="USD"/>
    <n v="1467934937"/>
    <n v="1465342937"/>
    <b v="0"/>
    <n v="3"/>
    <b v="0"/>
    <s v="technology/web"/>
    <m/>
    <n v="87"/>
    <x v="2"/>
    <x v="7"/>
  </r>
  <r>
    <n v="341"/>
    <x v="1"/>
    <x v="0"/>
    <s v="USD"/>
    <n v="1467398138"/>
    <n v="1465670138"/>
    <b v="0"/>
    <n v="9"/>
    <b v="0"/>
    <s v="technology/web"/>
    <m/>
    <n v="37.89"/>
    <x v="2"/>
    <x v="7"/>
  </r>
  <r>
    <n v="0"/>
    <x v="1"/>
    <x v="2"/>
    <s v="AUD"/>
    <n v="1432771997"/>
    <n v="1430179997"/>
    <b v="0"/>
    <n v="0"/>
    <b v="0"/>
    <s v="technology/web"/>
    <m/>
    <e v="#DIV/0!"/>
    <x v="2"/>
    <x v="7"/>
  </r>
  <r>
    <n v="0"/>
    <x v="1"/>
    <x v="0"/>
    <s v="USD"/>
    <n v="1431647041"/>
    <n v="1429055041"/>
    <b v="0"/>
    <n v="0"/>
    <b v="0"/>
    <s v="technology/web"/>
    <m/>
    <e v="#DIV/0!"/>
    <x v="2"/>
    <x v="7"/>
  </r>
  <r>
    <n v="0"/>
    <x v="1"/>
    <x v="5"/>
    <s v="CAD"/>
    <n v="1490560177"/>
    <n v="1487971777"/>
    <b v="0"/>
    <n v="0"/>
    <b v="0"/>
    <s v="technology/web"/>
    <m/>
    <e v="#DIV/0!"/>
    <x v="2"/>
    <x v="7"/>
  </r>
  <r>
    <n v="4345"/>
    <x v="1"/>
    <x v="0"/>
    <s v="USD"/>
    <n v="1439644920"/>
    <n v="1436793939"/>
    <b v="0"/>
    <n v="39"/>
    <b v="0"/>
    <s v="technology/web"/>
    <m/>
    <n v="111.41"/>
    <x v="2"/>
    <x v="7"/>
  </r>
  <r>
    <n v="90"/>
    <x v="1"/>
    <x v="11"/>
    <s v="SEK"/>
    <n v="1457996400"/>
    <n v="1452842511"/>
    <b v="0"/>
    <n v="1"/>
    <b v="0"/>
    <s v="technology/web"/>
    <m/>
    <n v="90"/>
    <x v="2"/>
    <x v="7"/>
  </r>
  <r>
    <n v="0"/>
    <x v="1"/>
    <x v="0"/>
    <s v="USD"/>
    <n v="1405269457"/>
    <n v="1402677457"/>
    <b v="0"/>
    <n v="0"/>
    <b v="0"/>
    <s v="technology/web"/>
    <m/>
    <e v="#DIV/0!"/>
    <x v="2"/>
    <x v="7"/>
  </r>
  <r>
    <n v="350"/>
    <x v="1"/>
    <x v="2"/>
    <s v="AUD"/>
    <n v="1463239108"/>
    <n v="1460647108"/>
    <b v="0"/>
    <n v="3"/>
    <b v="0"/>
    <s v="technology/web"/>
    <m/>
    <n v="116.67"/>
    <x v="2"/>
    <x v="7"/>
  </r>
  <r>
    <n v="10"/>
    <x v="1"/>
    <x v="0"/>
    <s v="USD"/>
    <n v="1441516200"/>
    <n v="1438959121"/>
    <b v="0"/>
    <n v="1"/>
    <b v="0"/>
    <s v="technology/web"/>
    <m/>
    <n v="10"/>
    <x v="2"/>
    <x v="7"/>
  </r>
  <r>
    <n v="690"/>
    <x v="1"/>
    <x v="5"/>
    <s v="CAD"/>
    <n v="1464460329"/>
    <n v="1461954729"/>
    <b v="0"/>
    <n v="9"/>
    <b v="0"/>
    <s v="technology/web"/>
    <m/>
    <n v="76.67"/>
    <x v="2"/>
    <x v="7"/>
  </r>
  <r>
    <n v="0"/>
    <x v="1"/>
    <x v="9"/>
    <s v="EUR"/>
    <n v="1448470165"/>
    <n v="1445874565"/>
    <b v="0"/>
    <n v="0"/>
    <b v="0"/>
    <s v="technology/web"/>
    <m/>
    <e v="#DIV/0!"/>
    <x v="2"/>
    <x v="7"/>
  </r>
  <r>
    <n v="1245"/>
    <x v="1"/>
    <x v="0"/>
    <s v="USD"/>
    <n v="1466204400"/>
    <n v="1463469062"/>
    <b v="0"/>
    <n v="25"/>
    <b v="0"/>
    <s v="technology/web"/>
    <m/>
    <n v="49.8"/>
    <x v="2"/>
    <x v="7"/>
  </r>
  <r>
    <n v="1"/>
    <x v="1"/>
    <x v="0"/>
    <s v="USD"/>
    <n v="1424989029"/>
    <n v="1422397029"/>
    <b v="0"/>
    <n v="1"/>
    <b v="0"/>
    <s v="technology/web"/>
    <m/>
    <n v="1"/>
    <x v="2"/>
    <x v="7"/>
  </r>
  <r>
    <n v="2"/>
    <x v="1"/>
    <x v="0"/>
    <s v="USD"/>
    <n v="1428804762"/>
    <n v="1426212762"/>
    <b v="0"/>
    <n v="1"/>
    <b v="0"/>
    <s v="technology/web"/>
    <m/>
    <n v="2"/>
    <x v="2"/>
    <x v="7"/>
  </r>
  <r>
    <n v="4"/>
    <x v="1"/>
    <x v="1"/>
    <s v="GBP"/>
    <n v="1433587620"/>
    <n v="1430996150"/>
    <b v="0"/>
    <n v="1"/>
    <b v="0"/>
    <s v="technology/web"/>
    <m/>
    <n v="4"/>
    <x v="2"/>
    <x v="7"/>
  </r>
  <r>
    <n v="0"/>
    <x v="1"/>
    <x v="1"/>
    <s v="GBP"/>
    <n v="1488063840"/>
    <n v="1485558318"/>
    <b v="0"/>
    <n v="0"/>
    <b v="0"/>
    <s v="technology/web"/>
    <m/>
    <e v="#DIV/0!"/>
    <x v="2"/>
    <x v="7"/>
  </r>
  <r>
    <n v="18"/>
    <x v="1"/>
    <x v="12"/>
    <s v="EUR"/>
    <n v="1490447662"/>
    <n v="1485267262"/>
    <b v="0"/>
    <n v="6"/>
    <b v="0"/>
    <s v="technology/web"/>
    <m/>
    <n v="3"/>
    <x v="2"/>
    <x v="7"/>
  </r>
  <r>
    <n v="1"/>
    <x v="1"/>
    <x v="0"/>
    <s v="USD"/>
    <n v="1413208795"/>
    <n v="1408024795"/>
    <b v="0"/>
    <n v="1"/>
    <b v="0"/>
    <s v="technology/web"/>
    <m/>
    <n v="1"/>
    <x v="2"/>
    <x v="7"/>
  </r>
  <r>
    <n v="101"/>
    <x v="0"/>
    <x v="6"/>
    <s v="EUR"/>
    <n v="1480028400"/>
    <n v="1478685915"/>
    <b v="0"/>
    <n v="2"/>
    <b v="1"/>
    <s v="technology/wearables"/>
    <m/>
    <n v="50.5"/>
    <x v="2"/>
    <x v="8"/>
  </r>
  <r>
    <n v="47665"/>
    <x v="0"/>
    <x v="0"/>
    <s v="USD"/>
    <n v="1439473248"/>
    <n v="1436881248"/>
    <b v="0"/>
    <n v="315"/>
    <b v="1"/>
    <s v="technology/wearables"/>
    <m/>
    <n v="151.32"/>
    <x v="2"/>
    <x v="8"/>
  </r>
  <r>
    <n v="292097"/>
    <x v="0"/>
    <x v="12"/>
    <s v="EUR"/>
    <n v="1439998674"/>
    <n v="1436888274"/>
    <b v="0"/>
    <n v="2174"/>
    <b v="1"/>
    <s v="technology/wearables"/>
    <m/>
    <n v="134.36000000000001"/>
    <x v="2"/>
    <x v="8"/>
  </r>
  <r>
    <n v="26452"/>
    <x v="0"/>
    <x v="0"/>
    <s v="USD"/>
    <n v="1433085875"/>
    <n v="1428333875"/>
    <b v="0"/>
    <n v="152"/>
    <b v="1"/>
    <s v="technology/wearables"/>
    <m/>
    <n v="174.03"/>
    <x v="2"/>
    <x v="8"/>
  </r>
  <r>
    <n v="75029.48"/>
    <x v="0"/>
    <x v="0"/>
    <s v="USD"/>
    <n v="1414544400"/>
    <n v="1410883139"/>
    <b v="0"/>
    <n v="1021"/>
    <b v="1"/>
    <s v="technology/wearables"/>
    <m/>
    <n v="73.489999999999995"/>
    <x v="2"/>
    <x v="8"/>
  </r>
  <r>
    <n v="5574"/>
    <x v="0"/>
    <x v="0"/>
    <s v="USD"/>
    <n v="1470962274"/>
    <n v="1468370274"/>
    <b v="0"/>
    <n v="237"/>
    <b v="1"/>
    <s v="technology/wearables"/>
    <m/>
    <n v="23.52"/>
    <x v="2"/>
    <x v="8"/>
  </r>
  <r>
    <n v="1055.01"/>
    <x v="0"/>
    <x v="0"/>
    <s v="USD"/>
    <n v="1407788867"/>
    <n v="1405196867"/>
    <b v="0"/>
    <n v="27"/>
    <b v="1"/>
    <s v="technology/wearables"/>
    <m/>
    <n v="39.07"/>
    <x v="2"/>
    <x v="8"/>
  </r>
  <r>
    <n v="2141"/>
    <x v="0"/>
    <x v="5"/>
    <s v="CAD"/>
    <n v="1458235549"/>
    <n v="1455647149"/>
    <b v="0"/>
    <n v="17"/>
    <b v="1"/>
    <s v="technology/wearables"/>
    <m/>
    <n v="125.94"/>
    <x v="2"/>
    <x v="8"/>
  </r>
  <r>
    <n v="44388"/>
    <x v="0"/>
    <x v="0"/>
    <s v="USD"/>
    <n v="1413304708"/>
    <n v="1410280708"/>
    <b v="0"/>
    <n v="27"/>
    <b v="1"/>
    <s v="technology/wearables"/>
    <m/>
    <n v="1644"/>
    <x v="2"/>
    <x v="8"/>
  </r>
  <r>
    <n v="3499"/>
    <x v="0"/>
    <x v="0"/>
    <s v="USD"/>
    <n v="1410904413"/>
    <n v="1409090013"/>
    <b v="0"/>
    <n v="82"/>
    <b v="1"/>
    <s v="technology/wearables"/>
    <m/>
    <n v="42.67"/>
    <x v="2"/>
    <x v="8"/>
  </r>
  <r>
    <n v="1686"/>
    <x v="0"/>
    <x v="0"/>
    <s v="USD"/>
    <n v="1418953984"/>
    <n v="1413766384"/>
    <b v="0"/>
    <n v="48"/>
    <b v="1"/>
    <s v="technology/wearables"/>
    <m/>
    <n v="35.130000000000003"/>
    <x v="2"/>
    <x v="8"/>
  </r>
  <r>
    <n v="25132"/>
    <x v="0"/>
    <x v="0"/>
    <s v="USD"/>
    <n v="1418430311"/>
    <n v="1415838311"/>
    <b v="0"/>
    <n v="105"/>
    <b v="1"/>
    <s v="technology/wearables"/>
    <m/>
    <n v="239.35"/>
    <x v="2"/>
    <x v="8"/>
  </r>
  <r>
    <n v="3014"/>
    <x v="0"/>
    <x v="0"/>
    <s v="USD"/>
    <n v="1480613650"/>
    <n v="1478018050"/>
    <b v="0"/>
    <n v="28"/>
    <b v="1"/>
    <s v="technology/wearables"/>
    <m/>
    <n v="107.64"/>
    <x v="2"/>
    <x v="8"/>
  </r>
  <r>
    <n v="106084.5"/>
    <x v="0"/>
    <x v="0"/>
    <s v="USD"/>
    <n v="1440082240"/>
    <n v="1436885440"/>
    <b v="0"/>
    <n v="1107"/>
    <b v="1"/>
    <s v="technology/wearables"/>
    <m/>
    <n v="95.83"/>
    <x v="2"/>
    <x v="8"/>
  </r>
  <r>
    <n v="32075"/>
    <x v="0"/>
    <x v="0"/>
    <s v="USD"/>
    <n v="1436396313"/>
    <n v="1433804313"/>
    <b v="0"/>
    <n v="1013"/>
    <b v="1"/>
    <s v="technology/wearables"/>
    <m/>
    <n v="31.66"/>
    <x v="2"/>
    <x v="8"/>
  </r>
  <r>
    <n v="11751"/>
    <x v="0"/>
    <x v="0"/>
    <s v="USD"/>
    <n v="1426197512"/>
    <n v="1423609112"/>
    <b v="0"/>
    <n v="274"/>
    <b v="1"/>
    <s v="technology/wearables"/>
    <m/>
    <n v="42.89"/>
    <x v="2"/>
    <x v="8"/>
  </r>
  <r>
    <n v="10678"/>
    <x v="0"/>
    <x v="0"/>
    <s v="USD"/>
    <n v="1460917119"/>
    <n v="1455736719"/>
    <b v="0"/>
    <n v="87"/>
    <b v="1"/>
    <s v="technology/wearables"/>
    <m/>
    <n v="122.74"/>
    <x v="2"/>
    <x v="8"/>
  </r>
  <r>
    <n v="18855"/>
    <x v="0"/>
    <x v="0"/>
    <s v="USD"/>
    <n v="1450901872"/>
    <n v="1448309872"/>
    <b v="0"/>
    <n v="99"/>
    <b v="1"/>
    <s v="technology/wearables"/>
    <m/>
    <n v="190.45"/>
    <x v="2"/>
    <x v="8"/>
  </r>
  <r>
    <n v="30177"/>
    <x v="0"/>
    <x v="0"/>
    <s v="USD"/>
    <n v="1437933600"/>
    <n v="1435117889"/>
    <b v="0"/>
    <n v="276"/>
    <b v="1"/>
    <s v="technology/wearables"/>
    <m/>
    <n v="109.34"/>
    <x v="2"/>
    <x v="8"/>
  </r>
  <r>
    <n v="3017"/>
    <x v="0"/>
    <x v="0"/>
    <s v="USD"/>
    <n v="1440339295"/>
    <n v="1437747295"/>
    <b v="0"/>
    <n v="21"/>
    <b v="1"/>
    <s v="technology/wearables"/>
    <m/>
    <n v="143.66999999999999"/>
    <x v="2"/>
    <x v="8"/>
  </r>
  <r>
    <n v="1529"/>
    <x v="2"/>
    <x v="0"/>
    <s v="USD"/>
    <n v="1415558879"/>
    <n v="1412963279"/>
    <b v="0"/>
    <n v="18"/>
    <b v="0"/>
    <s v="technology/wearables"/>
    <m/>
    <n v="84.94"/>
    <x v="2"/>
    <x v="8"/>
  </r>
  <r>
    <n v="95"/>
    <x v="2"/>
    <x v="0"/>
    <s v="USD"/>
    <n v="1477236559"/>
    <n v="1474644559"/>
    <b v="0"/>
    <n v="9"/>
    <b v="0"/>
    <s v="technology/wearables"/>
    <m/>
    <n v="10.56"/>
    <x v="2"/>
    <x v="8"/>
  </r>
  <r>
    <n v="156"/>
    <x v="2"/>
    <x v="0"/>
    <s v="USD"/>
    <n v="1421404247"/>
    <n v="1418812247"/>
    <b v="0"/>
    <n v="4"/>
    <b v="0"/>
    <s v="technology/wearables"/>
    <m/>
    <n v="39"/>
    <x v="2"/>
    <x v="8"/>
  </r>
  <r>
    <n v="700"/>
    <x v="2"/>
    <x v="8"/>
    <s v="DKK"/>
    <n v="1437250456"/>
    <n v="1434658456"/>
    <b v="0"/>
    <n v="7"/>
    <b v="0"/>
    <s v="technology/wearables"/>
    <m/>
    <n v="100"/>
    <x v="2"/>
    <x v="8"/>
  </r>
  <r>
    <n v="904"/>
    <x v="2"/>
    <x v="0"/>
    <s v="USD"/>
    <n v="1428940775"/>
    <n v="1426348775"/>
    <b v="0"/>
    <n v="29"/>
    <b v="0"/>
    <s v="technology/wearables"/>
    <m/>
    <n v="31.17"/>
    <x v="2"/>
    <x v="8"/>
  </r>
  <r>
    <n v="1864"/>
    <x v="2"/>
    <x v="0"/>
    <s v="USD"/>
    <n v="1484327061"/>
    <n v="1479143061"/>
    <b v="0"/>
    <n v="12"/>
    <b v="0"/>
    <s v="technology/wearables"/>
    <m/>
    <n v="155.33000000000001"/>
    <x v="2"/>
    <x v="8"/>
  </r>
  <r>
    <n v="8"/>
    <x v="2"/>
    <x v="0"/>
    <s v="USD"/>
    <n v="1408305498"/>
    <n v="1405713498"/>
    <b v="0"/>
    <n v="4"/>
    <b v="0"/>
    <s v="technology/wearables"/>
    <m/>
    <n v="2"/>
    <x v="2"/>
    <x v="8"/>
  </r>
  <r>
    <n v="5010"/>
    <x v="2"/>
    <x v="13"/>
    <s v="EUR"/>
    <n v="1477731463"/>
    <n v="1474275463"/>
    <b v="0"/>
    <n v="28"/>
    <b v="0"/>
    <s v="technology/wearables"/>
    <m/>
    <n v="178.93"/>
    <x v="2"/>
    <x v="8"/>
  </r>
  <r>
    <n v="684"/>
    <x v="2"/>
    <x v="0"/>
    <s v="USD"/>
    <n v="1431374222"/>
    <n v="1427486222"/>
    <b v="0"/>
    <n v="25"/>
    <b v="0"/>
    <s v="technology/wearables"/>
    <m/>
    <n v="27.36"/>
    <x v="2"/>
    <x v="8"/>
  </r>
  <r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26349"/>
    <x v="2"/>
    <x v="13"/>
    <s v="EUR"/>
    <n v="1466323800"/>
    <n v="1463418120"/>
    <b v="0"/>
    <n v="310"/>
    <b v="0"/>
    <s v="technology/wearables"/>
    <m/>
    <n v="85"/>
    <x v="2"/>
    <x v="8"/>
  </r>
  <r>
    <n v="11828"/>
    <x v="2"/>
    <x v="0"/>
    <s v="USD"/>
    <n v="1421208000"/>
    <n v="1418315852"/>
    <b v="0"/>
    <n v="15"/>
    <b v="0"/>
    <s v="technology/wearables"/>
    <m/>
    <n v="788.53"/>
    <x v="2"/>
    <x v="8"/>
  </r>
  <r>
    <n v="10814"/>
    <x v="2"/>
    <x v="0"/>
    <s v="USD"/>
    <n v="1420088340"/>
    <n v="1417410964"/>
    <b v="0"/>
    <n v="215"/>
    <b v="0"/>
    <s v="technology/wearables"/>
    <m/>
    <n v="50.3"/>
    <x v="2"/>
    <x v="8"/>
  </r>
  <r>
    <n v="205"/>
    <x v="2"/>
    <x v="0"/>
    <s v="USD"/>
    <n v="1409602217"/>
    <n v="1405714217"/>
    <b v="0"/>
    <n v="3"/>
    <b v="0"/>
    <s v="technology/wearables"/>
    <m/>
    <n v="68.33"/>
    <x v="2"/>
    <x v="8"/>
  </r>
  <r>
    <n v="15"/>
    <x v="2"/>
    <x v="0"/>
    <s v="USD"/>
    <n v="1407811627"/>
    <n v="1402627627"/>
    <b v="0"/>
    <n v="2"/>
    <b v="0"/>
    <s v="technology/wearables"/>
    <m/>
    <n v="7.5"/>
    <x v="2"/>
    <x v="8"/>
  </r>
  <r>
    <n v="891"/>
    <x v="2"/>
    <x v="0"/>
    <s v="USD"/>
    <n v="1420095540"/>
    <n v="1417558804"/>
    <b v="0"/>
    <n v="26"/>
    <b v="0"/>
    <s v="technology/wearables"/>
    <m/>
    <n v="34.270000000000003"/>
    <x v="2"/>
    <x v="8"/>
  </r>
  <r>
    <n v="1471"/>
    <x v="2"/>
    <x v="5"/>
    <s v="CAD"/>
    <n v="1423333581"/>
    <n v="1420741581"/>
    <b v="0"/>
    <n v="24"/>
    <b v="0"/>
    <s v="technology/wearables"/>
    <m/>
    <n v="61.29"/>
    <x v="2"/>
    <x v="8"/>
  </r>
  <r>
    <n v="12792"/>
    <x v="2"/>
    <x v="13"/>
    <s v="EUR"/>
    <n v="1467106895"/>
    <n v="1463218895"/>
    <b v="0"/>
    <n v="96"/>
    <b v="0"/>
    <s v="technology/wearables"/>
    <m/>
    <n v="133.25"/>
    <x v="2"/>
    <x v="8"/>
  </r>
  <r>
    <n v="1108"/>
    <x v="2"/>
    <x v="0"/>
    <s v="USD"/>
    <n v="1463821338"/>
    <n v="1461229338"/>
    <b v="0"/>
    <n v="17"/>
    <b v="0"/>
    <s v="technology/wearables"/>
    <m/>
    <n v="65.180000000000007"/>
    <x v="2"/>
    <x v="8"/>
  </r>
  <r>
    <n v="8827"/>
    <x v="2"/>
    <x v="0"/>
    <s v="USD"/>
    <n v="1472920909"/>
    <n v="1467736909"/>
    <b v="0"/>
    <n v="94"/>
    <b v="0"/>
    <s v="technology/wearables"/>
    <m/>
    <n v="93.9"/>
    <x v="2"/>
    <x v="8"/>
  </r>
  <r>
    <n v="19434"/>
    <x v="2"/>
    <x v="0"/>
    <s v="USD"/>
    <n v="1410955331"/>
    <n v="1407931331"/>
    <b v="0"/>
    <n v="129"/>
    <b v="0"/>
    <s v="technology/wearables"/>
    <m/>
    <n v="150.65"/>
    <x v="2"/>
    <x v="8"/>
  </r>
  <r>
    <n v="1"/>
    <x v="2"/>
    <x v="0"/>
    <s v="USD"/>
    <n v="1477509604"/>
    <n v="1474917604"/>
    <b v="0"/>
    <n v="1"/>
    <b v="0"/>
    <s v="technology/wearables"/>
    <m/>
    <n v="1"/>
    <x v="2"/>
    <x v="8"/>
  </r>
  <r>
    <n v="53"/>
    <x v="2"/>
    <x v="0"/>
    <s v="USD"/>
    <n v="1489512122"/>
    <n v="1486923722"/>
    <b v="0"/>
    <n v="4"/>
    <b v="0"/>
    <s v="technology/wearables"/>
    <m/>
    <n v="13.25"/>
    <x v="2"/>
    <x v="8"/>
  </r>
  <r>
    <n v="298"/>
    <x v="2"/>
    <x v="0"/>
    <s v="USD"/>
    <n v="1477949764"/>
    <n v="1474493764"/>
    <b v="0"/>
    <n v="3"/>
    <b v="0"/>
    <s v="technology/wearables"/>
    <m/>
    <n v="99.33"/>
    <x v="2"/>
    <x v="8"/>
  </r>
  <r>
    <n v="23948"/>
    <x v="2"/>
    <x v="0"/>
    <s v="USD"/>
    <n v="1406257200"/>
    <n v="1403176891"/>
    <b v="0"/>
    <n v="135"/>
    <b v="0"/>
    <s v="technology/wearables"/>
    <m/>
    <n v="177.39"/>
    <x v="2"/>
    <x v="8"/>
  </r>
  <r>
    <n v="553"/>
    <x v="2"/>
    <x v="0"/>
    <s v="USD"/>
    <n v="1421095672"/>
    <n v="1417207672"/>
    <b v="0"/>
    <n v="10"/>
    <b v="0"/>
    <s v="technology/wearables"/>
    <m/>
    <n v="55.3"/>
    <x v="2"/>
    <x v="8"/>
  </r>
  <r>
    <n v="0"/>
    <x v="2"/>
    <x v="13"/>
    <s v="EUR"/>
    <n v="1438618170"/>
    <n v="1436026170"/>
    <b v="0"/>
    <n v="0"/>
    <b v="0"/>
    <s v="technology/wearables"/>
    <m/>
    <e v="#DIV/0!"/>
    <x v="2"/>
    <x v="8"/>
  </r>
  <r>
    <n v="3550"/>
    <x v="2"/>
    <x v="14"/>
    <s v="MXN"/>
    <n v="1486317653"/>
    <n v="1481133653"/>
    <b v="0"/>
    <n v="6"/>
    <b v="0"/>
    <s v="technology/wearables"/>
    <m/>
    <n v="591.66999999999996"/>
    <x v="2"/>
    <x v="8"/>
  </r>
  <r>
    <n v="14598"/>
    <x v="2"/>
    <x v="0"/>
    <s v="USD"/>
    <n v="1444876253"/>
    <n v="1442284253"/>
    <b v="0"/>
    <n v="36"/>
    <b v="0"/>
    <s v="technology/wearables"/>
    <m/>
    <n v="405.5"/>
    <x v="2"/>
    <x v="8"/>
  </r>
  <r>
    <n v="115297.5"/>
    <x v="2"/>
    <x v="0"/>
    <s v="USD"/>
    <n v="1481173140"/>
    <n v="1478016097"/>
    <b v="0"/>
    <n v="336"/>
    <b v="0"/>
    <s v="technology/wearables"/>
    <m/>
    <n v="343.15"/>
    <x v="2"/>
    <x v="8"/>
  </r>
  <r>
    <n v="2468"/>
    <x v="2"/>
    <x v="0"/>
    <s v="USD"/>
    <n v="1473400800"/>
    <n v="1469718841"/>
    <b v="0"/>
    <n v="34"/>
    <b v="0"/>
    <s v="technology/wearables"/>
    <m/>
    <n v="72.59"/>
    <x v="2"/>
    <x v="8"/>
  </r>
  <r>
    <n v="260"/>
    <x v="2"/>
    <x v="0"/>
    <s v="USD"/>
    <n v="1435711246"/>
    <n v="1433292046"/>
    <b v="0"/>
    <n v="10"/>
    <b v="0"/>
    <s v="technology/wearables"/>
    <m/>
    <n v="26"/>
    <x v="2"/>
    <x v="8"/>
  </r>
  <r>
    <n v="1306"/>
    <x v="2"/>
    <x v="1"/>
    <s v="GBP"/>
    <n v="1482397263"/>
    <n v="1479805263"/>
    <b v="0"/>
    <n v="201"/>
    <b v="0"/>
    <s v="technology/wearables"/>
    <m/>
    <n v="6.5"/>
    <x v="2"/>
    <x v="8"/>
  </r>
  <r>
    <n v="35338"/>
    <x v="2"/>
    <x v="0"/>
    <s v="USD"/>
    <n v="1430421827"/>
    <n v="1427829827"/>
    <b v="0"/>
    <n v="296"/>
    <b v="0"/>
    <s v="technology/wearables"/>
    <m/>
    <n v="119.39"/>
    <x v="2"/>
    <x v="8"/>
  </r>
  <r>
    <n v="590"/>
    <x v="2"/>
    <x v="0"/>
    <s v="USD"/>
    <n v="1485964559"/>
    <n v="1483372559"/>
    <b v="0"/>
    <n v="7"/>
    <b v="0"/>
    <s v="technology/wearables"/>
    <m/>
    <n v="84.29"/>
    <x v="2"/>
    <x v="8"/>
  </r>
  <r>
    <n v="636"/>
    <x v="2"/>
    <x v="0"/>
    <s v="USD"/>
    <n v="1414758620"/>
    <n v="1412166620"/>
    <b v="0"/>
    <n v="7"/>
    <b v="0"/>
    <s v="technology/wearables"/>
    <m/>
    <n v="90.86"/>
    <x v="2"/>
    <x v="8"/>
  </r>
  <r>
    <n v="1"/>
    <x v="2"/>
    <x v="9"/>
    <s v="EUR"/>
    <n v="1406326502"/>
    <n v="1403734502"/>
    <b v="0"/>
    <n v="1"/>
    <b v="0"/>
    <s v="technology/wearables"/>
    <m/>
    <n v="1"/>
    <x v="2"/>
    <x v="8"/>
  </r>
  <r>
    <n v="2319"/>
    <x v="2"/>
    <x v="12"/>
    <s v="EUR"/>
    <n v="1454502789"/>
    <n v="1453206789"/>
    <b v="0"/>
    <n v="114"/>
    <b v="0"/>
    <s v="technology/wearables"/>
    <m/>
    <n v="20.34"/>
    <x v="2"/>
    <x v="8"/>
  </r>
  <r>
    <n v="15390"/>
    <x v="2"/>
    <x v="0"/>
    <s v="USD"/>
    <n v="1411005600"/>
    <n v="1408141245"/>
    <b v="0"/>
    <n v="29"/>
    <b v="0"/>
    <s v="technology/wearables"/>
    <m/>
    <n v="530.69000000000005"/>
    <x v="2"/>
    <x v="8"/>
  </r>
  <r>
    <n v="107148.74"/>
    <x v="2"/>
    <x v="0"/>
    <s v="USD"/>
    <n v="1385136000"/>
    <n v="1381923548"/>
    <b v="0"/>
    <n v="890"/>
    <b v="0"/>
    <s v="technology/wearables"/>
    <m/>
    <n v="120.39"/>
    <x v="2"/>
    <x v="8"/>
  </r>
  <r>
    <n v="403"/>
    <x v="2"/>
    <x v="3"/>
    <s v="EUR"/>
    <n v="1484065881"/>
    <n v="1481473881"/>
    <b v="0"/>
    <n v="31"/>
    <b v="0"/>
    <s v="technology/wearables"/>
    <m/>
    <n v="13"/>
    <x v="2"/>
    <x v="8"/>
  </r>
  <r>
    <n v="6118"/>
    <x v="2"/>
    <x v="1"/>
    <s v="GBP"/>
    <n v="1406130880"/>
    <n v="1403538880"/>
    <b v="0"/>
    <n v="21"/>
    <b v="0"/>
    <s v="technology/wearables"/>
    <m/>
    <n v="291.33"/>
    <x v="2"/>
    <x v="8"/>
  </r>
  <r>
    <n v="4622.01"/>
    <x v="2"/>
    <x v="0"/>
    <s v="USD"/>
    <n v="1480011987"/>
    <n v="1477416387"/>
    <b v="0"/>
    <n v="37"/>
    <b v="0"/>
    <s v="technology/wearables"/>
    <m/>
    <n v="124.92"/>
    <x v="2"/>
    <x v="8"/>
  </r>
  <r>
    <n v="837"/>
    <x v="2"/>
    <x v="0"/>
    <s v="USD"/>
    <n v="1485905520"/>
    <n v="1481150949"/>
    <b v="0"/>
    <n v="7"/>
    <b v="0"/>
    <s v="technology/wearables"/>
    <m/>
    <n v="119.57"/>
    <x v="2"/>
    <x v="8"/>
  </r>
  <r>
    <n v="481"/>
    <x v="2"/>
    <x v="5"/>
    <s v="CAD"/>
    <n v="1487565468"/>
    <n v="1482381468"/>
    <b v="0"/>
    <n v="4"/>
    <b v="0"/>
    <s v="technology/wearables"/>
    <m/>
    <n v="120.25"/>
    <x v="2"/>
    <x v="8"/>
  </r>
  <r>
    <n v="977"/>
    <x v="2"/>
    <x v="9"/>
    <s v="EUR"/>
    <n v="1484999278"/>
    <n v="1482407278"/>
    <b v="0"/>
    <n v="5"/>
    <b v="0"/>
    <s v="technology/wearables"/>
    <m/>
    <n v="195.4"/>
    <x v="2"/>
    <x v="8"/>
  </r>
  <r>
    <n v="0"/>
    <x v="2"/>
    <x v="3"/>
    <s v="EUR"/>
    <n v="1481740740"/>
    <n v="1478130783"/>
    <b v="0"/>
    <n v="0"/>
    <b v="0"/>
    <s v="technology/wearables"/>
    <m/>
    <e v="#DIV/0!"/>
    <x v="2"/>
    <x v="8"/>
  </r>
  <r>
    <n v="53670.6"/>
    <x v="2"/>
    <x v="1"/>
    <s v="GBP"/>
    <n v="1483286127"/>
    <n v="1479830127"/>
    <b v="0"/>
    <n v="456"/>
    <b v="0"/>
    <s v="technology/wearables"/>
    <m/>
    <n v="117.7"/>
    <x v="2"/>
    <x v="8"/>
  </r>
  <r>
    <n v="8837"/>
    <x v="2"/>
    <x v="1"/>
    <s v="GBP"/>
    <n v="1410616600"/>
    <n v="1405432600"/>
    <b v="0"/>
    <n v="369"/>
    <b v="0"/>
    <s v="technology/wearables"/>
    <m/>
    <n v="23.95"/>
    <x v="2"/>
    <x v="8"/>
  </r>
  <r>
    <n v="61"/>
    <x v="2"/>
    <x v="0"/>
    <s v="USD"/>
    <n v="1417741159"/>
    <n v="1415149159"/>
    <b v="0"/>
    <n v="2"/>
    <b v="0"/>
    <s v="technology/wearables"/>
    <m/>
    <n v="30.5"/>
    <x v="2"/>
    <x v="8"/>
  </r>
  <r>
    <n v="0"/>
    <x v="2"/>
    <x v="5"/>
    <s v="CAD"/>
    <n v="1408495440"/>
    <n v="1405640302"/>
    <b v="0"/>
    <n v="0"/>
    <b v="0"/>
    <s v="technology/wearables"/>
    <m/>
    <e v="#DIV/0!"/>
    <x v="2"/>
    <x v="8"/>
  </r>
  <r>
    <n v="33791"/>
    <x v="2"/>
    <x v="9"/>
    <s v="EUR"/>
    <n v="1481716868"/>
    <n v="1478257268"/>
    <b v="0"/>
    <n v="338"/>
    <b v="0"/>
    <s v="technology/wearables"/>
    <m/>
    <n v="99.97"/>
    <x v="2"/>
    <x v="8"/>
  </r>
  <r>
    <n v="105"/>
    <x v="2"/>
    <x v="0"/>
    <s v="USD"/>
    <n v="1455466832"/>
    <n v="1452874832"/>
    <b v="0"/>
    <n v="4"/>
    <b v="0"/>
    <s v="technology/wearables"/>
    <m/>
    <n v="26.25"/>
    <x v="2"/>
    <x v="8"/>
  </r>
  <r>
    <n v="199"/>
    <x v="2"/>
    <x v="13"/>
    <s v="EUR"/>
    <n v="1465130532"/>
    <n v="1462538532"/>
    <b v="0"/>
    <n v="1"/>
    <b v="0"/>
    <s v="technology/wearables"/>
    <m/>
    <n v="199"/>
    <x v="2"/>
    <x v="8"/>
  </r>
  <r>
    <n v="2249"/>
    <x v="2"/>
    <x v="0"/>
    <s v="USD"/>
    <n v="1488308082"/>
    <n v="1483124082"/>
    <b v="0"/>
    <n v="28"/>
    <b v="0"/>
    <s v="technology/wearables"/>
    <m/>
    <n v="80.319999999999993"/>
    <x v="2"/>
    <x v="8"/>
  </r>
  <r>
    <n v="1389"/>
    <x v="2"/>
    <x v="0"/>
    <s v="USD"/>
    <n v="1446693040"/>
    <n v="1443233440"/>
    <b v="0"/>
    <n v="12"/>
    <b v="0"/>
    <s v="technology/wearables"/>
    <m/>
    <n v="115.75"/>
    <x v="2"/>
    <x v="8"/>
  </r>
  <r>
    <n v="715"/>
    <x v="2"/>
    <x v="0"/>
    <s v="USD"/>
    <n v="1417392000"/>
    <n v="1414511307"/>
    <b v="0"/>
    <n v="16"/>
    <b v="0"/>
    <s v="technology/wearables"/>
    <m/>
    <n v="44.69"/>
    <x v="2"/>
    <x v="8"/>
  </r>
  <r>
    <n v="305"/>
    <x v="2"/>
    <x v="0"/>
    <s v="USD"/>
    <n v="1409949002"/>
    <n v="1407357002"/>
    <b v="0"/>
    <n v="4"/>
    <b v="0"/>
    <s v="technology/wearables"/>
    <m/>
    <n v="76.25"/>
    <x v="2"/>
    <x v="8"/>
  </r>
  <r>
    <n v="90"/>
    <x v="2"/>
    <x v="0"/>
    <s v="USD"/>
    <n v="1487397540"/>
    <n v="1484684247"/>
    <b v="0"/>
    <n v="4"/>
    <b v="0"/>
    <s v="technology/wearables"/>
    <m/>
    <n v="22.5"/>
    <x v="2"/>
    <x v="8"/>
  </r>
  <r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2735"/>
    <x v="0"/>
    <x v="0"/>
    <s v="USD"/>
    <n v="1327851291"/>
    <n v="1325432091"/>
    <b v="0"/>
    <n v="41"/>
    <b v="1"/>
    <s v="publishing/nonfiction"/>
    <m/>
    <n v="66.709999999999994"/>
    <x v="3"/>
    <x v="9"/>
  </r>
  <r>
    <n v="10013"/>
    <x v="0"/>
    <x v="0"/>
    <s v="USD"/>
    <n v="1406900607"/>
    <n v="1403012607"/>
    <b v="0"/>
    <n v="119"/>
    <b v="1"/>
    <s v="publishing/nonfiction"/>
    <m/>
    <n v="84.14"/>
    <x v="3"/>
    <x v="9"/>
  </r>
  <r>
    <n v="33006"/>
    <x v="0"/>
    <x v="0"/>
    <s v="USD"/>
    <n v="1333909178"/>
    <n v="1331320778"/>
    <b v="0"/>
    <n v="153"/>
    <b v="1"/>
    <s v="publishing/nonfiction"/>
    <m/>
    <n v="215.73"/>
    <x v="3"/>
    <x v="9"/>
  </r>
  <r>
    <n v="5469"/>
    <x v="0"/>
    <x v="0"/>
    <s v="USD"/>
    <n v="1438228740"/>
    <n v="1435606549"/>
    <b v="0"/>
    <n v="100"/>
    <b v="1"/>
    <s v="publishing/nonfiction"/>
    <m/>
    <n v="54.69"/>
    <x v="3"/>
    <x v="9"/>
  </r>
  <r>
    <n v="7383.01"/>
    <x v="0"/>
    <x v="0"/>
    <s v="USD"/>
    <n v="1309447163"/>
    <n v="1306855163"/>
    <b v="0"/>
    <n v="143"/>
    <b v="1"/>
    <s v="publishing/nonfiction"/>
    <m/>
    <n v="51.63"/>
    <x v="3"/>
    <x v="9"/>
  </r>
  <r>
    <n v="20070"/>
    <x v="0"/>
    <x v="0"/>
    <s v="USD"/>
    <n v="1450018912"/>
    <n v="1447426912"/>
    <b v="0"/>
    <n v="140"/>
    <b v="1"/>
    <s v="publishing/nonfiction"/>
    <m/>
    <n v="143.36000000000001"/>
    <x v="3"/>
    <x v="9"/>
  </r>
  <r>
    <n v="2535"/>
    <x v="0"/>
    <x v="0"/>
    <s v="USD"/>
    <n v="1365728487"/>
    <n v="1363136487"/>
    <b v="0"/>
    <n v="35"/>
    <b v="1"/>
    <s v="publishing/nonfiction"/>
    <m/>
    <n v="72.430000000000007"/>
    <x v="3"/>
    <x v="9"/>
  </r>
  <r>
    <n v="5443"/>
    <x v="0"/>
    <x v="0"/>
    <s v="USD"/>
    <n v="1358198400"/>
    <n v="1354580949"/>
    <b v="0"/>
    <n v="149"/>
    <b v="1"/>
    <s v="publishing/nonfiction"/>
    <m/>
    <n v="36.53"/>
    <x v="3"/>
    <x v="9"/>
  </r>
  <r>
    <n v="7917.45"/>
    <x v="0"/>
    <x v="0"/>
    <s v="USD"/>
    <n v="1313957157"/>
    <n v="1310069157"/>
    <b v="0"/>
    <n v="130"/>
    <b v="1"/>
    <s v="publishing/nonfiction"/>
    <m/>
    <n v="60.9"/>
    <x v="3"/>
    <x v="9"/>
  </r>
  <r>
    <n v="5226"/>
    <x v="0"/>
    <x v="0"/>
    <s v="USD"/>
    <n v="1348028861"/>
    <n v="1342844861"/>
    <b v="0"/>
    <n v="120"/>
    <b v="1"/>
    <s v="publishing/nonfiction"/>
    <m/>
    <n v="43.55"/>
    <x v="3"/>
    <x v="9"/>
  </r>
  <r>
    <n v="26438"/>
    <x v="0"/>
    <x v="0"/>
    <s v="USD"/>
    <n v="1323280391"/>
    <n v="1320688391"/>
    <b v="0"/>
    <n v="265"/>
    <b v="1"/>
    <s v="publishing/nonfiction"/>
    <m/>
    <n v="99.77"/>
    <x v="3"/>
    <x v="9"/>
  </r>
  <r>
    <n v="6300"/>
    <x v="0"/>
    <x v="0"/>
    <s v="USD"/>
    <n v="1327212000"/>
    <n v="1322852747"/>
    <b v="0"/>
    <n v="71"/>
    <b v="1"/>
    <s v="publishing/nonfiction"/>
    <m/>
    <n v="88.73"/>
    <x v="3"/>
    <x v="9"/>
  </r>
  <r>
    <n v="64"/>
    <x v="0"/>
    <x v="1"/>
    <s v="GBP"/>
    <n v="1380449461"/>
    <n v="1375265461"/>
    <b v="0"/>
    <n v="13"/>
    <b v="1"/>
    <s v="publishing/nonfiction"/>
    <m/>
    <n v="4.92"/>
    <x v="3"/>
    <x v="9"/>
  </r>
  <r>
    <n v="3012"/>
    <x v="0"/>
    <x v="1"/>
    <s v="GBP"/>
    <n v="1387533892"/>
    <n v="1384941892"/>
    <b v="0"/>
    <n v="169"/>
    <b v="1"/>
    <s v="publishing/nonfiction"/>
    <m/>
    <n v="17.82"/>
    <x v="3"/>
    <x v="9"/>
  </r>
  <r>
    <n v="10670"/>
    <x v="0"/>
    <x v="5"/>
    <s v="CAD"/>
    <n v="1431147600"/>
    <n v="1428465420"/>
    <b v="0"/>
    <n v="57"/>
    <b v="1"/>
    <s v="publishing/nonfiction"/>
    <m/>
    <n v="187.19"/>
    <x v="3"/>
    <x v="9"/>
  </r>
  <r>
    <n v="53771"/>
    <x v="0"/>
    <x v="0"/>
    <s v="USD"/>
    <n v="1417653540"/>
    <n v="1414975346"/>
    <b v="0"/>
    <n v="229"/>
    <b v="1"/>
    <s v="publishing/nonfiction"/>
    <m/>
    <n v="234.81"/>
    <x v="3"/>
    <x v="9"/>
  </r>
  <r>
    <n v="11345"/>
    <x v="0"/>
    <x v="0"/>
    <s v="USD"/>
    <n v="1385009940"/>
    <n v="1383327440"/>
    <b v="0"/>
    <n v="108"/>
    <b v="1"/>
    <s v="publishing/nonfiction"/>
    <m/>
    <n v="105.05"/>
    <x v="3"/>
    <x v="9"/>
  </r>
  <r>
    <n v="6120"/>
    <x v="0"/>
    <x v="0"/>
    <s v="USD"/>
    <n v="1392408000"/>
    <n v="1390890987"/>
    <b v="0"/>
    <n v="108"/>
    <b v="1"/>
    <s v="publishing/nonfiction"/>
    <m/>
    <n v="56.67"/>
    <x v="3"/>
    <x v="9"/>
  </r>
  <r>
    <n v="1601"/>
    <x v="0"/>
    <x v="0"/>
    <s v="USD"/>
    <n v="1417409940"/>
    <n v="1414765794"/>
    <b v="0"/>
    <n v="41"/>
    <b v="1"/>
    <s v="publishing/nonfiction"/>
    <m/>
    <n v="39.049999999999997"/>
    <x v="3"/>
    <x v="9"/>
  </r>
  <r>
    <n v="9500"/>
    <x v="0"/>
    <x v="0"/>
    <s v="USD"/>
    <n v="1407758629"/>
    <n v="1404907429"/>
    <b v="0"/>
    <n v="139"/>
    <b v="1"/>
    <s v="publishing/nonfiction"/>
    <m/>
    <n v="68.349999999999994"/>
    <x v="3"/>
    <x v="9"/>
  </r>
  <r>
    <n v="3222"/>
    <x v="0"/>
    <x v="0"/>
    <s v="USD"/>
    <n v="1434857482"/>
    <n v="1433647882"/>
    <b v="0"/>
    <n v="19"/>
    <b v="1"/>
    <s v="publishing/nonfiction"/>
    <m/>
    <n v="169.58"/>
    <x v="3"/>
    <x v="9"/>
  </r>
  <r>
    <n v="13293.8"/>
    <x v="0"/>
    <x v="0"/>
    <s v="USD"/>
    <n v="1370964806"/>
    <n v="1367940806"/>
    <b v="0"/>
    <n v="94"/>
    <b v="1"/>
    <s v="publishing/nonfiction"/>
    <m/>
    <n v="141.41999999999999"/>
    <x v="3"/>
    <x v="9"/>
  </r>
  <r>
    <n v="1550"/>
    <x v="0"/>
    <x v="0"/>
    <s v="USD"/>
    <n v="1395435712"/>
    <n v="1392847312"/>
    <b v="0"/>
    <n v="23"/>
    <b v="1"/>
    <s v="publishing/nonfiction"/>
    <m/>
    <n v="67.39"/>
    <x v="3"/>
    <x v="9"/>
  </r>
  <r>
    <n v="814"/>
    <x v="0"/>
    <x v="0"/>
    <s v="USD"/>
    <n v="1334610000"/>
    <n v="1332435685"/>
    <b v="0"/>
    <n v="15"/>
    <b v="1"/>
    <s v="publishing/nonfiction"/>
    <m/>
    <n v="54.27"/>
    <x v="3"/>
    <x v="9"/>
  </r>
  <r>
    <n v="5116"/>
    <x v="0"/>
    <x v="0"/>
    <s v="USD"/>
    <n v="1355439503"/>
    <n v="1352847503"/>
    <b v="0"/>
    <n v="62"/>
    <b v="1"/>
    <s v="publishing/nonfiction"/>
    <m/>
    <n v="82.52"/>
    <x v="3"/>
    <x v="9"/>
  </r>
  <r>
    <n v="3976"/>
    <x v="0"/>
    <x v="0"/>
    <s v="USD"/>
    <n v="1367588645"/>
    <n v="1364996645"/>
    <b v="0"/>
    <n v="74"/>
    <b v="1"/>
    <s v="publishing/nonfiction"/>
    <m/>
    <n v="53.73"/>
    <x v="3"/>
    <x v="9"/>
  </r>
  <r>
    <n v="3318"/>
    <x v="0"/>
    <x v="0"/>
    <s v="USD"/>
    <n v="1348372740"/>
    <n v="1346806909"/>
    <b v="0"/>
    <n v="97"/>
    <b v="1"/>
    <s v="publishing/nonfiction"/>
    <m/>
    <n v="34.21"/>
    <x v="3"/>
    <x v="9"/>
  </r>
  <r>
    <n v="7003"/>
    <x v="0"/>
    <x v="9"/>
    <s v="EUR"/>
    <n v="1421319240"/>
    <n v="1418649019"/>
    <b v="0"/>
    <n v="55"/>
    <b v="1"/>
    <s v="publishing/nonfiction"/>
    <m/>
    <n v="127.33"/>
    <x v="3"/>
    <x v="9"/>
  </r>
  <r>
    <n v="2005"/>
    <x v="0"/>
    <x v="0"/>
    <s v="USD"/>
    <n v="1407701966"/>
    <n v="1405109966"/>
    <b v="0"/>
    <n v="44"/>
    <b v="1"/>
    <s v="publishing/nonfiction"/>
    <m/>
    <n v="45.57"/>
    <x v="3"/>
    <x v="9"/>
  </r>
  <r>
    <n v="10556"/>
    <x v="0"/>
    <x v="0"/>
    <s v="USD"/>
    <n v="1485642930"/>
    <n v="1483050930"/>
    <b v="0"/>
    <n v="110"/>
    <b v="1"/>
    <s v="publishing/nonfiction"/>
    <m/>
    <n v="95.96"/>
    <x v="3"/>
    <x v="9"/>
  </r>
  <r>
    <n v="4559"/>
    <x v="0"/>
    <x v="0"/>
    <s v="USD"/>
    <n v="1361739872"/>
    <n v="1359147872"/>
    <b v="0"/>
    <n v="59"/>
    <b v="1"/>
    <s v="publishing/nonfiction"/>
    <m/>
    <n v="77.27"/>
    <x v="3"/>
    <x v="9"/>
  </r>
  <r>
    <n v="3555"/>
    <x v="0"/>
    <x v="0"/>
    <s v="USD"/>
    <n v="1312470475"/>
    <n v="1308496075"/>
    <b v="0"/>
    <n v="62"/>
    <b v="1"/>
    <s v="publishing/nonfiction"/>
    <m/>
    <n v="57.34"/>
    <x v="3"/>
    <x v="9"/>
  </r>
  <r>
    <n v="5585"/>
    <x v="0"/>
    <x v="2"/>
    <s v="AUD"/>
    <n v="1476615600"/>
    <n v="1474884417"/>
    <b v="0"/>
    <n v="105"/>
    <b v="1"/>
    <s v="publishing/nonfiction"/>
    <m/>
    <n v="53.19"/>
    <x v="3"/>
    <x v="9"/>
  </r>
  <r>
    <n v="12800"/>
    <x v="0"/>
    <x v="0"/>
    <s v="USD"/>
    <n v="1423922991"/>
    <n v="1421330991"/>
    <b v="0"/>
    <n v="26"/>
    <b v="1"/>
    <s v="publishing/nonfiction"/>
    <m/>
    <n v="492.31"/>
    <x v="3"/>
    <x v="9"/>
  </r>
  <r>
    <n v="2075"/>
    <x v="0"/>
    <x v="0"/>
    <s v="USD"/>
    <n v="1357408721"/>
    <n v="1354816721"/>
    <b v="0"/>
    <n v="49"/>
    <b v="1"/>
    <s v="publishing/nonfiction"/>
    <m/>
    <n v="42.35"/>
    <x v="3"/>
    <x v="9"/>
  </r>
  <r>
    <n v="2547.69"/>
    <x v="0"/>
    <x v="0"/>
    <s v="USD"/>
    <n v="1369010460"/>
    <n v="1366381877"/>
    <b v="0"/>
    <n v="68"/>
    <b v="1"/>
    <s v="publishing/nonfiction"/>
    <m/>
    <n v="37.47"/>
    <x v="3"/>
    <x v="9"/>
  </r>
  <r>
    <n v="824"/>
    <x v="0"/>
    <x v="0"/>
    <s v="USD"/>
    <n v="1303147459"/>
    <n v="1297880659"/>
    <b v="0"/>
    <n v="22"/>
    <b v="1"/>
    <s v="publishing/nonfiction"/>
    <m/>
    <n v="37.450000000000003"/>
    <x v="3"/>
    <x v="9"/>
  </r>
  <r>
    <n v="595"/>
    <x v="0"/>
    <x v="0"/>
    <s v="USD"/>
    <n v="1354756714"/>
    <n v="1353547114"/>
    <b v="0"/>
    <n v="18"/>
    <b v="1"/>
    <s v="publishing/nonfiction"/>
    <m/>
    <n v="33.06"/>
    <x v="3"/>
    <x v="9"/>
  </r>
  <r>
    <n v="2550"/>
    <x v="0"/>
    <x v="0"/>
    <s v="USD"/>
    <n v="1286568268"/>
    <n v="1283976268"/>
    <b v="0"/>
    <n v="19"/>
    <b v="1"/>
    <s v="publishing/nonfiction"/>
    <m/>
    <n v="134.21"/>
    <x v="3"/>
    <x v="9"/>
  </r>
  <r>
    <n v="5096"/>
    <x v="0"/>
    <x v="1"/>
    <s v="GBP"/>
    <n v="1404892539"/>
    <n v="1401436539"/>
    <b v="0"/>
    <n v="99"/>
    <b v="1"/>
    <s v="publishing/nonfiction"/>
    <m/>
    <n v="51.47"/>
    <x v="3"/>
    <x v="9"/>
  </r>
  <r>
    <n v="0"/>
    <x v="2"/>
    <x v="0"/>
    <s v="USD"/>
    <n v="1480188013"/>
    <n v="1477592413"/>
    <b v="0"/>
    <n v="0"/>
    <b v="0"/>
    <s v="publishing/fiction"/>
    <m/>
    <e v="#DIV/0!"/>
    <x v="3"/>
    <x v="10"/>
  </r>
  <r>
    <n v="235"/>
    <x v="2"/>
    <x v="0"/>
    <s v="USD"/>
    <n v="1391364126"/>
    <n v="1388772126"/>
    <b v="0"/>
    <n v="6"/>
    <b v="0"/>
    <s v="publishing/fiction"/>
    <m/>
    <n v="39.17"/>
    <x v="3"/>
    <x v="10"/>
  </r>
  <r>
    <n v="0"/>
    <x v="2"/>
    <x v="14"/>
    <s v="MXN"/>
    <n v="1480831200"/>
    <n v="1479328570"/>
    <b v="0"/>
    <n v="0"/>
    <b v="0"/>
    <s v="publishing/fiction"/>
    <m/>
    <e v="#DIV/0!"/>
    <x v="3"/>
    <x v="10"/>
  </r>
  <r>
    <n v="5"/>
    <x v="2"/>
    <x v="1"/>
    <s v="GBP"/>
    <n v="1376563408"/>
    <n v="1373971408"/>
    <b v="0"/>
    <n v="1"/>
    <b v="0"/>
    <s v="publishing/fiction"/>
    <m/>
    <n v="5"/>
    <x v="3"/>
    <x v="10"/>
  </r>
  <r>
    <n v="0"/>
    <x v="2"/>
    <x v="0"/>
    <s v="USD"/>
    <n v="1441858161"/>
    <n v="1439266161"/>
    <b v="0"/>
    <n v="0"/>
    <b v="0"/>
    <s v="publishing/fiction"/>
    <m/>
    <e v="#DIV/0!"/>
    <x v="3"/>
    <x v="10"/>
  </r>
  <r>
    <n v="2521"/>
    <x v="2"/>
    <x v="0"/>
    <s v="USD"/>
    <n v="1413723684"/>
    <n v="1411131684"/>
    <b v="0"/>
    <n v="44"/>
    <b v="0"/>
    <s v="publishing/fiction"/>
    <m/>
    <n v="57.3"/>
    <x v="3"/>
    <x v="10"/>
  </r>
  <r>
    <n v="0"/>
    <x v="2"/>
    <x v="5"/>
    <s v="CAD"/>
    <n v="1424112483"/>
    <n v="1421520483"/>
    <b v="0"/>
    <n v="0"/>
    <b v="0"/>
    <s v="publishing/fiction"/>
    <m/>
    <e v="#DIV/0!"/>
    <x v="3"/>
    <x v="10"/>
  </r>
  <r>
    <n v="177"/>
    <x v="2"/>
    <x v="0"/>
    <s v="USD"/>
    <n v="1432178810"/>
    <n v="1429586810"/>
    <b v="0"/>
    <n v="3"/>
    <b v="0"/>
    <s v="publishing/fiction"/>
    <m/>
    <n v="59"/>
    <x v="3"/>
    <x v="10"/>
  </r>
  <r>
    <n v="0"/>
    <x v="2"/>
    <x v="0"/>
    <s v="USD"/>
    <n v="1387169890"/>
    <n v="1384577890"/>
    <b v="0"/>
    <n v="0"/>
    <b v="0"/>
    <s v="publishing/fiction"/>
    <m/>
    <e v="#DIV/0!"/>
    <x v="3"/>
    <x v="10"/>
  </r>
  <r>
    <n v="1656"/>
    <x v="2"/>
    <x v="0"/>
    <s v="USD"/>
    <n v="1388102094"/>
    <n v="1385510094"/>
    <b v="0"/>
    <n v="52"/>
    <b v="0"/>
    <s v="publishing/fiction"/>
    <m/>
    <n v="31.85"/>
    <x v="3"/>
    <x v="10"/>
  </r>
  <r>
    <n v="0"/>
    <x v="2"/>
    <x v="0"/>
    <s v="USD"/>
    <n v="1361750369"/>
    <n v="1358294369"/>
    <b v="0"/>
    <n v="0"/>
    <b v="0"/>
    <s v="publishing/fiction"/>
    <m/>
    <e v="#DIV/0!"/>
    <x v="3"/>
    <x v="10"/>
  </r>
  <r>
    <n v="10"/>
    <x v="2"/>
    <x v="0"/>
    <s v="USD"/>
    <n v="1454183202"/>
    <n v="1449863202"/>
    <b v="0"/>
    <n v="1"/>
    <b v="0"/>
    <s v="publishing/fiction"/>
    <m/>
    <n v="10"/>
    <x v="3"/>
    <x v="10"/>
  </r>
  <r>
    <n v="50"/>
    <x v="2"/>
    <x v="0"/>
    <s v="USD"/>
    <n v="1257047940"/>
    <n v="1252718519"/>
    <b v="0"/>
    <n v="1"/>
    <b v="0"/>
    <s v="publishing/fiction"/>
    <m/>
    <n v="50"/>
    <x v="3"/>
    <x v="10"/>
  </r>
  <r>
    <n v="32"/>
    <x v="2"/>
    <x v="1"/>
    <s v="GBP"/>
    <n v="1431298860"/>
    <n v="1428341985"/>
    <b v="0"/>
    <n v="2"/>
    <b v="0"/>
    <s v="publishing/fiction"/>
    <m/>
    <n v="16"/>
    <x v="3"/>
    <x v="10"/>
  </r>
  <r>
    <n v="351"/>
    <x v="2"/>
    <x v="0"/>
    <s v="USD"/>
    <n v="1393181018"/>
    <n v="1390589018"/>
    <b v="0"/>
    <n v="9"/>
    <b v="0"/>
    <s v="publishing/fiction"/>
    <m/>
    <n v="39"/>
    <x v="3"/>
    <x v="10"/>
  </r>
  <r>
    <n v="170"/>
    <x v="2"/>
    <x v="0"/>
    <s v="USD"/>
    <n v="1323998795"/>
    <n v="1321406795"/>
    <b v="0"/>
    <n v="5"/>
    <b v="0"/>
    <s v="publishing/fiction"/>
    <m/>
    <n v="34"/>
    <x v="3"/>
    <x v="10"/>
  </r>
  <r>
    <n v="3598"/>
    <x v="2"/>
    <x v="0"/>
    <s v="USD"/>
    <n v="1444539600"/>
    <n v="1441297645"/>
    <b v="0"/>
    <n v="57"/>
    <b v="0"/>
    <s v="publishing/fiction"/>
    <m/>
    <n v="63.12"/>
    <x v="3"/>
    <x v="10"/>
  </r>
  <r>
    <n v="21"/>
    <x v="2"/>
    <x v="0"/>
    <s v="USD"/>
    <n v="1375313577"/>
    <n v="1372721577"/>
    <b v="0"/>
    <n v="3"/>
    <b v="0"/>
    <s v="publishing/fiction"/>
    <m/>
    <n v="7"/>
    <x v="3"/>
    <x v="10"/>
  </r>
  <r>
    <n v="2"/>
    <x v="2"/>
    <x v="0"/>
    <s v="USD"/>
    <n v="1398876680"/>
    <n v="1396284680"/>
    <b v="0"/>
    <n v="1"/>
    <b v="0"/>
    <s v="publishing/fiction"/>
    <m/>
    <n v="2"/>
    <x v="3"/>
    <x v="10"/>
  </r>
  <r>
    <n v="400"/>
    <x v="2"/>
    <x v="0"/>
    <s v="USD"/>
    <n v="1287115200"/>
    <n v="1284567905"/>
    <b v="0"/>
    <n v="6"/>
    <b v="0"/>
    <s v="publishing/fiction"/>
    <m/>
    <n v="66.67"/>
    <x v="3"/>
    <x v="10"/>
  </r>
  <r>
    <n v="1040"/>
    <x v="0"/>
    <x v="0"/>
    <s v="USD"/>
    <n v="1304439025"/>
    <n v="1301847025"/>
    <b v="0"/>
    <n v="27"/>
    <b v="1"/>
    <s v="music/rock"/>
    <m/>
    <n v="38.520000000000003"/>
    <x v="4"/>
    <x v="11"/>
  </r>
  <r>
    <n v="1065.23"/>
    <x v="0"/>
    <x v="0"/>
    <s v="USD"/>
    <n v="1370649674"/>
    <n v="1368057674"/>
    <b v="0"/>
    <n v="25"/>
    <b v="1"/>
    <s v="music/rock"/>
    <m/>
    <n v="42.61"/>
    <x v="4"/>
    <x v="11"/>
  </r>
  <r>
    <n v="700"/>
    <x v="0"/>
    <x v="0"/>
    <s v="USD"/>
    <n v="1345918302"/>
    <n v="1343326302"/>
    <b v="0"/>
    <n v="14"/>
    <b v="1"/>
    <s v="music/rock"/>
    <m/>
    <n v="50"/>
    <x v="4"/>
    <x v="11"/>
  </r>
  <r>
    <n v="2222"/>
    <x v="0"/>
    <x v="0"/>
    <s v="USD"/>
    <n v="1335564000"/>
    <n v="1332182049"/>
    <b v="0"/>
    <n v="35"/>
    <b v="1"/>
    <s v="music/rock"/>
    <m/>
    <n v="63.49"/>
    <x v="4"/>
    <x v="11"/>
  </r>
  <r>
    <n v="1025"/>
    <x v="0"/>
    <x v="0"/>
    <s v="USD"/>
    <n v="1395023719"/>
    <n v="1391571319"/>
    <b v="0"/>
    <n v="10"/>
    <b v="1"/>
    <s v="music/rock"/>
    <m/>
    <n v="102.5"/>
    <x v="4"/>
    <x v="11"/>
  </r>
  <r>
    <n v="903.14"/>
    <x v="0"/>
    <x v="0"/>
    <s v="USD"/>
    <n v="1362060915"/>
    <n v="1359468915"/>
    <b v="0"/>
    <n v="29"/>
    <b v="1"/>
    <s v="music/rock"/>
    <m/>
    <n v="31.14"/>
    <x v="4"/>
    <x v="11"/>
  </r>
  <r>
    <n v="7140"/>
    <x v="0"/>
    <x v="0"/>
    <s v="USD"/>
    <n v="1336751220"/>
    <n v="1331774434"/>
    <b v="0"/>
    <n v="44"/>
    <b v="1"/>
    <s v="music/rock"/>
    <m/>
    <n v="162.27000000000001"/>
    <x v="4"/>
    <x v="11"/>
  </r>
  <r>
    <n v="1370"/>
    <x v="0"/>
    <x v="0"/>
    <s v="USD"/>
    <n v="1383318226"/>
    <n v="1380726226"/>
    <b v="0"/>
    <n v="17"/>
    <b v="1"/>
    <s v="music/rock"/>
    <m/>
    <n v="80.59"/>
    <x v="4"/>
    <x v="11"/>
  </r>
  <r>
    <n v="2035.05"/>
    <x v="0"/>
    <x v="0"/>
    <s v="USD"/>
    <n v="1341633540"/>
    <n v="1338336588"/>
    <b v="0"/>
    <n v="34"/>
    <b v="1"/>
    <s v="music/rock"/>
    <m/>
    <n v="59.85"/>
    <x v="4"/>
    <x v="11"/>
  </r>
  <r>
    <n v="1860"/>
    <x v="0"/>
    <x v="0"/>
    <s v="USD"/>
    <n v="1358755140"/>
    <n v="1357187280"/>
    <b v="0"/>
    <n v="14"/>
    <b v="1"/>
    <s v="music/rock"/>
    <m/>
    <n v="132.86000000000001"/>
    <x v="4"/>
    <x v="11"/>
  </r>
  <r>
    <n v="14437.46"/>
    <x v="0"/>
    <x v="0"/>
    <s v="USD"/>
    <n v="1359680939"/>
    <n v="1357088939"/>
    <b v="0"/>
    <n v="156"/>
    <b v="1"/>
    <s v="music/rock"/>
    <m/>
    <n v="92.55"/>
    <x v="4"/>
    <x v="11"/>
  </r>
  <r>
    <n v="7790"/>
    <x v="0"/>
    <x v="0"/>
    <s v="USD"/>
    <n v="1384322340"/>
    <n v="1381430646"/>
    <b v="0"/>
    <n v="128"/>
    <b v="1"/>
    <s v="music/rock"/>
    <m/>
    <n v="60.86"/>
    <x v="4"/>
    <x v="11"/>
  </r>
  <r>
    <n v="2511.11"/>
    <x v="0"/>
    <x v="0"/>
    <s v="USD"/>
    <n v="1383861483"/>
    <n v="1381265883"/>
    <b v="0"/>
    <n v="60"/>
    <b v="1"/>
    <s v="music/rock"/>
    <m/>
    <n v="41.85"/>
    <x v="4"/>
    <x v="11"/>
  </r>
  <r>
    <n v="2826.43"/>
    <x v="0"/>
    <x v="0"/>
    <s v="USD"/>
    <n v="1372827540"/>
    <n v="1371491244"/>
    <b v="0"/>
    <n v="32"/>
    <b v="1"/>
    <s v="music/rock"/>
    <m/>
    <n v="88.33"/>
    <x v="4"/>
    <x v="11"/>
  </r>
  <r>
    <n v="8425"/>
    <x v="0"/>
    <x v="0"/>
    <s v="USD"/>
    <n v="1315242360"/>
    <n v="1310438737"/>
    <b v="0"/>
    <n v="53"/>
    <b v="1"/>
    <s v="music/rock"/>
    <m/>
    <n v="158.96"/>
    <x v="4"/>
    <x v="11"/>
  </r>
  <r>
    <n v="15650"/>
    <x v="0"/>
    <x v="0"/>
    <s v="USD"/>
    <n v="1333774740"/>
    <n v="1330094566"/>
    <b v="0"/>
    <n v="184"/>
    <b v="1"/>
    <s v="music/rock"/>
    <m/>
    <n v="85.05"/>
    <x v="4"/>
    <x v="11"/>
  </r>
  <r>
    <n v="10135"/>
    <x v="0"/>
    <x v="0"/>
    <s v="USD"/>
    <n v="1379279400"/>
    <n v="1376687485"/>
    <b v="0"/>
    <n v="90"/>
    <b v="1"/>
    <s v="music/rock"/>
    <m/>
    <n v="112.61"/>
    <x v="4"/>
    <x v="11"/>
  </r>
  <r>
    <n v="3226"/>
    <x v="0"/>
    <x v="0"/>
    <s v="USD"/>
    <n v="1335672000"/>
    <n v="1332978688"/>
    <b v="0"/>
    <n v="71"/>
    <b v="1"/>
    <s v="music/rock"/>
    <m/>
    <n v="45.44"/>
    <x v="4"/>
    <x v="11"/>
  </r>
  <r>
    <n v="4021"/>
    <x v="0"/>
    <x v="0"/>
    <s v="USD"/>
    <n v="1412086187"/>
    <n v="1409494187"/>
    <b v="0"/>
    <n v="87"/>
    <b v="1"/>
    <s v="music/rock"/>
    <m/>
    <n v="46.22"/>
    <x v="4"/>
    <x v="11"/>
  </r>
  <r>
    <n v="5001"/>
    <x v="0"/>
    <x v="0"/>
    <s v="USD"/>
    <n v="1335542446"/>
    <n v="1332950446"/>
    <b v="0"/>
    <n v="28"/>
    <b v="1"/>
    <s v="music/rock"/>
    <m/>
    <n v="178.61"/>
    <x v="4"/>
    <x v="11"/>
  </r>
  <r>
    <n v="2282"/>
    <x v="0"/>
    <x v="1"/>
    <s v="GBP"/>
    <n v="1410431054"/>
    <n v="1407839054"/>
    <b v="0"/>
    <n v="56"/>
    <b v="1"/>
    <s v="music/rock"/>
    <m/>
    <n v="40.75"/>
    <x v="4"/>
    <x v="11"/>
  </r>
  <r>
    <n v="2230.4299999999998"/>
    <x v="0"/>
    <x v="0"/>
    <s v="USD"/>
    <n v="1309547120"/>
    <n v="1306955120"/>
    <b v="0"/>
    <n v="51"/>
    <b v="1"/>
    <s v="music/rock"/>
    <m/>
    <n v="43.73"/>
    <x v="4"/>
    <x v="11"/>
  </r>
  <r>
    <n v="6080"/>
    <x v="0"/>
    <x v="0"/>
    <s v="USD"/>
    <n v="1347854700"/>
    <n v="1343867524"/>
    <b v="0"/>
    <n v="75"/>
    <b v="1"/>
    <s v="music/rock"/>
    <m/>
    <n v="81.069999999999993"/>
    <x v="4"/>
    <x v="11"/>
  </r>
  <r>
    <n v="2835"/>
    <x v="0"/>
    <x v="0"/>
    <s v="USD"/>
    <n v="1306630800"/>
    <n v="1304376478"/>
    <b v="0"/>
    <n v="38"/>
    <b v="1"/>
    <s v="music/rock"/>
    <m/>
    <n v="74.61"/>
    <x v="4"/>
    <x v="11"/>
  </r>
  <r>
    <n v="5500"/>
    <x v="0"/>
    <x v="0"/>
    <s v="USD"/>
    <n v="1311393540"/>
    <n v="1309919526"/>
    <b v="0"/>
    <n v="18"/>
    <b v="1"/>
    <s v="music/rock"/>
    <m/>
    <n v="305.56"/>
    <x v="4"/>
    <x v="11"/>
  </r>
  <r>
    <n v="3150"/>
    <x v="0"/>
    <x v="0"/>
    <s v="USD"/>
    <n v="1310857200"/>
    <n v="1306525512"/>
    <b v="0"/>
    <n v="54"/>
    <b v="1"/>
    <s v="music/rock"/>
    <m/>
    <n v="58.33"/>
    <x v="4"/>
    <x v="11"/>
  </r>
  <r>
    <n v="8355"/>
    <x v="0"/>
    <x v="0"/>
    <s v="USD"/>
    <n v="1315413339"/>
    <n v="1312821339"/>
    <b v="0"/>
    <n v="71"/>
    <b v="1"/>
    <s v="music/rock"/>
    <m/>
    <n v="117.68"/>
    <x v="4"/>
    <x v="11"/>
  </r>
  <r>
    <n v="4205"/>
    <x v="0"/>
    <x v="0"/>
    <s v="USD"/>
    <n v="1488333600"/>
    <n v="1485270311"/>
    <b v="0"/>
    <n v="57"/>
    <b v="1"/>
    <s v="music/rock"/>
    <m/>
    <n v="73.77"/>
    <x v="4"/>
    <x v="11"/>
  </r>
  <r>
    <n v="4500"/>
    <x v="0"/>
    <x v="5"/>
    <s v="CAD"/>
    <n v="1419224340"/>
    <n v="1416363886"/>
    <b v="0"/>
    <n v="43"/>
    <b v="1"/>
    <s v="music/rock"/>
    <m/>
    <n v="104.65"/>
    <x v="4"/>
    <x v="11"/>
  </r>
  <r>
    <n v="4151"/>
    <x v="0"/>
    <x v="0"/>
    <s v="USD"/>
    <n v="1390161630"/>
    <n v="1387569630"/>
    <b v="0"/>
    <n v="52"/>
    <b v="1"/>
    <s v="music/rock"/>
    <m/>
    <n v="79.83"/>
    <x v="4"/>
    <x v="11"/>
  </r>
  <r>
    <n v="1575"/>
    <x v="0"/>
    <x v="0"/>
    <s v="USD"/>
    <n v="1346462462"/>
    <n v="1343870462"/>
    <b v="0"/>
    <n v="27"/>
    <b v="1"/>
    <s v="music/rock"/>
    <m/>
    <n v="58.33"/>
    <x v="4"/>
    <x v="11"/>
  </r>
  <r>
    <n v="1040"/>
    <x v="0"/>
    <x v="0"/>
    <s v="USD"/>
    <n v="1373475120"/>
    <n v="1371569202"/>
    <b v="0"/>
    <n v="12"/>
    <b v="1"/>
    <s v="music/rock"/>
    <m/>
    <n v="86.67"/>
    <x v="4"/>
    <x v="11"/>
  </r>
  <r>
    <n v="911"/>
    <x v="0"/>
    <x v="0"/>
    <s v="USD"/>
    <n v="1362146280"/>
    <n v="1357604752"/>
    <b v="0"/>
    <n v="33"/>
    <b v="1"/>
    <s v="music/rock"/>
    <m/>
    <n v="27.61"/>
    <x v="4"/>
    <x v="11"/>
  </r>
  <r>
    <n v="2399.94"/>
    <x v="0"/>
    <x v="0"/>
    <s v="USD"/>
    <n v="1342825365"/>
    <n v="1340233365"/>
    <b v="0"/>
    <n v="96"/>
    <b v="1"/>
    <s v="music/rock"/>
    <m/>
    <n v="25"/>
    <x v="4"/>
    <x v="11"/>
  </r>
  <r>
    <n v="1273"/>
    <x v="0"/>
    <x v="0"/>
    <s v="USD"/>
    <n v="1306865040"/>
    <n v="1305568201"/>
    <b v="0"/>
    <n v="28"/>
    <b v="1"/>
    <s v="music/rock"/>
    <m/>
    <n v="45.46"/>
    <x v="4"/>
    <x v="11"/>
  </r>
  <r>
    <n v="4280"/>
    <x v="0"/>
    <x v="0"/>
    <s v="USD"/>
    <n v="1414879303"/>
    <n v="1412287303"/>
    <b v="0"/>
    <n v="43"/>
    <b v="1"/>
    <s v="music/rock"/>
    <m/>
    <n v="99.53"/>
    <x v="4"/>
    <x v="11"/>
  </r>
  <r>
    <n v="8058.55"/>
    <x v="0"/>
    <x v="0"/>
    <s v="USD"/>
    <n v="1365489000"/>
    <n v="1362776043"/>
    <b v="0"/>
    <n v="205"/>
    <b v="1"/>
    <s v="music/rock"/>
    <m/>
    <n v="39.31"/>
    <x v="4"/>
    <x v="11"/>
  </r>
  <r>
    <n v="2056.66"/>
    <x v="0"/>
    <x v="0"/>
    <s v="USD"/>
    <n v="1331441940"/>
    <n v="1326810211"/>
    <b v="0"/>
    <n v="23"/>
    <b v="1"/>
    <s v="music/rock"/>
    <m/>
    <n v="89.42"/>
    <x v="4"/>
    <x v="11"/>
  </r>
  <r>
    <n v="545"/>
    <x v="0"/>
    <x v="0"/>
    <s v="USD"/>
    <n v="1344358860"/>
    <n v="1343682681"/>
    <b v="0"/>
    <n v="19"/>
    <b v="1"/>
    <s v="music/rock"/>
    <m/>
    <n v="28.68"/>
    <x v="4"/>
    <x v="11"/>
  </r>
  <r>
    <n v="435"/>
    <x v="0"/>
    <x v="0"/>
    <s v="USD"/>
    <n v="1387601040"/>
    <n v="1386806254"/>
    <b v="0"/>
    <n v="14"/>
    <b v="1"/>
    <s v="music/rock"/>
    <m/>
    <n v="31.07"/>
    <x v="4"/>
    <x v="11"/>
  </r>
  <r>
    <n v="2681"/>
    <x v="0"/>
    <x v="0"/>
    <s v="USD"/>
    <n v="1402290000"/>
    <n v="1399666342"/>
    <b v="0"/>
    <n v="38"/>
    <b v="1"/>
    <s v="music/rock"/>
    <m/>
    <n v="70.55"/>
    <x v="4"/>
    <x v="11"/>
  </r>
  <r>
    <n v="17482"/>
    <x v="0"/>
    <x v="0"/>
    <s v="USD"/>
    <n v="1430712060"/>
    <n v="1427753265"/>
    <b v="0"/>
    <n v="78"/>
    <b v="1"/>
    <s v="music/rock"/>
    <m/>
    <n v="224.13"/>
    <x v="4"/>
    <x v="11"/>
  </r>
  <r>
    <n v="3575"/>
    <x v="0"/>
    <x v="0"/>
    <s v="USD"/>
    <n v="1349477050"/>
    <n v="1346885050"/>
    <b v="0"/>
    <n v="69"/>
    <b v="1"/>
    <s v="music/rock"/>
    <m/>
    <n v="51.81"/>
    <x v="4"/>
    <x v="11"/>
  </r>
  <r>
    <n v="1436"/>
    <x v="0"/>
    <x v="0"/>
    <s v="USD"/>
    <n v="1427062852"/>
    <n v="1424474452"/>
    <b v="0"/>
    <n v="33"/>
    <b v="1"/>
    <s v="music/rock"/>
    <m/>
    <n v="43.52"/>
    <x v="4"/>
    <x v="11"/>
  </r>
  <r>
    <n v="2150.1"/>
    <x v="0"/>
    <x v="0"/>
    <s v="USD"/>
    <n v="1271573940"/>
    <n v="1268459318"/>
    <b v="0"/>
    <n v="54"/>
    <b v="1"/>
    <s v="music/rock"/>
    <m/>
    <n v="39.82"/>
    <x v="4"/>
    <x v="11"/>
  </r>
  <r>
    <n v="12554"/>
    <x v="0"/>
    <x v="0"/>
    <s v="USD"/>
    <n v="1351495284"/>
    <n v="1349335284"/>
    <b v="0"/>
    <n v="99"/>
    <b v="1"/>
    <s v="music/rock"/>
    <m/>
    <n v="126.81"/>
    <x v="4"/>
    <x v="11"/>
  </r>
  <r>
    <n v="5580"/>
    <x v="0"/>
    <x v="0"/>
    <s v="USD"/>
    <n v="1332719730"/>
    <n v="1330908930"/>
    <b v="0"/>
    <n v="49"/>
    <b v="1"/>
    <s v="music/rock"/>
    <m/>
    <n v="113.88"/>
    <x v="4"/>
    <x v="11"/>
  </r>
  <r>
    <n v="310"/>
    <x v="0"/>
    <x v="0"/>
    <s v="USD"/>
    <n v="1329248940"/>
    <n v="1326972107"/>
    <b v="0"/>
    <n v="11"/>
    <b v="1"/>
    <s v="music/rock"/>
    <m/>
    <n v="28.18"/>
    <x v="4"/>
    <x v="11"/>
  </r>
  <r>
    <n v="1391"/>
    <x v="0"/>
    <x v="0"/>
    <s v="USD"/>
    <n v="1340641440"/>
    <n v="1339549982"/>
    <b v="0"/>
    <n v="38"/>
    <b v="1"/>
    <s v="music/rock"/>
    <m/>
    <n v="36.61"/>
    <x v="4"/>
    <x v="11"/>
  </r>
  <r>
    <n v="520"/>
    <x v="0"/>
    <x v="1"/>
    <s v="GBP"/>
    <n v="1468437240"/>
    <n v="1463253240"/>
    <b v="0"/>
    <n v="16"/>
    <b v="1"/>
    <s v="music/rock"/>
    <m/>
    <n v="32.5"/>
    <x v="4"/>
    <x v="11"/>
  </r>
  <r>
    <n v="1941"/>
    <x v="0"/>
    <x v="0"/>
    <s v="USD"/>
    <n v="1363952225"/>
    <n v="1361363825"/>
    <b v="0"/>
    <n v="32"/>
    <b v="1"/>
    <s v="music/rock"/>
    <m/>
    <n v="60.66"/>
    <x v="4"/>
    <x v="11"/>
  </r>
  <r>
    <n v="3500"/>
    <x v="0"/>
    <x v="0"/>
    <s v="USD"/>
    <n v="1335540694"/>
    <n v="1332948694"/>
    <b v="0"/>
    <n v="20"/>
    <b v="1"/>
    <s v="music/rock"/>
    <m/>
    <n v="175"/>
    <x v="4"/>
    <x v="11"/>
  </r>
  <r>
    <n v="15091.06"/>
    <x v="0"/>
    <x v="0"/>
    <s v="USD"/>
    <n v="1327133580"/>
    <n v="1321978335"/>
    <b v="0"/>
    <n v="154"/>
    <b v="1"/>
    <s v="music/rock"/>
    <m/>
    <n v="97.99"/>
    <x v="4"/>
    <x v="11"/>
  </r>
  <r>
    <n v="6100"/>
    <x v="0"/>
    <x v="0"/>
    <s v="USD"/>
    <n v="1397941475"/>
    <n v="1395349475"/>
    <b v="0"/>
    <n v="41"/>
    <b v="1"/>
    <s v="music/rock"/>
    <m/>
    <n v="148.78"/>
    <x v="4"/>
    <x v="11"/>
  </r>
  <r>
    <n v="7206"/>
    <x v="0"/>
    <x v="0"/>
    <s v="USD"/>
    <n v="1372651140"/>
    <n v="1369770292"/>
    <b v="0"/>
    <n v="75"/>
    <b v="1"/>
    <s v="music/rock"/>
    <m/>
    <n v="96.08"/>
    <x v="4"/>
    <x v="11"/>
  </r>
  <r>
    <n v="2345"/>
    <x v="0"/>
    <x v="0"/>
    <s v="USD"/>
    <n v="1337396400"/>
    <n v="1333709958"/>
    <b v="0"/>
    <n v="40"/>
    <b v="1"/>
    <s v="music/rock"/>
    <m/>
    <n v="58.63"/>
    <x v="4"/>
    <x v="11"/>
  </r>
  <r>
    <n v="5046.5200000000004"/>
    <x v="0"/>
    <x v="0"/>
    <s v="USD"/>
    <n v="1381108918"/>
    <n v="1378516918"/>
    <b v="0"/>
    <n v="46"/>
    <b v="1"/>
    <s v="music/rock"/>
    <m/>
    <n v="109.71"/>
    <x v="4"/>
    <x v="11"/>
  </r>
  <r>
    <n v="3045"/>
    <x v="0"/>
    <x v="0"/>
    <s v="USD"/>
    <n v="1398988662"/>
    <n v="1396396662"/>
    <b v="0"/>
    <n v="62"/>
    <b v="1"/>
    <s v="music/rock"/>
    <m/>
    <n v="49.11"/>
    <x v="4"/>
    <x v="11"/>
  </r>
  <r>
    <n v="2908"/>
    <x v="0"/>
    <x v="0"/>
    <s v="USD"/>
    <n v="1326835985"/>
    <n v="1324243985"/>
    <b v="0"/>
    <n v="61"/>
    <b v="1"/>
    <s v="music/rock"/>
    <m/>
    <n v="47.67"/>
    <x v="4"/>
    <x v="11"/>
  </r>
  <r>
    <n v="5830.83"/>
    <x v="0"/>
    <x v="0"/>
    <s v="USD"/>
    <n v="1348337956"/>
    <n v="1345745956"/>
    <b v="0"/>
    <n v="96"/>
    <b v="1"/>
    <s v="music/rock"/>
    <m/>
    <n v="60.74"/>
    <x v="4"/>
    <x v="11"/>
  </r>
  <r>
    <n v="12041.66"/>
    <x v="0"/>
    <x v="0"/>
    <s v="USD"/>
    <n v="1474694787"/>
    <n v="1472102787"/>
    <b v="0"/>
    <n v="190"/>
    <b v="1"/>
    <s v="music/metal"/>
    <m/>
    <n v="63.38"/>
    <x v="4"/>
    <x v="12"/>
  </r>
  <r>
    <n v="5066"/>
    <x v="0"/>
    <x v="0"/>
    <s v="USD"/>
    <n v="1415653663"/>
    <n v="1413058063"/>
    <b v="1"/>
    <n v="94"/>
    <b v="1"/>
    <s v="music/metal"/>
    <m/>
    <n v="53.89"/>
    <x v="4"/>
    <x v="12"/>
  </r>
  <r>
    <n v="2608"/>
    <x v="0"/>
    <x v="5"/>
    <s v="CAD"/>
    <n v="1381723140"/>
    <n v="1378735983"/>
    <b v="1"/>
    <n v="39"/>
    <b v="1"/>
    <s v="music/metal"/>
    <m/>
    <n v="66.87"/>
    <x v="4"/>
    <x v="12"/>
  </r>
  <r>
    <n v="8014"/>
    <x v="0"/>
    <x v="0"/>
    <s v="USD"/>
    <n v="1481184000"/>
    <n v="1479708680"/>
    <b v="0"/>
    <n v="127"/>
    <b v="1"/>
    <s v="music/metal"/>
    <m/>
    <n v="63.1"/>
    <x v="4"/>
    <x v="12"/>
  </r>
  <r>
    <n v="5824"/>
    <x v="0"/>
    <x v="0"/>
    <s v="USD"/>
    <n v="1414817940"/>
    <n v="1411489552"/>
    <b v="1"/>
    <n v="159"/>
    <b v="1"/>
    <s v="music/metal"/>
    <m/>
    <n v="36.630000000000003"/>
    <x v="4"/>
    <x v="12"/>
  </r>
  <r>
    <n v="6019.01"/>
    <x v="0"/>
    <x v="0"/>
    <s v="USD"/>
    <n v="1473047940"/>
    <n v="1469595396"/>
    <b v="0"/>
    <n v="177"/>
    <b v="1"/>
    <s v="music/metal"/>
    <m/>
    <n v="34.01"/>
    <x v="4"/>
    <x v="12"/>
  </r>
  <r>
    <n v="1342.01"/>
    <x v="0"/>
    <x v="1"/>
    <s v="GBP"/>
    <n v="1394460000"/>
    <n v="1393233855"/>
    <b v="0"/>
    <n v="47"/>
    <b v="1"/>
    <s v="music/metal"/>
    <m/>
    <n v="28.55"/>
    <x v="4"/>
    <x v="12"/>
  </r>
  <r>
    <n v="10"/>
    <x v="0"/>
    <x v="0"/>
    <s v="USD"/>
    <n v="1436555376"/>
    <n v="1433963376"/>
    <b v="0"/>
    <n v="1"/>
    <b v="1"/>
    <s v="music/metal"/>
    <m/>
    <n v="10"/>
    <x v="4"/>
    <x v="12"/>
  </r>
  <r>
    <n v="300"/>
    <x v="0"/>
    <x v="0"/>
    <s v="USD"/>
    <n v="1429038033"/>
    <n v="1426446033"/>
    <b v="0"/>
    <n v="16"/>
    <b v="1"/>
    <s v="music/metal"/>
    <m/>
    <n v="18.75"/>
    <x v="4"/>
    <x v="12"/>
  </r>
  <r>
    <n v="4796"/>
    <x v="0"/>
    <x v="0"/>
    <s v="USD"/>
    <n v="1426473264"/>
    <n v="1424057664"/>
    <b v="0"/>
    <n v="115"/>
    <b v="1"/>
    <s v="music/metal"/>
    <m/>
    <n v="41.7"/>
    <x v="4"/>
    <x v="12"/>
  </r>
  <r>
    <n v="6207"/>
    <x v="0"/>
    <x v="0"/>
    <s v="USD"/>
    <n v="1461560340"/>
    <n v="1458762717"/>
    <b v="0"/>
    <n v="133"/>
    <b v="1"/>
    <s v="music/metal"/>
    <m/>
    <n v="46.67"/>
    <x v="4"/>
    <x v="12"/>
  </r>
  <r>
    <n v="2609"/>
    <x v="0"/>
    <x v="6"/>
    <s v="EUR"/>
    <n v="1469994300"/>
    <n v="1464815253"/>
    <b v="0"/>
    <n v="70"/>
    <b v="1"/>
    <s v="music/metal"/>
    <m/>
    <n v="37.270000000000003"/>
    <x v="4"/>
    <x v="12"/>
  </r>
  <r>
    <n v="3674"/>
    <x v="0"/>
    <x v="0"/>
    <s v="USD"/>
    <n v="1477342800"/>
    <n v="1476386395"/>
    <b v="0"/>
    <n v="62"/>
    <b v="1"/>
    <s v="music/metal"/>
    <m/>
    <n v="59.26"/>
    <x v="4"/>
    <x v="12"/>
  </r>
  <r>
    <n v="300"/>
    <x v="0"/>
    <x v="0"/>
    <s v="USD"/>
    <n v="1424116709"/>
    <n v="1421524709"/>
    <b v="0"/>
    <n v="10"/>
    <b v="1"/>
    <s v="music/metal"/>
    <m/>
    <n v="30"/>
    <x v="4"/>
    <x v="12"/>
  </r>
  <r>
    <n v="32865.300000000003"/>
    <x v="0"/>
    <x v="0"/>
    <s v="USD"/>
    <n v="1482901546"/>
    <n v="1480309546"/>
    <b v="0"/>
    <n v="499"/>
    <b v="1"/>
    <s v="music/metal"/>
    <m/>
    <n v="65.86"/>
    <x v="4"/>
    <x v="12"/>
  </r>
  <r>
    <n v="1500"/>
    <x v="0"/>
    <x v="0"/>
    <s v="USD"/>
    <n v="1469329217"/>
    <n v="1466737217"/>
    <b v="0"/>
    <n v="47"/>
    <b v="1"/>
    <s v="music/metal"/>
    <m/>
    <n v="31.91"/>
    <x v="4"/>
    <x v="12"/>
  </r>
  <r>
    <n v="545"/>
    <x v="0"/>
    <x v="12"/>
    <s v="EUR"/>
    <n v="1477422000"/>
    <n v="1472282956"/>
    <b v="0"/>
    <n v="28"/>
    <b v="1"/>
    <s v="music/metal"/>
    <m/>
    <n v="19.46"/>
    <x v="4"/>
    <x v="12"/>
  </r>
  <r>
    <n v="1200"/>
    <x v="0"/>
    <x v="3"/>
    <s v="EUR"/>
    <n v="1448463431"/>
    <n v="1444831031"/>
    <b v="0"/>
    <n v="24"/>
    <b v="1"/>
    <s v="music/metal"/>
    <m/>
    <n v="50"/>
    <x v="4"/>
    <x v="12"/>
  </r>
  <r>
    <n v="1728.07"/>
    <x v="0"/>
    <x v="1"/>
    <s v="GBP"/>
    <n v="1429138740"/>
    <n v="1426528418"/>
    <b v="0"/>
    <n v="76"/>
    <b v="1"/>
    <s v="music/metal"/>
    <m/>
    <n v="22.74"/>
    <x v="4"/>
    <x v="12"/>
  </r>
  <r>
    <n v="4187"/>
    <x v="0"/>
    <x v="0"/>
    <s v="USD"/>
    <n v="1433376000"/>
    <n v="1430768468"/>
    <b v="0"/>
    <n v="98"/>
    <b v="1"/>
    <s v="music/metal"/>
    <m/>
    <n v="42.72"/>
    <x v="4"/>
    <x v="12"/>
  </r>
  <r>
    <n v="2540"/>
    <x v="2"/>
    <x v="0"/>
    <s v="USD"/>
    <n v="1385123713"/>
    <n v="1382528113"/>
    <b v="0"/>
    <n v="48"/>
    <b v="0"/>
    <s v="music/jazz"/>
    <m/>
    <n v="52.92"/>
    <x v="4"/>
    <x v="13"/>
  </r>
  <r>
    <n v="101"/>
    <x v="2"/>
    <x v="0"/>
    <s v="USD"/>
    <n v="1474067404"/>
    <n v="1471475404"/>
    <b v="0"/>
    <n v="2"/>
    <b v="0"/>
    <s v="music/jazz"/>
    <m/>
    <n v="50.5"/>
    <x v="4"/>
    <x v="13"/>
  </r>
  <r>
    <n v="170"/>
    <x v="2"/>
    <x v="1"/>
    <s v="GBP"/>
    <n v="1384179548"/>
    <n v="1381583948"/>
    <b v="0"/>
    <n v="4"/>
    <b v="0"/>
    <s v="music/jazz"/>
    <m/>
    <n v="42.5"/>
    <x v="4"/>
    <x v="13"/>
  </r>
  <r>
    <n v="90"/>
    <x v="2"/>
    <x v="0"/>
    <s v="USD"/>
    <n v="1329014966"/>
    <n v="1326422966"/>
    <b v="0"/>
    <n v="5"/>
    <b v="0"/>
    <s v="music/jazz"/>
    <m/>
    <n v="18"/>
    <x v="4"/>
    <x v="13"/>
  </r>
  <r>
    <n v="2700"/>
    <x v="2"/>
    <x v="0"/>
    <s v="USD"/>
    <n v="1381917540"/>
    <n v="1379990038"/>
    <b v="0"/>
    <n v="79"/>
    <b v="0"/>
    <s v="music/jazz"/>
    <m/>
    <n v="34.18"/>
    <x v="4"/>
    <x v="13"/>
  </r>
  <r>
    <n v="45"/>
    <x v="2"/>
    <x v="0"/>
    <s v="USD"/>
    <n v="1358361197"/>
    <n v="1353177197"/>
    <b v="0"/>
    <n v="2"/>
    <b v="0"/>
    <s v="music/jazz"/>
    <m/>
    <n v="22.5"/>
    <x v="4"/>
    <x v="13"/>
  </r>
  <r>
    <n v="640"/>
    <x v="2"/>
    <x v="0"/>
    <s v="USD"/>
    <n v="1425136200"/>
    <n v="1421853518"/>
    <b v="0"/>
    <n v="11"/>
    <b v="0"/>
    <s v="music/jazz"/>
    <m/>
    <n v="58.18"/>
    <x v="4"/>
    <x v="13"/>
  </r>
  <r>
    <n v="1201"/>
    <x v="2"/>
    <x v="0"/>
    <s v="USD"/>
    <n v="1259643540"/>
    <n v="1254450706"/>
    <b v="0"/>
    <n v="11"/>
    <b v="0"/>
    <s v="music/jazz"/>
    <m/>
    <n v="109.18"/>
    <x v="4"/>
    <x v="13"/>
  </r>
  <r>
    <n v="50"/>
    <x v="2"/>
    <x v="0"/>
    <s v="USD"/>
    <n v="1389055198"/>
    <n v="1386463198"/>
    <b v="0"/>
    <n v="1"/>
    <b v="0"/>
    <s v="music/jazz"/>
    <m/>
    <n v="50"/>
    <x v="4"/>
    <x v="13"/>
  </r>
  <r>
    <n v="1040"/>
    <x v="2"/>
    <x v="0"/>
    <s v="USD"/>
    <n v="1365448657"/>
    <n v="1362860257"/>
    <b v="0"/>
    <n v="3"/>
    <b v="0"/>
    <s v="music/jazz"/>
    <m/>
    <n v="346.67"/>
    <x v="4"/>
    <x v="13"/>
  </r>
  <r>
    <n v="62"/>
    <x v="2"/>
    <x v="1"/>
    <s v="GBP"/>
    <n v="1377995523"/>
    <n v="1375403523"/>
    <b v="0"/>
    <n v="5"/>
    <b v="0"/>
    <s v="music/jazz"/>
    <m/>
    <n v="12.4"/>
    <x v="4"/>
    <x v="13"/>
  </r>
  <r>
    <n v="325"/>
    <x v="2"/>
    <x v="0"/>
    <s v="USD"/>
    <n v="1385735295"/>
    <n v="1383139695"/>
    <b v="0"/>
    <n v="12"/>
    <b v="0"/>
    <s v="music/jazz"/>
    <m/>
    <n v="27.08"/>
    <x v="4"/>
    <x v="13"/>
  </r>
  <r>
    <n v="65"/>
    <x v="2"/>
    <x v="0"/>
    <s v="USD"/>
    <n v="1299786527"/>
    <n v="1295898527"/>
    <b v="0"/>
    <n v="2"/>
    <b v="0"/>
    <s v="music/jazz"/>
    <m/>
    <n v="32.5"/>
    <x v="4"/>
    <x v="13"/>
  </r>
  <r>
    <n v="45"/>
    <x v="2"/>
    <x v="0"/>
    <s v="USD"/>
    <n v="1352610040"/>
    <n v="1349150440"/>
    <b v="0"/>
    <n v="5"/>
    <b v="0"/>
    <s v="music/jazz"/>
    <m/>
    <n v="9"/>
    <x v="4"/>
    <x v="13"/>
  </r>
  <r>
    <n v="730"/>
    <x v="2"/>
    <x v="0"/>
    <s v="USD"/>
    <n v="1367676034"/>
    <n v="1365084034"/>
    <b v="0"/>
    <n v="21"/>
    <b v="0"/>
    <s v="music/jazz"/>
    <m/>
    <n v="34.76"/>
    <x v="4"/>
    <x v="13"/>
  </r>
  <r>
    <n v="0"/>
    <x v="2"/>
    <x v="0"/>
    <s v="USD"/>
    <n v="1442856131"/>
    <n v="1441128131"/>
    <b v="0"/>
    <n v="0"/>
    <b v="0"/>
    <s v="music/jazz"/>
    <m/>
    <e v="#DIV/0!"/>
    <x v="4"/>
    <x v="13"/>
  </r>
  <r>
    <n v="1286"/>
    <x v="2"/>
    <x v="1"/>
    <s v="GBP"/>
    <n v="1359978927"/>
    <n v="1357127727"/>
    <b v="0"/>
    <n v="45"/>
    <b v="0"/>
    <s v="music/jazz"/>
    <m/>
    <n v="28.58"/>
    <x v="4"/>
    <x v="13"/>
  </r>
  <r>
    <n v="1351"/>
    <x v="2"/>
    <x v="0"/>
    <s v="USD"/>
    <n v="1387479360"/>
    <n v="1384887360"/>
    <b v="0"/>
    <n v="29"/>
    <b v="0"/>
    <s v="music/jazz"/>
    <m/>
    <n v="46.59"/>
    <x v="4"/>
    <x v="13"/>
  </r>
  <r>
    <n v="65"/>
    <x v="2"/>
    <x v="0"/>
    <s v="USD"/>
    <n v="1293082524"/>
    <n v="1290490524"/>
    <b v="0"/>
    <n v="2"/>
    <b v="0"/>
    <s v="music/jazz"/>
    <m/>
    <n v="32.5"/>
    <x v="4"/>
    <x v="13"/>
  </r>
  <r>
    <n v="644"/>
    <x v="2"/>
    <x v="0"/>
    <s v="USD"/>
    <n v="1338321305"/>
    <n v="1336506905"/>
    <b v="0"/>
    <n v="30"/>
    <b v="0"/>
    <s v="music/jazz"/>
    <m/>
    <n v="21.47"/>
    <x v="4"/>
    <x v="13"/>
  </r>
  <r>
    <n v="113"/>
    <x v="2"/>
    <x v="0"/>
    <s v="USD"/>
    <n v="1351582938"/>
    <n v="1348731738"/>
    <b v="0"/>
    <n v="8"/>
    <b v="0"/>
    <s v="music/indie rock"/>
    <m/>
    <n v="14.13"/>
    <x v="4"/>
    <x v="14"/>
  </r>
  <r>
    <n v="30"/>
    <x v="2"/>
    <x v="0"/>
    <s v="USD"/>
    <n v="1326520886"/>
    <n v="1322632886"/>
    <b v="0"/>
    <n v="1"/>
    <b v="0"/>
    <s v="music/indie rock"/>
    <m/>
    <n v="30"/>
    <x v="4"/>
    <x v="14"/>
  </r>
  <r>
    <n v="302"/>
    <x v="2"/>
    <x v="0"/>
    <s v="USD"/>
    <n v="1315341550"/>
    <n v="1312490350"/>
    <b v="0"/>
    <n v="14"/>
    <b v="0"/>
    <s v="music/indie rock"/>
    <m/>
    <n v="21.57"/>
    <x v="4"/>
    <x v="14"/>
  </r>
  <r>
    <n v="2001"/>
    <x v="2"/>
    <x v="0"/>
    <s v="USD"/>
    <n v="1456957635"/>
    <n v="1451773635"/>
    <b v="0"/>
    <n v="24"/>
    <b v="0"/>
    <s v="music/indie rock"/>
    <m/>
    <n v="83.38"/>
    <x v="4"/>
    <x v="14"/>
  </r>
  <r>
    <n v="20"/>
    <x v="2"/>
    <x v="0"/>
    <s v="USD"/>
    <n v="1336789860"/>
    <n v="1331666146"/>
    <b v="0"/>
    <n v="2"/>
    <b v="0"/>
    <s v="music/indie rock"/>
    <m/>
    <n v="10"/>
    <x v="4"/>
    <x v="14"/>
  </r>
  <r>
    <n v="750"/>
    <x v="2"/>
    <x v="0"/>
    <s v="USD"/>
    <n v="1483137311"/>
    <n v="1481322911"/>
    <b v="0"/>
    <n v="21"/>
    <b v="0"/>
    <s v="music/indie rock"/>
    <m/>
    <n v="35.71"/>
    <x v="4"/>
    <x v="14"/>
  </r>
  <r>
    <n v="205"/>
    <x v="2"/>
    <x v="0"/>
    <s v="USD"/>
    <n v="1473972813"/>
    <n v="1471812813"/>
    <b v="0"/>
    <n v="7"/>
    <b v="0"/>
    <s v="music/indie rock"/>
    <m/>
    <n v="29.29"/>
    <x v="4"/>
    <x v="14"/>
  </r>
  <r>
    <n v="0"/>
    <x v="2"/>
    <x v="0"/>
    <s v="USD"/>
    <n v="1338159655"/>
    <n v="1335567655"/>
    <b v="0"/>
    <n v="0"/>
    <b v="0"/>
    <s v="music/indie rock"/>
    <m/>
    <e v="#DIV/0!"/>
    <x v="4"/>
    <x v="14"/>
  </r>
  <r>
    <n v="72"/>
    <x v="2"/>
    <x v="0"/>
    <s v="USD"/>
    <n v="1314856800"/>
    <n v="1311789885"/>
    <b v="0"/>
    <n v="4"/>
    <b v="0"/>
    <s v="music/indie rock"/>
    <m/>
    <n v="18"/>
    <x v="4"/>
    <x v="14"/>
  </r>
  <r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125"/>
    <x v="2"/>
    <x v="0"/>
    <s v="USD"/>
    <n v="1385055979"/>
    <n v="1382460379"/>
    <b v="0"/>
    <n v="4"/>
    <b v="0"/>
    <s v="music/indie rock"/>
    <m/>
    <n v="31.25"/>
    <x v="4"/>
    <x v="14"/>
  </r>
  <r>
    <n v="260"/>
    <x v="2"/>
    <x v="0"/>
    <s v="USD"/>
    <n v="1408581930"/>
    <n v="1405989930"/>
    <b v="0"/>
    <n v="9"/>
    <b v="0"/>
    <s v="music/indie rock"/>
    <m/>
    <n v="28.89"/>
    <x v="4"/>
    <x v="14"/>
  </r>
  <r>
    <n v="2445"/>
    <x v="2"/>
    <x v="0"/>
    <s v="USD"/>
    <n v="1280635200"/>
    <n v="1273121283"/>
    <b v="0"/>
    <n v="17"/>
    <b v="0"/>
    <s v="music/indie rock"/>
    <m/>
    <n v="143.82"/>
    <x v="4"/>
    <x v="14"/>
  </r>
  <r>
    <n v="200"/>
    <x v="2"/>
    <x v="0"/>
    <s v="USD"/>
    <n v="1427920363"/>
    <n v="1425331963"/>
    <b v="0"/>
    <n v="5"/>
    <b v="0"/>
    <s v="music/indie rock"/>
    <m/>
    <n v="40"/>
    <x v="4"/>
    <x v="14"/>
  </r>
  <r>
    <n v="7834"/>
    <x v="2"/>
    <x v="0"/>
    <s v="USD"/>
    <n v="1465169610"/>
    <n v="1462577610"/>
    <b v="0"/>
    <n v="53"/>
    <b v="0"/>
    <s v="music/indie rock"/>
    <m/>
    <n v="147.81"/>
    <x v="4"/>
    <x v="14"/>
  </r>
  <r>
    <n v="195"/>
    <x v="2"/>
    <x v="0"/>
    <s v="USD"/>
    <n v="1287975829"/>
    <n v="1284087829"/>
    <b v="0"/>
    <n v="7"/>
    <b v="0"/>
    <s v="music/indie rock"/>
    <m/>
    <n v="27.86"/>
    <x v="4"/>
    <x v="14"/>
  </r>
  <r>
    <n v="3200"/>
    <x v="2"/>
    <x v="0"/>
    <s v="USD"/>
    <n v="1440734400"/>
    <n v="1438549026"/>
    <b v="0"/>
    <n v="72"/>
    <b v="0"/>
    <s v="music/indie rock"/>
    <m/>
    <n v="44.44"/>
    <x v="4"/>
    <x v="14"/>
  </r>
  <r>
    <n v="0"/>
    <x v="2"/>
    <x v="0"/>
    <s v="USD"/>
    <n v="1354123908"/>
    <n v="1351528308"/>
    <b v="0"/>
    <n v="0"/>
    <b v="0"/>
    <s v="music/indie rock"/>
    <m/>
    <e v="#DIV/0!"/>
    <x v="4"/>
    <x v="14"/>
  </r>
  <r>
    <n v="70"/>
    <x v="2"/>
    <x v="0"/>
    <s v="USD"/>
    <n v="1326651110"/>
    <n v="1322763110"/>
    <b v="0"/>
    <n v="2"/>
    <b v="0"/>
    <s v="music/indie rock"/>
    <m/>
    <n v="35"/>
    <x v="4"/>
    <x v="14"/>
  </r>
  <r>
    <n v="280"/>
    <x v="2"/>
    <x v="0"/>
    <s v="USD"/>
    <n v="1306549362"/>
    <n v="1302661362"/>
    <b v="0"/>
    <n v="8"/>
    <b v="0"/>
    <s v="music/indie rock"/>
    <m/>
    <n v="35"/>
    <x v="4"/>
    <x v="14"/>
  </r>
  <r>
    <n v="21"/>
    <x v="2"/>
    <x v="0"/>
    <s v="USD"/>
    <n v="1459365802"/>
    <n v="1456777402"/>
    <b v="0"/>
    <n v="2"/>
    <b v="0"/>
    <s v="music/jazz"/>
    <m/>
    <n v="10.5"/>
    <x v="4"/>
    <x v="13"/>
  </r>
  <r>
    <n v="0"/>
    <x v="2"/>
    <x v="0"/>
    <s v="USD"/>
    <n v="1276024260"/>
    <n v="1272050914"/>
    <b v="0"/>
    <n v="0"/>
    <b v="0"/>
    <s v="music/jazz"/>
    <m/>
    <e v="#DIV/0!"/>
    <x v="4"/>
    <x v="13"/>
  </r>
  <r>
    <n v="90"/>
    <x v="2"/>
    <x v="0"/>
    <s v="USD"/>
    <n v="1409412600"/>
    <n v="1404947422"/>
    <b v="0"/>
    <n v="3"/>
    <b v="0"/>
    <s v="music/jazz"/>
    <m/>
    <n v="30"/>
    <x v="4"/>
    <x v="13"/>
  </r>
  <r>
    <n v="160"/>
    <x v="2"/>
    <x v="0"/>
    <s v="USD"/>
    <n v="1348367100"/>
    <n v="1346180780"/>
    <b v="0"/>
    <n v="4"/>
    <b v="0"/>
    <s v="music/jazz"/>
    <m/>
    <n v="40"/>
    <x v="4"/>
    <x v="13"/>
  </r>
  <r>
    <n v="151"/>
    <x v="2"/>
    <x v="0"/>
    <s v="USD"/>
    <n v="1451786137"/>
    <n v="1449194137"/>
    <b v="0"/>
    <n v="3"/>
    <b v="0"/>
    <s v="music/jazz"/>
    <m/>
    <n v="50.33"/>
    <x v="4"/>
    <x v="13"/>
  </r>
  <r>
    <n v="196"/>
    <x v="2"/>
    <x v="0"/>
    <s v="USD"/>
    <n v="1295847926"/>
    <n v="1290663926"/>
    <b v="0"/>
    <n v="6"/>
    <b v="0"/>
    <s v="music/jazz"/>
    <m/>
    <n v="32.67"/>
    <x v="4"/>
    <x v="13"/>
  </r>
  <r>
    <n v="0"/>
    <x v="2"/>
    <x v="0"/>
    <s v="USD"/>
    <n v="1394681590"/>
    <n v="1392093190"/>
    <b v="0"/>
    <n v="0"/>
    <b v="0"/>
    <s v="music/jazz"/>
    <m/>
    <e v="#DIV/0!"/>
    <x v="4"/>
    <x v="13"/>
  </r>
  <r>
    <n v="0"/>
    <x v="2"/>
    <x v="0"/>
    <s v="USD"/>
    <n v="1315715823"/>
    <n v="1313123823"/>
    <b v="0"/>
    <n v="0"/>
    <b v="0"/>
    <s v="music/jazz"/>
    <m/>
    <e v="#DIV/0!"/>
    <x v="4"/>
    <x v="13"/>
  </r>
  <r>
    <n v="0"/>
    <x v="2"/>
    <x v="0"/>
    <s v="USD"/>
    <n v="1280206740"/>
    <n v="1276283655"/>
    <b v="0"/>
    <n v="0"/>
    <b v="0"/>
    <s v="music/jazz"/>
    <m/>
    <e v="#DIV/0!"/>
    <x v="4"/>
    <x v="13"/>
  </r>
  <r>
    <n v="520"/>
    <x v="2"/>
    <x v="0"/>
    <s v="USD"/>
    <n v="1343016000"/>
    <n v="1340296440"/>
    <b v="0"/>
    <n v="8"/>
    <b v="0"/>
    <s v="music/jazz"/>
    <m/>
    <n v="65"/>
    <x v="4"/>
    <x v="13"/>
  </r>
  <r>
    <n v="123"/>
    <x v="2"/>
    <x v="1"/>
    <s v="GBP"/>
    <n v="1488546319"/>
    <n v="1483362319"/>
    <b v="0"/>
    <n v="5"/>
    <b v="0"/>
    <s v="music/jazz"/>
    <m/>
    <n v="24.6"/>
    <x v="4"/>
    <x v="13"/>
  </r>
  <r>
    <n v="0"/>
    <x v="2"/>
    <x v="0"/>
    <s v="USD"/>
    <n v="1390522045"/>
    <n v="1388707645"/>
    <b v="0"/>
    <n v="0"/>
    <b v="0"/>
    <s v="music/jazz"/>
    <m/>
    <e v="#DIV/0!"/>
    <x v="4"/>
    <x v="13"/>
  </r>
  <r>
    <n v="30"/>
    <x v="2"/>
    <x v="0"/>
    <s v="USD"/>
    <n v="1355197047"/>
    <n v="1350009447"/>
    <b v="0"/>
    <n v="2"/>
    <b v="0"/>
    <s v="music/jazz"/>
    <m/>
    <n v="15"/>
    <x v="4"/>
    <x v="13"/>
  </r>
  <r>
    <n v="1982"/>
    <x v="2"/>
    <x v="0"/>
    <s v="USD"/>
    <n v="1336188019"/>
    <n v="1333596019"/>
    <b v="0"/>
    <n v="24"/>
    <b v="0"/>
    <s v="music/jazz"/>
    <m/>
    <n v="82.58"/>
    <x v="4"/>
    <x v="13"/>
  </r>
  <r>
    <n v="0"/>
    <x v="2"/>
    <x v="0"/>
    <s v="USD"/>
    <n v="1345918747"/>
    <n v="1343326747"/>
    <b v="0"/>
    <n v="0"/>
    <b v="0"/>
    <s v="music/jazz"/>
    <m/>
    <e v="#DIV/0!"/>
    <x v="4"/>
    <x v="13"/>
  </r>
  <r>
    <n v="375"/>
    <x v="2"/>
    <x v="0"/>
    <s v="USD"/>
    <n v="1330577940"/>
    <n v="1327853914"/>
    <b v="0"/>
    <n v="9"/>
    <b v="0"/>
    <s v="music/jazz"/>
    <m/>
    <n v="41.67"/>
    <x v="4"/>
    <x v="13"/>
  </r>
  <r>
    <n v="0"/>
    <x v="2"/>
    <x v="0"/>
    <s v="USD"/>
    <n v="1287723600"/>
    <n v="1284409734"/>
    <b v="0"/>
    <n v="0"/>
    <b v="0"/>
    <s v="music/jazz"/>
    <m/>
    <e v="#DIV/0!"/>
    <x v="4"/>
    <x v="13"/>
  </r>
  <r>
    <n v="30"/>
    <x v="2"/>
    <x v="0"/>
    <s v="USD"/>
    <n v="1405305000"/>
    <n v="1402612730"/>
    <b v="0"/>
    <n v="1"/>
    <b v="0"/>
    <s v="music/jazz"/>
    <m/>
    <n v="30"/>
    <x v="4"/>
    <x v="13"/>
  </r>
  <r>
    <n v="196"/>
    <x v="2"/>
    <x v="1"/>
    <s v="GBP"/>
    <n v="1417474761"/>
    <n v="1414879161"/>
    <b v="0"/>
    <n v="10"/>
    <b v="0"/>
    <s v="music/jazz"/>
    <m/>
    <n v="19.600000000000001"/>
    <x v="4"/>
    <x v="13"/>
  </r>
  <r>
    <n v="100"/>
    <x v="2"/>
    <x v="0"/>
    <s v="USD"/>
    <n v="1355930645"/>
    <n v="1352906645"/>
    <b v="0"/>
    <n v="1"/>
    <b v="0"/>
    <s v="music/jazz"/>
    <m/>
    <n v="100"/>
    <x v="4"/>
    <x v="13"/>
  </r>
  <r>
    <n v="0"/>
    <x v="2"/>
    <x v="0"/>
    <s v="USD"/>
    <n v="1384448822"/>
    <n v="1381853222"/>
    <b v="0"/>
    <n v="0"/>
    <b v="0"/>
    <s v="music/jazz"/>
    <m/>
    <e v="#DIV/0!"/>
    <x v="4"/>
    <x v="13"/>
  </r>
  <r>
    <n v="4635"/>
    <x v="2"/>
    <x v="0"/>
    <s v="USD"/>
    <n v="1323666376"/>
    <n v="1320033976"/>
    <b v="0"/>
    <n v="20"/>
    <b v="0"/>
    <s v="music/jazz"/>
    <m/>
    <n v="231.75"/>
    <x v="4"/>
    <x v="13"/>
  </r>
  <r>
    <n v="5680"/>
    <x v="2"/>
    <x v="0"/>
    <s v="USD"/>
    <n v="1412167393"/>
    <n v="1409143393"/>
    <b v="0"/>
    <n v="30"/>
    <b v="0"/>
    <s v="music/jazz"/>
    <m/>
    <n v="189.33"/>
    <x v="4"/>
    <x v="13"/>
  </r>
  <r>
    <n v="330"/>
    <x v="2"/>
    <x v="0"/>
    <s v="USD"/>
    <n v="1416614523"/>
    <n v="1414018923"/>
    <b v="0"/>
    <n v="6"/>
    <b v="0"/>
    <s v="music/jazz"/>
    <m/>
    <n v="55"/>
    <x v="4"/>
    <x v="13"/>
  </r>
  <r>
    <n v="327"/>
    <x v="2"/>
    <x v="0"/>
    <s v="USD"/>
    <n v="1360795069"/>
    <n v="1358203069"/>
    <b v="0"/>
    <n v="15"/>
    <b v="0"/>
    <s v="music/jazz"/>
    <m/>
    <n v="21.8"/>
    <x v="4"/>
    <x v="13"/>
  </r>
  <r>
    <n v="160"/>
    <x v="2"/>
    <x v="0"/>
    <s v="USD"/>
    <n v="1385590111"/>
    <n v="1382994511"/>
    <b v="0"/>
    <n v="5"/>
    <b v="0"/>
    <s v="music/jazz"/>
    <m/>
    <n v="32"/>
    <x v="4"/>
    <x v="13"/>
  </r>
  <r>
    <n v="0"/>
    <x v="2"/>
    <x v="0"/>
    <s v="USD"/>
    <n v="1278628800"/>
    <n v="1276043330"/>
    <b v="0"/>
    <n v="0"/>
    <b v="0"/>
    <s v="music/jazz"/>
    <m/>
    <e v="#DIV/0!"/>
    <x v="4"/>
    <x v="13"/>
  </r>
  <r>
    <n v="0"/>
    <x v="2"/>
    <x v="0"/>
    <s v="USD"/>
    <n v="1337024695"/>
    <n v="1334432695"/>
    <b v="0"/>
    <n v="0"/>
    <b v="0"/>
    <s v="music/jazz"/>
    <m/>
    <e v="#DIV/0!"/>
    <x v="4"/>
    <x v="13"/>
  </r>
  <r>
    <n v="1575"/>
    <x v="2"/>
    <x v="0"/>
    <s v="USD"/>
    <n v="1353196800"/>
    <n v="1348864913"/>
    <b v="0"/>
    <n v="28"/>
    <b v="0"/>
    <s v="music/jazz"/>
    <m/>
    <n v="56.25"/>
    <x v="4"/>
    <x v="13"/>
  </r>
  <r>
    <n v="0"/>
    <x v="2"/>
    <x v="0"/>
    <s v="USD"/>
    <n v="1333946569"/>
    <n v="1331358169"/>
    <b v="0"/>
    <n v="0"/>
    <b v="0"/>
    <s v="music/jazz"/>
    <m/>
    <e v="#DIV/0!"/>
    <x v="4"/>
    <x v="13"/>
  </r>
  <r>
    <n v="345"/>
    <x v="2"/>
    <x v="0"/>
    <s v="USD"/>
    <n v="1277501520"/>
    <n v="1273874306"/>
    <b v="0"/>
    <n v="5"/>
    <b v="0"/>
    <s v="music/jazz"/>
    <m/>
    <n v="69"/>
    <x v="4"/>
    <x v="13"/>
  </r>
  <r>
    <n v="131"/>
    <x v="2"/>
    <x v="1"/>
    <s v="GBP"/>
    <n v="1395007200"/>
    <n v="1392021502"/>
    <b v="0"/>
    <n v="7"/>
    <b v="0"/>
    <s v="music/jazz"/>
    <m/>
    <n v="18.71"/>
    <x v="4"/>
    <x v="13"/>
  </r>
  <r>
    <n v="1381"/>
    <x v="2"/>
    <x v="0"/>
    <s v="USD"/>
    <n v="1363990545"/>
    <n v="1360106145"/>
    <b v="0"/>
    <n v="30"/>
    <b v="0"/>
    <s v="music/jazz"/>
    <m/>
    <n v="46.03"/>
    <x v="4"/>
    <x v="13"/>
  </r>
  <r>
    <n v="120"/>
    <x v="2"/>
    <x v="0"/>
    <s v="USD"/>
    <n v="1399867409"/>
    <n v="1394683409"/>
    <b v="0"/>
    <n v="2"/>
    <b v="0"/>
    <s v="music/jazz"/>
    <m/>
    <n v="60"/>
    <x v="4"/>
    <x v="13"/>
  </r>
  <r>
    <n v="1520"/>
    <x v="2"/>
    <x v="5"/>
    <s v="CAD"/>
    <n v="1399183200"/>
    <n v="1396633284"/>
    <b v="0"/>
    <n v="30"/>
    <b v="0"/>
    <s v="music/jazz"/>
    <m/>
    <n v="50.67"/>
    <x v="4"/>
    <x v="13"/>
  </r>
  <r>
    <n v="50"/>
    <x v="2"/>
    <x v="0"/>
    <s v="USD"/>
    <n v="1454054429"/>
    <n v="1451462429"/>
    <b v="0"/>
    <n v="2"/>
    <b v="0"/>
    <s v="music/jazz"/>
    <m/>
    <n v="25"/>
    <x v="4"/>
    <x v="13"/>
  </r>
  <r>
    <n v="0"/>
    <x v="2"/>
    <x v="0"/>
    <s v="USD"/>
    <n v="1326916800"/>
    <n v="1323131689"/>
    <b v="0"/>
    <n v="0"/>
    <b v="0"/>
    <s v="music/jazz"/>
    <m/>
    <e v="#DIV/0!"/>
    <x v="4"/>
    <x v="13"/>
  </r>
  <r>
    <n v="40"/>
    <x v="2"/>
    <x v="0"/>
    <s v="USD"/>
    <n v="1383509357"/>
    <n v="1380913757"/>
    <b v="0"/>
    <n v="2"/>
    <b v="0"/>
    <s v="music/jazz"/>
    <m/>
    <n v="20"/>
    <x v="4"/>
    <x v="13"/>
  </r>
  <r>
    <n v="25"/>
    <x v="2"/>
    <x v="0"/>
    <s v="USD"/>
    <n v="1346585448"/>
    <n v="1343993448"/>
    <b v="0"/>
    <n v="1"/>
    <b v="0"/>
    <s v="music/jazz"/>
    <m/>
    <n v="25"/>
    <x v="4"/>
    <x v="13"/>
  </r>
  <r>
    <n v="40"/>
    <x v="2"/>
    <x v="0"/>
    <s v="USD"/>
    <n v="1372622280"/>
    <n v="1369246738"/>
    <b v="0"/>
    <n v="2"/>
    <b v="0"/>
    <s v="music/jazz"/>
    <m/>
    <n v="20"/>
    <x v="4"/>
    <x v="13"/>
  </r>
  <r>
    <n v="1544"/>
    <x v="2"/>
    <x v="0"/>
    <s v="USD"/>
    <n v="1439251926"/>
    <n v="1435363926"/>
    <b v="0"/>
    <n v="14"/>
    <b v="0"/>
    <s v="technology/wearables"/>
    <m/>
    <n v="110.29"/>
    <x v="2"/>
    <x v="8"/>
  </r>
  <r>
    <n v="1161"/>
    <x v="2"/>
    <x v="0"/>
    <s v="USD"/>
    <n v="1486693145"/>
    <n v="1484101145"/>
    <b v="0"/>
    <n v="31"/>
    <b v="0"/>
    <s v="technology/wearables"/>
    <m/>
    <n v="37.450000000000003"/>
    <x v="2"/>
    <x v="8"/>
  </r>
  <r>
    <n v="668"/>
    <x v="2"/>
    <x v="0"/>
    <s v="USD"/>
    <n v="1455826460"/>
    <n v="1452716060"/>
    <b v="0"/>
    <n v="16"/>
    <b v="0"/>
    <s v="technology/wearables"/>
    <m/>
    <n v="41.75"/>
    <x v="2"/>
    <x v="8"/>
  </r>
  <r>
    <n v="289"/>
    <x v="2"/>
    <x v="0"/>
    <s v="USD"/>
    <n v="1480438905"/>
    <n v="1477843305"/>
    <b v="0"/>
    <n v="12"/>
    <b v="0"/>
    <s v="technology/wearables"/>
    <m/>
    <n v="24.08"/>
    <x v="2"/>
    <x v="8"/>
  </r>
  <r>
    <n v="6663"/>
    <x v="2"/>
    <x v="0"/>
    <s v="USD"/>
    <n v="1460988000"/>
    <n v="1458050450"/>
    <b v="0"/>
    <n v="96"/>
    <b v="0"/>
    <s v="technology/wearables"/>
    <m/>
    <n v="69.41"/>
    <x v="2"/>
    <x v="8"/>
  </r>
  <r>
    <n v="2484"/>
    <x v="2"/>
    <x v="6"/>
    <s v="EUR"/>
    <n v="1487462340"/>
    <n v="1482958626"/>
    <b v="0"/>
    <n v="16"/>
    <b v="0"/>
    <s v="technology/wearables"/>
    <m/>
    <n v="155.25"/>
    <x v="2"/>
    <x v="8"/>
  </r>
  <r>
    <n v="286"/>
    <x v="2"/>
    <x v="0"/>
    <s v="USD"/>
    <n v="1473444048"/>
    <n v="1470852048"/>
    <b v="0"/>
    <n v="5"/>
    <b v="0"/>
    <s v="technology/wearables"/>
    <m/>
    <n v="57.2"/>
    <x v="2"/>
    <x v="8"/>
  </r>
  <r>
    <n v="0"/>
    <x v="2"/>
    <x v="0"/>
    <s v="USD"/>
    <n v="1467312306"/>
    <n v="1462128306"/>
    <b v="0"/>
    <n v="0"/>
    <b v="0"/>
    <s v="technology/wearables"/>
    <m/>
    <e v="#DIV/0!"/>
    <x v="2"/>
    <x v="8"/>
  </r>
  <r>
    <n v="480"/>
    <x v="2"/>
    <x v="9"/>
    <s v="EUR"/>
    <n v="1457812364"/>
    <n v="1455220364"/>
    <b v="0"/>
    <n v="8"/>
    <b v="0"/>
    <s v="technology/wearables"/>
    <m/>
    <n v="60"/>
    <x v="2"/>
    <x v="8"/>
  </r>
  <r>
    <n v="273"/>
    <x v="2"/>
    <x v="12"/>
    <s v="EUR"/>
    <n v="1456016576"/>
    <n v="1450832576"/>
    <b v="0"/>
    <n v="7"/>
    <b v="0"/>
    <s v="technology/wearables"/>
    <m/>
    <n v="39"/>
    <x v="2"/>
    <x v="8"/>
  </r>
  <r>
    <n v="1402"/>
    <x v="2"/>
    <x v="5"/>
    <s v="CAD"/>
    <n v="1453053661"/>
    <n v="1450461661"/>
    <b v="0"/>
    <n v="24"/>
    <b v="0"/>
    <s v="technology/wearables"/>
    <m/>
    <n v="58.42"/>
    <x v="2"/>
    <x v="8"/>
  </r>
  <r>
    <n v="19195"/>
    <x v="2"/>
    <x v="0"/>
    <s v="USD"/>
    <n v="1465054872"/>
    <n v="1461166872"/>
    <b v="0"/>
    <n v="121"/>
    <b v="0"/>
    <s v="technology/wearables"/>
    <m/>
    <n v="158.63999999999999"/>
    <x v="2"/>
    <x v="8"/>
  </r>
  <r>
    <n v="19572"/>
    <x v="2"/>
    <x v="0"/>
    <s v="USD"/>
    <n v="1479483812"/>
    <n v="1476888212"/>
    <b v="0"/>
    <n v="196"/>
    <b v="0"/>
    <s v="technology/wearables"/>
    <m/>
    <n v="99.86"/>
    <x v="2"/>
    <x v="8"/>
  </r>
  <r>
    <n v="126"/>
    <x v="2"/>
    <x v="0"/>
    <s v="USD"/>
    <n v="1422158199"/>
    <n v="1419566199"/>
    <b v="0"/>
    <n v="5"/>
    <b v="0"/>
    <s v="technology/wearables"/>
    <m/>
    <n v="25.2"/>
    <x v="2"/>
    <x v="8"/>
  </r>
  <r>
    <n v="6511"/>
    <x v="2"/>
    <x v="0"/>
    <s v="USD"/>
    <n v="1440100839"/>
    <n v="1436472039"/>
    <b v="0"/>
    <n v="73"/>
    <b v="0"/>
    <s v="technology/wearables"/>
    <m/>
    <n v="89.19"/>
    <x v="2"/>
    <x v="8"/>
  </r>
  <r>
    <n v="16984"/>
    <x v="2"/>
    <x v="0"/>
    <s v="USD"/>
    <n v="1473750300"/>
    <n v="1470294300"/>
    <b v="0"/>
    <n v="93"/>
    <b v="0"/>
    <s v="technology/wearables"/>
    <m/>
    <n v="182.62"/>
    <x v="2"/>
    <x v="8"/>
  </r>
  <r>
    <n v="861"/>
    <x v="2"/>
    <x v="0"/>
    <s v="USD"/>
    <n v="1430081759"/>
    <n v="1424901359"/>
    <b v="0"/>
    <n v="17"/>
    <b v="0"/>
    <s v="technology/wearables"/>
    <m/>
    <n v="50.65"/>
    <x v="2"/>
    <x v="8"/>
  </r>
  <r>
    <n v="233"/>
    <x v="2"/>
    <x v="0"/>
    <s v="USD"/>
    <n v="1479392133"/>
    <n v="1476710133"/>
    <b v="0"/>
    <n v="7"/>
    <b v="0"/>
    <s v="technology/wearables"/>
    <m/>
    <n v="33.29"/>
    <x v="2"/>
    <x v="8"/>
  </r>
  <r>
    <n v="881"/>
    <x v="2"/>
    <x v="0"/>
    <s v="USD"/>
    <n v="1428641940"/>
    <n v="1426792563"/>
    <b v="0"/>
    <n v="17"/>
    <b v="0"/>
    <s v="technology/wearables"/>
    <m/>
    <n v="51.82"/>
    <x v="2"/>
    <x v="8"/>
  </r>
  <r>
    <n v="19430"/>
    <x v="2"/>
    <x v="0"/>
    <s v="USD"/>
    <n v="1421640665"/>
    <n v="1419048665"/>
    <b v="0"/>
    <n v="171"/>
    <b v="0"/>
    <s v="technology/wearables"/>
    <m/>
    <n v="113.63"/>
    <x v="2"/>
    <x v="8"/>
  </r>
  <r>
    <n v="25655"/>
    <x v="2"/>
    <x v="0"/>
    <s v="USD"/>
    <n v="1489500155"/>
    <n v="1485874955"/>
    <b v="0"/>
    <n v="188"/>
    <b v="0"/>
    <s v="technology/wearables"/>
    <m/>
    <n v="136.46"/>
    <x v="2"/>
    <x v="8"/>
  </r>
  <r>
    <n v="40079"/>
    <x v="2"/>
    <x v="0"/>
    <s v="USD"/>
    <n v="1487617200"/>
    <n v="1483634335"/>
    <b v="0"/>
    <n v="110"/>
    <b v="0"/>
    <s v="technology/wearables"/>
    <m/>
    <n v="364.35"/>
    <x v="2"/>
    <x v="8"/>
  </r>
  <r>
    <n v="712"/>
    <x v="2"/>
    <x v="0"/>
    <s v="USD"/>
    <n v="1455210353"/>
    <n v="1451927153"/>
    <b v="0"/>
    <n v="37"/>
    <b v="0"/>
    <s v="technology/wearables"/>
    <m/>
    <n v="19.239999999999998"/>
    <x v="2"/>
    <x v="8"/>
  </r>
  <r>
    <n v="377"/>
    <x v="2"/>
    <x v="0"/>
    <s v="USD"/>
    <n v="1476717319"/>
    <n v="1473693319"/>
    <b v="0"/>
    <n v="9"/>
    <b v="0"/>
    <s v="technology/wearables"/>
    <m/>
    <n v="41.89"/>
    <x v="2"/>
    <x v="8"/>
  </r>
  <r>
    <n v="879"/>
    <x v="2"/>
    <x v="5"/>
    <s v="CAD"/>
    <n v="1441119919"/>
    <n v="1437663919"/>
    <b v="0"/>
    <n v="29"/>
    <b v="0"/>
    <s v="technology/wearables"/>
    <m/>
    <n v="30.31"/>
    <x v="2"/>
    <x v="8"/>
  </r>
  <r>
    <n v="298"/>
    <x v="2"/>
    <x v="0"/>
    <s v="USD"/>
    <n v="1477454340"/>
    <n v="1474676646"/>
    <b v="0"/>
    <n v="6"/>
    <b v="0"/>
    <s v="technology/wearables"/>
    <m/>
    <n v="49.67"/>
    <x v="2"/>
    <x v="8"/>
  </r>
  <r>
    <n v="1776"/>
    <x v="2"/>
    <x v="0"/>
    <s v="USD"/>
    <n v="1475766932"/>
    <n v="1473174932"/>
    <b v="0"/>
    <n v="30"/>
    <b v="0"/>
    <s v="technology/wearables"/>
    <m/>
    <n v="59.2"/>
    <x v="2"/>
    <x v="8"/>
  </r>
  <r>
    <n v="3562"/>
    <x v="2"/>
    <x v="0"/>
    <s v="USD"/>
    <n v="1461301574"/>
    <n v="1456121174"/>
    <b v="0"/>
    <n v="81"/>
    <b v="0"/>
    <s v="technology/wearables"/>
    <m/>
    <n v="43.98"/>
    <x v="2"/>
    <x v="8"/>
  </r>
  <r>
    <n v="106"/>
    <x v="2"/>
    <x v="0"/>
    <s v="USD"/>
    <n v="1408134034"/>
    <n v="1405542034"/>
    <b v="0"/>
    <n v="4"/>
    <b v="0"/>
    <s v="technology/wearables"/>
    <m/>
    <n v="26.5"/>
    <x v="2"/>
    <x v="8"/>
  </r>
  <r>
    <n v="14000"/>
    <x v="2"/>
    <x v="14"/>
    <s v="MXN"/>
    <n v="1486624607"/>
    <n v="1483773407"/>
    <b v="0"/>
    <n v="11"/>
    <b v="0"/>
    <s v="technology/wearables"/>
    <m/>
    <n v="1272.73"/>
    <x v="2"/>
    <x v="8"/>
  </r>
  <r>
    <n v="2296"/>
    <x v="2"/>
    <x v="5"/>
    <s v="CAD"/>
    <n v="1485147540"/>
    <n v="1481951853"/>
    <b v="0"/>
    <n v="14"/>
    <b v="0"/>
    <s v="technology/wearables"/>
    <m/>
    <n v="164"/>
    <x v="2"/>
    <x v="8"/>
  </r>
  <r>
    <n v="226"/>
    <x v="2"/>
    <x v="0"/>
    <s v="USD"/>
    <n v="1433178060"/>
    <n v="1429290060"/>
    <b v="0"/>
    <n v="5"/>
    <b v="0"/>
    <s v="technology/wearables"/>
    <m/>
    <n v="45.2"/>
    <x v="2"/>
    <x v="8"/>
  </r>
  <r>
    <n v="6925"/>
    <x v="2"/>
    <x v="0"/>
    <s v="USD"/>
    <n v="1409813940"/>
    <n v="1407271598"/>
    <b v="0"/>
    <n v="45"/>
    <b v="0"/>
    <s v="technology/wearables"/>
    <m/>
    <n v="153.88999999999999"/>
    <x v="2"/>
    <x v="8"/>
  </r>
  <r>
    <n v="411"/>
    <x v="2"/>
    <x v="0"/>
    <s v="USD"/>
    <n v="1447032093"/>
    <n v="1441844493"/>
    <b v="0"/>
    <n v="8"/>
    <b v="0"/>
    <s v="technology/wearables"/>
    <m/>
    <n v="51.38"/>
    <x v="2"/>
    <x v="8"/>
  </r>
  <r>
    <n v="280"/>
    <x v="2"/>
    <x v="0"/>
    <s v="USD"/>
    <n v="1458925156"/>
    <n v="1456336756"/>
    <b v="0"/>
    <n v="3"/>
    <b v="0"/>
    <s v="technology/wearables"/>
    <m/>
    <n v="93.33"/>
    <x v="2"/>
    <x v="8"/>
  </r>
  <r>
    <n v="2607"/>
    <x v="2"/>
    <x v="0"/>
    <s v="USD"/>
    <n v="1467132185"/>
    <n v="1461948185"/>
    <b v="0"/>
    <n v="24"/>
    <b v="0"/>
    <s v="technology/wearables"/>
    <m/>
    <n v="108.63"/>
    <x v="2"/>
    <x v="8"/>
  </r>
  <r>
    <n v="2889"/>
    <x v="2"/>
    <x v="2"/>
    <s v="AUD"/>
    <n v="1439515497"/>
    <n v="1435627497"/>
    <b v="0"/>
    <n v="18"/>
    <b v="0"/>
    <s v="technology/wearables"/>
    <m/>
    <n v="160.5"/>
    <x v="2"/>
    <x v="8"/>
  </r>
  <r>
    <n v="909"/>
    <x v="2"/>
    <x v="15"/>
    <s v="EUR"/>
    <n v="1456094197"/>
    <n v="1453502197"/>
    <b v="0"/>
    <n v="12"/>
    <b v="0"/>
    <s v="technology/wearables"/>
    <m/>
    <n v="75.75"/>
    <x v="2"/>
    <x v="8"/>
  </r>
  <r>
    <n v="97273"/>
    <x v="2"/>
    <x v="11"/>
    <s v="SEK"/>
    <n v="1456385101"/>
    <n v="1453793101"/>
    <b v="0"/>
    <n v="123"/>
    <b v="0"/>
    <s v="technology/wearables"/>
    <m/>
    <n v="790.84"/>
    <x v="2"/>
    <x v="8"/>
  </r>
  <r>
    <n v="28986.16"/>
    <x v="2"/>
    <x v="0"/>
    <s v="USD"/>
    <n v="1466449140"/>
    <n v="1463392828"/>
    <b v="0"/>
    <n v="96"/>
    <b v="0"/>
    <s v="technology/wearables"/>
    <m/>
    <n v="301.94"/>
    <x v="2"/>
    <x v="8"/>
  </r>
  <r>
    <n v="1486"/>
    <x v="2"/>
    <x v="0"/>
    <s v="USD"/>
    <n v="1417387322"/>
    <n v="1413495722"/>
    <b v="0"/>
    <n v="31"/>
    <b v="0"/>
    <s v="technology/wearables"/>
    <m/>
    <n v="47.94"/>
    <x v="2"/>
    <x v="8"/>
  </r>
  <r>
    <n v="11"/>
    <x v="2"/>
    <x v="0"/>
    <s v="USD"/>
    <n v="1407624222"/>
    <n v="1405032222"/>
    <b v="0"/>
    <n v="4"/>
    <b v="0"/>
    <s v="technology/wearables"/>
    <m/>
    <n v="2.75"/>
    <x v="2"/>
    <x v="8"/>
  </r>
  <r>
    <n v="3"/>
    <x v="2"/>
    <x v="0"/>
    <s v="USD"/>
    <n v="1475431486"/>
    <n v="1472839486"/>
    <b v="0"/>
    <n v="3"/>
    <b v="0"/>
    <s v="technology/wearables"/>
    <m/>
    <n v="1"/>
    <x v="2"/>
    <x v="8"/>
  </r>
  <r>
    <n v="30751"/>
    <x v="2"/>
    <x v="3"/>
    <s v="EUR"/>
    <n v="1471985640"/>
    <n v="1469289685"/>
    <b v="0"/>
    <n v="179"/>
    <b v="0"/>
    <s v="technology/wearables"/>
    <m/>
    <n v="171.79"/>
    <x v="2"/>
    <x v="8"/>
  </r>
  <r>
    <n v="106"/>
    <x v="2"/>
    <x v="0"/>
    <s v="USD"/>
    <n v="1427507208"/>
    <n v="1424918808"/>
    <b v="0"/>
    <n v="3"/>
    <b v="0"/>
    <s v="technology/wearables"/>
    <m/>
    <n v="35.33"/>
    <x v="2"/>
    <x v="8"/>
  </r>
  <r>
    <n v="1888"/>
    <x v="2"/>
    <x v="12"/>
    <s v="EUR"/>
    <n v="1451602800"/>
    <n v="1449011610"/>
    <b v="0"/>
    <n v="23"/>
    <b v="0"/>
    <s v="technology/wearables"/>
    <m/>
    <n v="82.09"/>
    <x v="2"/>
    <x v="8"/>
  </r>
  <r>
    <n v="2550"/>
    <x v="2"/>
    <x v="1"/>
    <s v="GBP"/>
    <n v="1452384000"/>
    <n v="1447698300"/>
    <b v="0"/>
    <n v="23"/>
    <b v="0"/>
    <s v="technology/wearables"/>
    <m/>
    <n v="110.87"/>
    <x v="2"/>
    <x v="8"/>
  </r>
  <r>
    <n v="6610"/>
    <x v="2"/>
    <x v="9"/>
    <s v="EUR"/>
    <n v="1403507050"/>
    <n v="1400051050"/>
    <b v="0"/>
    <n v="41"/>
    <b v="0"/>
    <s v="technology/wearables"/>
    <m/>
    <n v="161.22"/>
    <x v="2"/>
    <x v="8"/>
  </r>
  <r>
    <n v="0"/>
    <x v="2"/>
    <x v="13"/>
    <s v="EUR"/>
    <n v="1475310825"/>
    <n v="1472718825"/>
    <b v="0"/>
    <n v="0"/>
    <b v="0"/>
    <s v="technology/wearables"/>
    <m/>
    <e v="#DIV/0!"/>
    <x v="2"/>
    <x v="8"/>
  </r>
  <r>
    <n v="1677"/>
    <x v="2"/>
    <x v="0"/>
    <s v="USD"/>
    <n v="1475101495"/>
    <n v="1472509495"/>
    <b v="0"/>
    <n v="32"/>
    <b v="0"/>
    <s v="technology/wearables"/>
    <m/>
    <n v="52.41"/>
    <x v="2"/>
    <x v="8"/>
  </r>
  <r>
    <n v="26"/>
    <x v="2"/>
    <x v="0"/>
    <s v="USD"/>
    <n v="1409770164"/>
    <n v="1407178164"/>
    <b v="0"/>
    <n v="2"/>
    <b v="0"/>
    <s v="technology/wearables"/>
    <m/>
    <n v="13"/>
    <x v="2"/>
    <x v="8"/>
  </r>
  <r>
    <n v="212"/>
    <x v="2"/>
    <x v="1"/>
    <s v="GBP"/>
    <n v="1468349460"/>
    <n v="1466186988"/>
    <b v="0"/>
    <n v="7"/>
    <b v="0"/>
    <s v="technology/wearables"/>
    <m/>
    <n v="30.29"/>
    <x v="2"/>
    <x v="8"/>
  </r>
  <r>
    <n v="467"/>
    <x v="2"/>
    <x v="0"/>
    <s v="USD"/>
    <n v="1462655519"/>
    <n v="1457475119"/>
    <b v="0"/>
    <n v="4"/>
    <b v="0"/>
    <s v="technology/wearables"/>
    <m/>
    <n v="116.75"/>
    <x v="2"/>
    <x v="8"/>
  </r>
  <r>
    <n v="17561"/>
    <x v="2"/>
    <x v="0"/>
    <s v="USD"/>
    <n v="1478926800"/>
    <n v="1476054568"/>
    <b v="0"/>
    <n v="196"/>
    <b v="0"/>
    <s v="technology/wearables"/>
    <m/>
    <n v="89.6"/>
    <x v="2"/>
    <x v="8"/>
  </r>
  <r>
    <n v="4669"/>
    <x v="2"/>
    <x v="0"/>
    <s v="USD"/>
    <n v="1417388340"/>
    <n v="1412835530"/>
    <b v="0"/>
    <n v="11"/>
    <b v="0"/>
    <s v="technology/wearables"/>
    <m/>
    <n v="424.45"/>
    <x v="2"/>
    <x v="8"/>
  </r>
  <r>
    <n v="726"/>
    <x v="2"/>
    <x v="0"/>
    <s v="USD"/>
    <n v="1417276800"/>
    <n v="1415140480"/>
    <b v="0"/>
    <n v="9"/>
    <b v="0"/>
    <s v="technology/wearables"/>
    <m/>
    <n v="80.67"/>
    <x v="2"/>
    <x v="8"/>
  </r>
  <r>
    <n v="65"/>
    <x v="2"/>
    <x v="0"/>
    <s v="USD"/>
    <n v="1406474820"/>
    <n v="1403902060"/>
    <b v="0"/>
    <n v="5"/>
    <b v="0"/>
    <s v="technology/wearables"/>
    <m/>
    <n v="13"/>
    <x v="2"/>
    <x v="8"/>
  </r>
  <r>
    <n v="65"/>
    <x v="2"/>
    <x v="0"/>
    <s v="USD"/>
    <n v="1417145297"/>
    <n v="1414549697"/>
    <b v="0"/>
    <n v="8"/>
    <b v="0"/>
    <s v="technology/wearables"/>
    <m/>
    <n v="8.1300000000000008"/>
    <x v="2"/>
    <x v="8"/>
  </r>
  <r>
    <n v="35135"/>
    <x v="2"/>
    <x v="5"/>
    <s v="CAD"/>
    <n v="1447909401"/>
    <n v="1444017801"/>
    <b v="0"/>
    <n v="229"/>
    <b v="0"/>
    <s v="technology/wearables"/>
    <m/>
    <n v="153.43"/>
    <x v="2"/>
    <x v="8"/>
  </r>
  <r>
    <n v="11683"/>
    <x v="2"/>
    <x v="5"/>
    <s v="CAD"/>
    <n v="1415865720"/>
    <n v="1413270690"/>
    <b v="0"/>
    <n v="40"/>
    <b v="0"/>
    <s v="technology/wearables"/>
    <m/>
    <n v="292.08"/>
    <x v="2"/>
    <x v="8"/>
  </r>
  <r>
    <n v="19824"/>
    <x v="1"/>
    <x v="0"/>
    <s v="USD"/>
    <n v="1489537560"/>
    <n v="1484357160"/>
    <b v="0"/>
    <n v="6"/>
    <b v="0"/>
    <s v="technology/wearables"/>
    <m/>
    <n v="3304"/>
    <x v="2"/>
    <x v="8"/>
  </r>
  <r>
    <n v="5200"/>
    <x v="1"/>
    <x v="1"/>
    <s v="GBP"/>
    <n v="1485796613"/>
    <n v="1481908613"/>
    <b v="0"/>
    <n v="4"/>
    <b v="0"/>
    <s v="technology/wearables"/>
    <m/>
    <n v="1300"/>
    <x v="2"/>
    <x v="8"/>
  </r>
  <r>
    <n v="2960"/>
    <x v="1"/>
    <x v="0"/>
    <s v="USD"/>
    <n v="1450331940"/>
    <n v="1447777514"/>
    <b v="0"/>
    <n v="22"/>
    <b v="0"/>
    <s v="technology/wearables"/>
    <m/>
    <n v="134.55000000000001"/>
    <x v="2"/>
    <x v="8"/>
  </r>
  <r>
    <n v="3211"/>
    <x v="1"/>
    <x v="6"/>
    <s v="EUR"/>
    <n v="1489680061"/>
    <n v="1487091661"/>
    <b v="0"/>
    <n v="15"/>
    <b v="0"/>
    <s v="technology/wearables"/>
    <m/>
    <n v="214.07"/>
    <x v="2"/>
    <x v="8"/>
  </r>
  <r>
    <n v="20552"/>
    <x v="1"/>
    <x v="0"/>
    <s v="USD"/>
    <n v="1455814827"/>
    <n v="1453222827"/>
    <b v="0"/>
    <n v="95"/>
    <b v="0"/>
    <s v="technology/wearables"/>
    <m/>
    <n v="216.34"/>
    <x v="2"/>
    <x v="8"/>
  </r>
  <r>
    <n v="150102"/>
    <x v="1"/>
    <x v="0"/>
    <s v="USD"/>
    <n v="1446217183"/>
    <n v="1443538783"/>
    <b v="0"/>
    <n v="161"/>
    <b v="0"/>
    <s v="technology/wearables"/>
    <m/>
    <n v="932.31"/>
    <x v="2"/>
    <x v="8"/>
  </r>
  <r>
    <n v="234"/>
    <x v="1"/>
    <x v="0"/>
    <s v="USD"/>
    <n v="1418368260"/>
    <n v="1417654672"/>
    <b v="0"/>
    <n v="8"/>
    <b v="0"/>
    <s v="technology/wearables"/>
    <m/>
    <n v="29.25"/>
    <x v="2"/>
    <x v="8"/>
  </r>
  <r>
    <n v="13296"/>
    <x v="1"/>
    <x v="0"/>
    <s v="USD"/>
    <n v="1481727623"/>
    <n v="1478095223"/>
    <b v="0"/>
    <n v="76"/>
    <b v="0"/>
    <s v="technology/wearables"/>
    <m/>
    <n v="174.95"/>
    <x v="2"/>
    <x v="8"/>
  </r>
  <r>
    <n v="250"/>
    <x v="1"/>
    <x v="14"/>
    <s v="MXN"/>
    <n v="1482953115"/>
    <n v="1480361115"/>
    <b v="0"/>
    <n v="1"/>
    <b v="0"/>
    <s v="technology/wearables"/>
    <m/>
    <n v="250"/>
    <x v="2"/>
    <x v="8"/>
  </r>
  <r>
    <n v="6565"/>
    <x v="1"/>
    <x v="0"/>
    <s v="USD"/>
    <n v="1466346646"/>
    <n v="1463754646"/>
    <b v="0"/>
    <n v="101"/>
    <b v="0"/>
    <s v="technology/wearables"/>
    <m/>
    <n v="65"/>
    <x v="2"/>
    <x v="8"/>
  </r>
  <r>
    <n v="220"/>
    <x v="1"/>
    <x v="0"/>
    <s v="USD"/>
    <n v="1473044340"/>
    <n v="1468180462"/>
    <b v="0"/>
    <n v="4"/>
    <b v="0"/>
    <s v="technology/wearables"/>
    <m/>
    <n v="55"/>
    <x v="2"/>
    <x v="8"/>
  </r>
  <r>
    <n v="75"/>
    <x v="1"/>
    <x v="0"/>
    <s v="USD"/>
    <n v="1418938395"/>
    <n v="1415050395"/>
    <b v="0"/>
    <n v="1"/>
    <b v="0"/>
    <s v="technology/wearables"/>
    <m/>
    <n v="75"/>
    <x v="2"/>
    <x v="8"/>
  </r>
  <r>
    <n v="1076751.05"/>
    <x v="1"/>
    <x v="0"/>
    <s v="USD"/>
    <n v="1485254052"/>
    <n v="1481366052"/>
    <b v="0"/>
    <n v="775"/>
    <b v="0"/>
    <s v="technology/wearables"/>
    <m/>
    <n v="1389.36"/>
    <x v="2"/>
    <x v="8"/>
  </r>
  <r>
    <n v="8632"/>
    <x v="1"/>
    <x v="0"/>
    <s v="USD"/>
    <n v="1451419200"/>
    <n v="1449000056"/>
    <b v="0"/>
    <n v="90"/>
    <b v="0"/>
    <s v="technology/wearables"/>
    <m/>
    <n v="95.91"/>
    <x v="2"/>
    <x v="8"/>
  </r>
  <r>
    <n v="3060"/>
    <x v="1"/>
    <x v="0"/>
    <s v="USD"/>
    <n v="1420070615"/>
    <n v="1415750615"/>
    <b v="0"/>
    <n v="16"/>
    <b v="0"/>
    <s v="technology/wearables"/>
    <m/>
    <n v="191.25"/>
    <x v="2"/>
    <x v="8"/>
  </r>
  <r>
    <n v="240"/>
    <x v="1"/>
    <x v="16"/>
    <s v="CHF"/>
    <n v="1448489095"/>
    <n v="1445893495"/>
    <b v="0"/>
    <n v="6"/>
    <b v="0"/>
    <s v="technology/wearables"/>
    <m/>
    <n v="40"/>
    <x v="2"/>
    <x v="8"/>
  </r>
  <r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57197"/>
    <x v="1"/>
    <x v="0"/>
    <s v="USD"/>
    <n v="1448125935"/>
    <n v="1444666335"/>
    <b v="0"/>
    <n v="355"/>
    <b v="0"/>
    <s v="technology/wearables"/>
    <m/>
    <n v="161.12"/>
    <x v="2"/>
    <x v="8"/>
  </r>
  <r>
    <n v="621"/>
    <x v="1"/>
    <x v="0"/>
    <s v="USD"/>
    <n v="1468496933"/>
    <n v="1465904933"/>
    <b v="0"/>
    <n v="7"/>
    <b v="0"/>
    <s v="technology/wearables"/>
    <m/>
    <n v="88.71"/>
    <x v="2"/>
    <x v="8"/>
  </r>
  <r>
    <n v="21300"/>
    <x v="1"/>
    <x v="0"/>
    <s v="USD"/>
    <n v="1423092149"/>
    <n v="1420500149"/>
    <b v="0"/>
    <n v="400"/>
    <b v="0"/>
    <s v="technology/wearables"/>
    <m/>
    <n v="53.25"/>
    <x v="2"/>
    <x v="8"/>
  </r>
  <r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554.11"/>
    <x v="0"/>
    <x v="0"/>
    <s v="USD"/>
    <n v="1445054400"/>
    <n v="1443074571"/>
    <b v="1"/>
    <n v="478"/>
    <b v="1"/>
    <s v="music/electronic music"/>
    <m/>
    <n v="22.08"/>
    <x v="4"/>
    <x v="15"/>
  </r>
  <r>
    <n v="2298"/>
    <x v="0"/>
    <x v="0"/>
    <s v="USD"/>
    <n v="1431876677"/>
    <n v="1429284677"/>
    <b v="1"/>
    <n v="74"/>
    <b v="1"/>
    <s v="music/electronic music"/>
    <m/>
    <n v="31.05"/>
    <x v="4"/>
    <x v="15"/>
  </r>
  <r>
    <n v="4743"/>
    <x v="0"/>
    <x v="1"/>
    <s v="GBP"/>
    <n v="1434837861"/>
    <n v="1432245861"/>
    <b v="0"/>
    <n v="131"/>
    <b v="1"/>
    <s v="music/electronic music"/>
    <m/>
    <n v="36.21"/>
    <x v="4"/>
    <x v="15"/>
  </r>
  <r>
    <n v="23727.55"/>
    <x v="0"/>
    <x v="11"/>
    <s v="SEK"/>
    <n v="1454248563"/>
    <n v="1451656563"/>
    <b v="1"/>
    <n v="61"/>
    <b v="1"/>
    <s v="music/electronic music"/>
    <m/>
    <n v="388.98"/>
    <x v="4"/>
    <x v="15"/>
  </r>
  <r>
    <n v="76949.820000000007"/>
    <x v="0"/>
    <x v="0"/>
    <s v="USD"/>
    <n v="1426532437"/>
    <n v="1423944037"/>
    <b v="1"/>
    <n v="1071"/>
    <b v="1"/>
    <s v="music/electronic music"/>
    <m/>
    <n v="71.849999999999994"/>
    <x v="4"/>
    <x v="15"/>
  </r>
  <r>
    <n v="7000.58"/>
    <x v="0"/>
    <x v="1"/>
    <s v="GBP"/>
    <n v="1459414016"/>
    <n v="1456480016"/>
    <b v="1"/>
    <n v="122"/>
    <b v="1"/>
    <s v="music/electronic music"/>
    <m/>
    <n v="57.38"/>
    <x v="4"/>
    <x v="15"/>
  </r>
  <r>
    <n v="7733"/>
    <x v="0"/>
    <x v="0"/>
    <s v="USD"/>
    <n v="1414025347"/>
    <n v="1411433347"/>
    <b v="1"/>
    <n v="111"/>
    <b v="1"/>
    <s v="music/electronic music"/>
    <m/>
    <n v="69.67"/>
    <x v="4"/>
    <x v="15"/>
  </r>
  <r>
    <n v="11727"/>
    <x v="0"/>
    <x v="1"/>
    <s v="GBP"/>
    <n v="1488830400"/>
    <n v="1484924605"/>
    <b v="1"/>
    <n v="255"/>
    <b v="1"/>
    <s v="music/electronic music"/>
    <m/>
    <n v="45.99"/>
    <x v="4"/>
    <x v="15"/>
  </r>
  <r>
    <n v="11176"/>
    <x v="0"/>
    <x v="11"/>
    <s v="SEK"/>
    <n v="1428184740"/>
    <n v="1423501507"/>
    <b v="0"/>
    <n v="141"/>
    <b v="1"/>
    <s v="music/electronic music"/>
    <m/>
    <n v="79.260000000000005"/>
    <x v="4"/>
    <x v="15"/>
  </r>
  <r>
    <n v="6842"/>
    <x v="0"/>
    <x v="0"/>
    <s v="USD"/>
    <n v="1473680149"/>
    <n v="1472470549"/>
    <b v="0"/>
    <n v="159"/>
    <b v="1"/>
    <s v="music/electronic music"/>
    <m/>
    <n v="43.03"/>
    <x v="4"/>
    <x v="15"/>
  </r>
  <r>
    <n v="10740"/>
    <x v="0"/>
    <x v="0"/>
    <s v="USD"/>
    <n v="1450290010"/>
    <n v="1447698010"/>
    <b v="0"/>
    <n v="99"/>
    <b v="1"/>
    <s v="music/electronic music"/>
    <m/>
    <n v="108.48"/>
    <x v="4"/>
    <x v="15"/>
  </r>
  <r>
    <n v="5858.84"/>
    <x v="0"/>
    <x v="0"/>
    <s v="USD"/>
    <n v="1466697625"/>
    <n v="1464105625"/>
    <b v="0"/>
    <n v="96"/>
    <b v="1"/>
    <s v="music/electronic music"/>
    <m/>
    <n v="61.03"/>
    <x v="4"/>
    <x v="15"/>
  </r>
  <r>
    <n v="1366"/>
    <x v="0"/>
    <x v="1"/>
    <s v="GBP"/>
    <n v="1481564080"/>
    <n v="1479144880"/>
    <b v="0"/>
    <n v="27"/>
    <b v="1"/>
    <s v="music/electronic music"/>
    <m/>
    <n v="50.59"/>
    <x v="4"/>
    <x v="15"/>
  </r>
  <r>
    <n v="6500.09"/>
    <x v="0"/>
    <x v="0"/>
    <s v="USD"/>
    <n v="1470369540"/>
    <n v="1467604804"/>
    <b v="0"/>
    <n v="166"/>
    <b v="1"/>
    <s v="music/electronic music"/>
    <m/>
    <n v="39.159999999999997"/>
    <x v="4"/>
    <x v="15"/>
  </r>
  <r>
    <n v="4952"/>
    <x v="0"/>
    <x v="0"/>
    <s v="USD"/>
    <n v="1423668220"/>
    <n v="1421076220"/>
    <b v="0"/>
    <n v="76"/>
    <b v="1"/>
    <s v="music/electronic music"/>
    <m/>
    <n v="65.16"/>
    <x v="4"/>
    <x v="15"/>
  </r>
  <r>
    <n v="5056.22"/>
    <x v="0"/>
    <x v="0"/>
    <s v="USD"/>
    <n v="1357545600"/>
    <n v="1354790790"/>
    <b v="0"/>
    <n v="211"/>
    <b v="1"/>
    <s v="music/electronic music"/>
    <m/>
    <n v="23.96"/>
    <x v="4"/>
    <x v="15"/>
  </r>
  <r>
    <n v="1021"/>
    <x v="0"/>
    <x v="0"/>
    <s v="USD"/>
    <n v="1431925200"/>
    <n v="1429991062"/>
    <b v="0"/>
    <n v="21"/>
    <b v="1"/>
    <s v="music/electronic music"/>
    <m/>
    <n v="48.62"/>
    <x v="4"/>
    <x v="15"/>
  </r>
  <r>
    <n v="2180"/>
    <x v="0"/>
    <x v="0"/>
    <s v="USD"/>
    <n v="1458362023"/>
    <n v="1455773623"/>
    <b v="0"/>
    <n v="61"/>
    <b v="1"/>
    <s v="music/electronic music"/>
    <m/>
    <n v="35.74"/>
    <x v="4"/>
    <x v="15"/>
  </r>
  <r>
    <n v="641"/>
    <x v="0"/>
    <x v="0"/>
    <s v="USD"/>
    <n v="1481615940"/>
    <n v="1479436646"/>
    <b v="0"/>
    <n v="30"/>
    <b v="1"/>
    <s v="music/electronic music"/>
    <m/>
    <n v="21.37"/>
    <x v="4"/>
    <x v="15"/>
  </r>
  <r>
    <n v="250"/>
    <x v="1"/>
    <x v="0"/>
    <s v="USD"/>
    <n v="1472317209"/>
    <n v="1469725209"/>
    <b v="0"/>
    <n v="1"/>
    <b v="0"/>
    <s v="journalism/audio"/>
    <m/>
    <n v="250"/>
    <x v="5"/>
    <x v="16"/>
  </r>
  <r>
    <n v="0"/>
    <x v="1"/>
    <x v="0"/>
    <s v="USD"/>
    <n v="1406769992"/>
    <n v="1405041992"/>
    <b v="0"/>
    <n v="0"/>
    <b v="0"/>
    <s v="journalism/audio"/>
    <m/>
    <e v="#DIV/0!"/>
    <x v="5"/>
    <x v="16"/>
  </r>
  <r>
    <n v="10"/>
    <x v="1"/>
    <x v="0"/>
    <s v="USD"/>
    <n v="1410516000"/>
    <n v="1406824948"/>
    <b v="0"/>
    <n v="1"/>
    <b v="0"/>
    <s v="journalism/audio"/>
    <m/>
    <n v="10"/>
    <x v="5"/>
    <x v="16"/>
  </r>
  <r>
    <n v="8537"/>
    <x v="1"/>
    <x v="0"/>
    <s v="USD"/>
    <n v="1432101855"/>
    <n v="1429509855"/>
    <b v="0"/>
    <n v="292"/>
    <b v="0"/>
    <s v="journalism/audio"/>
    <m/>
    <n v="29.24"/>
    <x v="5"/>
    <x v="16"/>
  </r>
  <r>
    <n v="6"/>
    <x v="1"/>
    <x v="0"/>
    <s v="USD"/>
    <n v="1425587220"/>
    <n v="1420668801"/>
    <b v="0"/>
    <n v="2"/>
    <b v="0"/>
    <s v="journalism/audio"/>
    <m/>
    <n v="3"/>
    <x v="5"/>
    <x v="16"/>
  </r>
  <r>
    <n v="266"/>
    <x v="1"/>
    <x v="0"/>
    <s v="USD"/>
    <n v="1408827550"/>
    <n v="1406235550"/>
    <b v="0"/>
    <n v="8"/>
    <b v="0"/>
    <s v="journalism/audio"/>
    <m/>
    <n v="33.25"/>
    <x v="5"/>
    <x v="16"/>
  </r>
  <r>
    <n v="0"/>
    <x v="1"/>
    <x v="12"/>
    <s v="EUR"/>
    <n v="1451161560"/>
    <n v="1447273560"/>
    <b v="0"/>
    <n v="0"/>
    <b v="0"/>
    <s v="journalism/audio"/>
    <m/>
    <e v="#DIV/0!"/>
    <x v="5"/>
    <x v="16"/>
  </r>
  <r>
    <n v="1"/>
    <x v="1"/>
    <x v="0"/>
    <s v="USD"/>
    <n v="1415219915"/>
    <n v="1412624315"/>
    <b v="0"/>
    <n v="1"/>
    <b v="0"/>
    <s v="journalism/audio"/>
    <m/>
    <n v="1"/>
    <x v="5"/>
    <x v="16"/>
  </r>
  <r>
    <n v="212"/>
    <x v="1"/>
    <x v="0"/>
    <s v="USD"/>
    <n v="1474766189"/>
    <n v="1471310189"/>
    <b v="0"/>
    <n v="4"/>
    <b v="0"/>
    <s v="journalism/audio"/>
    <m/>
    <n v="53"/>
    <x v="5"/>
    <x v="16"/>
  </r>
  <r>
    <n v="0"/>
    <x v="1"/>
    <x v="0"/>
    <s v="USD"/>
    <n v="1455272445"/>
    <n v="1452680445"/>
    <b v="0"/>
    <n v="0"/>
    <b v="0"/>
    <s v="journalism/audio"/>
    <m/>
    <e v="#DIV/0!"/>
    <x v="5"/>
    <x v="16"/>
  </r>
  <r>
    <n v="0"/>
    <x v="1"/>
    <x v="0"/>
    <s v="USD"/>
    <n v="1442257677"/>
    <n v="1439665677"/>
    <b v="0"/>
    <n v="0"/>
    <b v="0"/>
    <s v="journalism/audio"/>
    <m/>
    <e v="#DIV/0!"/>
    <x v="5"/>
    <x v="16"/>
  </r>
  <r>
    <n v="0"/>
    <x v="1"/>
    <x v="0"/>
    <s v="USD"/>
    <n v="1409098825"/>
    <n v="1406679625"/>
    <b v="0"/>
    <n v="0"/>
    <b v="0"/>
    <s v="journalism/audio"/>
    <m/>
    <e v="#DIV/0!"/>
    <x v="5"/>
    <x v="16"/>
  </r>
  <r>
    <n v="0"/>
    <x v="1"/>
    <x v="0"/>
    <s v="USD"/>
    <n v="1465243740"/>
    <n v="1461438495"/>
    <b v="0"/>
    <n v="0"/>
    <b v="0"/>
    <s v="journalism/audio"/>
    <m/>
    <e v="#DIV/0!"/>
    <x v="5"/>
    <x v="16"/>
  </r>
  <r>
    <n v="15"/>
    <x v="1"/>
    <x v="0"/>
    <s v="USD"/>
    <n v="1488773332"/>
    <n v="1486613332"/>
    <b v="0"/>
    <n v="1"/>
    <b v="0"/>
    <s v="journalism/audio"/>
    <m/>
    <n v="15"/>
    <x v="5"/>
    <x v="16"/>
  </r>
  <r>
    <n v="0"/>
    <x v="1"/>
    <x v="0"/>
    <s v="USD"/>
    <n v="1407708000"/>
    <n v="1405110399"/>
    <b v="0"/>
    <n v="0"/>
    <b v="0"/>
    <s v="journalism/audio"/>
    <m/>
    <e v="#DIV/0!"/>
    <x v="5"/>
    <x v="16"/>
  </r>
  <r>
    <n v="0"/>
    <x v="1"/>
    <x v="0"/>
    <s v="USD"/>
    <n v="1457394545"/>
    <n v="1454802545"/>
    <b v="0"/>
    <n v="0"/>
    <b v="0"/>
    <s v="journalism/audio"/>
    <m/>
    <e v="#DIV/0!"/>
    <x v="5"/>
    <x v="16"/>
  </r>
  <r>
    <n v="0"/>
    <x v="1"/>
    <x v="0"/>
    <s v="USD"/>
    <n v="1429892177"/>
    <n v="1424711777"/>
    <b v="0"/>
    <n v="0"/>
    <b v="0"/>
    <s v="journalism/audio"/>
    <m/>
    <e v="#DIV/0!"/>
    <x v="5"/>
    <x v="16"/>
  </r>
  <r>
    <n v="0"/>
    <x v="1"/>
    <x v="0"/>
    <s v="USD"/>
    <n v="1480888483"/>
    <n v="1478292883"/>
    <b v="0"/>
    <n v="0"/>
    <b v="0"/>
    <s v="journalism/audio"/>
    <m/>
    <e v="#DIV/0!"/>
    <x v="5"/>
    <x v="16"/>
  </r>
  <r>
    <n v="0"/>
    <x v="1"/>
    <x v="0"/>
    <s v="USD"/>
    <n v="1427328000"/>
    <n v="1423777043"/>
    <b v="0"/>
    <n v="0"/>
    <b v="0"/>
    <s v="journalism/audio"/>
    <m/>
    <e v="#DIV/0!"/>
    <x v="5"/>
    <x v="16"/>
  </r>
  <r>
    <n v="0"/>
    <x v="1"/>
    <x v="0"/>
    <s v="USD"/>
    <n v="1426269456"/>
    <n v="1423681056"/>
    <b v="0"/>
    <n v="0"/>
    <b v="0"/>
    <s v="journalism/audio"/>
    <m/>
    <e v="#DIV/0!"/>
    <x v="5"/>
    <x v="16"/>
  </r>
  <r>
    <n v="50"/>
    <x v="1"/>
    <x v="0"/>
    <s v="USD"/>
    <n v="1429134893"/>
    <n v="1426542893"/>
    <b v="0"/>
    <n v="1"/>
    <b v="0"/>
    <s v="journalism/audio"/>
    <m/>
    <n v="50"/>
    <x v="5"/>
    <x v="16"/>
  </r>
  <r>
    <n v="0"/>
    <x v="1"/>
    <x v="0"/>
    <s v="USD"/>
    <n v="1462150800"/>
    <n v="1456987108"/>
    <b v="0"/>
    <n v="0"/>
    <b v="0"/>
    <s v="journalism/audio"/>
    <m/>
    <e v="#DIV/0!"/>
    <x v="5"/>
    <x v="16"/>
  </r>
  <r>
    <n v="190"/>
    <x v="1"/>
    <x v="0"/>
    <s v="USD"/>
    <n v="1468351341"/>
    <n v="1467746541"/>
    <b v="0"/>
    <n v="4"/>
    <b v="0"/>
    <s v="journalism/audio"/>
    <m/>
    <n v="47.5"/>
    <x v="5"/>
    <x v="16"/>
  </r>
  <r>
    <n v="0"/>
    <x v="1"/>
    <x v="0"/>
    <s v="USD"/>
    <n v="1472604262"/>
    <n v="1470012262"/>
    <b v="0"/>
    <n v="0"/>
    <b v="0"/>
    <s v="journalism/audio"/>
    <m/>
    <e v="#DIV/0!"/>
    <x v="5"/>
    <x v="16"/>
  </r>
  <r>
    <n v="8077"/>
    <x v="2"/>
    <x v="0"/>
    <s v="USD"/>
    <n v="1373174903"/>
    <n v="1369286903"/>
    <b v="0"/>
    <n v="123"/>
    <b v="0"/>
    <s v="games/video games"/>
    <m/>
    <n v="65.67"/>
    <x v="6"/>
    <x v="17"/>
  </r>
  <r>
    <n v="81"/>
    <x v="2"/>
    <x v="2"/>
    <s v="AUD"/>
    <n v="1392800922"/>
    <n v="1390381722"/>
    <b v="0"/>
    <n v="5"/>
    <b v="0"/>
    <s v="games/video games"/>
    <m/>
    <n v="16.2"/>
    <x v="6"/>
    <x v="17"/>
  </r>
  <r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30"/>
    <x v="2"/>
    <x v="0"/>
    <s v="USD"/>
    <n v="1387657931"/>
    <n v="1385065931"/>
    <b v="0"/>
    <n v="10"/>
    <b v="0"/>
    <s v="games/video games"/>
    <m/>
    <n v="13"/>
    <x v="6"/>
    <x v="17"/>
  </r>
  <r>
    <n v="45"/>
    <x v="2"/>
    <x v="0"/>
    <s v="USD"/>
    <n v="1460274864"/>
    <n v="1457686464"/>
    <b v="0"/>
    <n v="4"/>
    <b v="0"/>
    <s v="games/video games"/>
    <m/>
    <n v="11.25"/>
    <x v="6"/>
    <x v="17"/>
  </r>
  <r>
    <n v="850"/>
    <x v="2"/>
    <x v="0"/>
    <s v="USD"/>
    <n v="1385447459"/>
    <n v="1382679059"/>
    <b v="0"/>
    <n v="21"/>
    <b v="0"/>
    <s v="games/video games"/>
    <m/>
    <n v="40.479999999999997"/>
    <x v="6"/>
    <x v="17"/>
  </r>
  <r>
    <n v="70"/>
    <x v="2"/>
    <x v="0"/>
    <s v="USD"/>
    <n v="1349050622"/>
    <n v="1347322622"/>
    <b v="0"/>
    <n v="2"/>
    <b v="0"/>
    <s v="games/video games"/>
    <m/>
    <n v="35"/>
    <x v="6"/>
    <x v="17"/>
  </r>
  <r>
    <n v="0"/>
    <x v="2"/>
    <x v="10"/>
    <s v="NOK"/>
    <n v="1447787093"/>
    <n v="1445191493"/>
    <b v="0"/>
    <n v="0"/>
    <b v="0"/>
    <s v="games/video games"/>
    <m/>
    <e v="#DIV/0!"/>
    <x v="6"/>
    <x v="17"/>
  </r>
  <r>
    <n v="51"/>
    <x v="2"/>
    <x v="0"/>
    <s v="USD"/>
    <n v="1391630297"/>
    <n v="1389038297"/>
    <b v="0"/>
    <n v="4"/>
    <b v="0"/>
    <s v="games/video games"/>
    <m/>
    <n v="12.75"/>
    <x v="6"/>
    <x v="17"/>
  </r>
  <r>
    <n v="10"/>
    <x v="2"/>
    <x v="0"/>
    <s v="USD"/>
    <n v="1318806541"/>
    <n v="1316214541"/>
    <b v="0"/>
    <n v="1"/>
    <b v="0"/>
    <s v="games/video games"/>
    <m/>
    <n v="10"/>
    <x v="6"/>
    <x v="17"/>
  </r>
  <r>
    <n v="3407"/>
    <x v="2"/>
    <x v="0"/>
    <s v="USD"/>
    <n v="1388808545"/>
    <n v="1386216545"/>
    <b v="0"/>
    <n v="30"/>
    <b v="0"/>
    <s v="games/video games"/>
    <m/>
    <n v="113.57"/>
    <x v="6"/>
    <x v="17"/>
  </r>
  <r>
    <n v="45"/>
    <x v="2"/>
    <x v="0"/>
    <s v="USD"/>
    <n v="1336340516"/>
    <n v="1333748516"/>
    <b v="0"/>
    <n v="3"/>
    <b v="0"/>
    <s v="games/video games"/>
    <m/>
    <n v="15"/>
    <x v="6"/>
    <x v="17"/>
  </r>
  <r>
    <n v="47074"/>
    <x v="2"/>
    <x v="0"/>
    <s v="USD"/>
    <n v="1410426250"/>
    <n v="1405674250"/>
    <b v="0"/>
    <n v="975"/>
    <b v="0"/>
    <s v="games/video games"/>
    <m/>
    <n v="48.28"/>
    <x v="6"/>
    <x v="17"/>
  </r>
  <r>
    <n v="7344"/>
    <x v="2"/>
    <x v="0"/>
    <s v="USD"/>
    <n v="1452744011"/>
    <n v="1450152011"/>
    <b v="0"/>
    <n v="167"/>
    <b v="0"/>
    <s v="games/video games"/>
    <m/>
    <n v="43.98"/>
    <x v="6"/>
    <x v="17"/>
  </r>
  <r>
    <n v="45"/>
    <x v="2"/>
    <x v="0"/>
    <s v="USD"/>
    <n v="1311309721"/>
    <n v="1307421721"/>
    <b v="0"/>
    <n v="5"/>
    <b v="0"/>
    <s v="games/video games"/>
    <m/>
    <n v="9"/>
    <x v="6"/>
    <x v="17"/>
  </r>
  <r>
    <n v="678"/>
    <x v="2"/>
    <x v="12"/>
    <s v="EUR"/>
    <n v="1463232936"/>
    <n v="1461072936"/>
    <b v="0"/>
    <n v="18"/>
    <b v="0"/>
    <s v="games/video games"/>
    <m/>
    <n v="37.67"/>
    <x v="6"/>
    <x v="17"/>
  </r>
  <r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2"/>
    <x v="2"/>
    <x v="0"/>
    <s v="USD"/>
    <n v="1422483292"/>
    <n v="1419891292"/>
    <b v="0"/>
    <n v="4"/>
    <b v="0"/>
    <s v="games/video games"/>
    <m/>
    <n v="3"/>
    <x v="6"/>
    <x v="17"/>
  </r>
  <r>
    <n v="56"/>
    <x v="2"/>
    <x v="0"/>
    <s v="USD"/>
    <n v="1344635088"/>
    <n v="1342043088"/>
    <b v="0"/>
    <n v="3"/>
    <b v="0"/>
    <s v="games/video games"/>
    <m/>
    <n v="18.670000000000002"/>
    <x v="6"/>
    <x v="17"/>
  </r>
  <r>
    <n v="410"/>
    <x v="2"/>
    <x v="5"/>
    <s v="CAD"/>
    <n v="1406994583"/>
    <n v="1401810583"/>
    <b v="0"/>
    <n v="1"/>
    <b v="0"/>
    <s v="games/video games"/>
    <m/>
    <n v="410"/>
    <x v="6"/>
    <x v="17"/>
  </r>
  <r>
    <n v="0"/>
    <x v="2"/>
    <x v="0"/>
    <s v="USD"/>
    <n v="1407534804"/>
    <n v="1404942804"/>
    <b v="0"/>
    <n v="0"/>
    <b v="0"/>
    <s v="games/video games"/>
    <m/>
    <e v="#DIV/0!"/>
    <x v="6"/>
    <x v="17"/>
  </r>
  <r>
    <n v="1026"/>
    <x v="2"/>
    <x v="5"/>
    <s v="CAD"/>
    <n v="1457967975"/>
    <n v="1455379575"/>
    <b v="0"/>
    <n v="9"/>
    <b v="0"/>
    <s v="games/video games"/>
    <m/>
    <n v="114"/>
    <x v="6"/>
    <x v="17"/>
  </r>
  <r>
    <n v="15"/>
    <x v="2"/>
    <x v="0"/>
    <s v="USD"/>
    <n v="1408913291"/>
    <n v="1406321291"/>
    <b v="0"/>
    <n v="2"/>
    <b v="0"/>
    <s v="games/video games"/>
    <m/>
    <n v="7.5"/>
    <x v="6"/>
    <x v="17"/>
  </r>
  <r>
    <n v="0"/>
    <x v="2"/>
    <x v="0"/>
    <s v="USD"/>
    <n v="1402852087"/>
    <n v="1400260087"/>
    <b v="0"/>
    <n v="0"/>
    <b v="0"/>
    <s v="games/video games"/>
    <m/>
    <e v="#DIV/0!"/>
    <x v="6"/>
    <x v="17"/>
  </r>
  <r>
    <n v="6382.34"/>
    <x v="2"/>
    <x v="0"/>
    <s v="USD"/>
    <n v="1398366667"/>
    <n v="1395774667"/>
    <b v="0"/>
    <n v="147"/>
    <b v="0"/>
    <s v="games/video games"/>
    <m/>
    <n v="43.42"/>
    <x v="6"/>
    <x v="17"/>
  </r>
  <r>
    <n v="1174"/>
    <x v="2"/>
    <x v="6"/>
    <s v="EUR"/>
    <n v="1435293175"/>
    <n v="1432701175"/>
    <b v="0"/>
    <n v="49"/>
    <b v="0"/>
    <s v="games/video games"/>
    <m/>
    <n v="23.96"/>
    <x v="6"/>
    <x v="17"/>
  </r>
  <r>
    <n v="5"/>
    <x v="2"/>
    <x v="2"/>
    <s v="AUD"/>
    <n v="1432873653"/>
    <n v="1430281653"/>
    <b v="0"/>
    <n v="1"/>
    <b v="0"/>
    <s v="games/video games"/>
    <m/>
    <n v="5"/>
    <x v="6"/>
    <x v="17"/>
  </r>
  <r>
    <n v="25"/>
    <x v="2"/>
    <x v="1"/>
    <s v="GBP"/>
    <n v="1460313672"/>
    <n v="1457725272"/>
    <b v="0"/>
    <n v="2"/>
    <b v="0"/>
    <s v="games/video games"/>
    <m/>
    <n v="12.5"/>
    <x v="6"/>
    <x v="17"/>
  </r>
  <r>
    <n v="21"/>
    <x v="2"/>
    <x v="0"/>
    <s v="USD"/>
    <n v="1357432638"/>
    <n v="1354840638"/>
    <b v="0"/>
    <n v="7"/>
    <b v="0"/>
    <s v="games/video games"/>
    <m/>
    <n v="3"/>
    <x v="6"/>
    <x v="17"/>
  </r>
  <r>
    <n v="42.25"/>
    <x v="2"/>
    <x v="5"/>
    <s v="CAD"/>
    <n v="1455232937"/>
    <n v="1453936937"/>
    <b v="0"/>
    <n v="4"/>
    <b v="0"/>
    <s v="games/video games"/>
    <m/>
    <n v="10.56"/>
    <x v="6"/>
    <x v="17"/>
  </r>
  <r>
    <n v="3294.01"/>
    <x v="2"/>
    <x v="0"/>
    <s v="USD"/>
    <n v="1318180033"/>
    <n v="1315588033"/>
    <b v="0"/>
    <n v="27"/>
    <b v="0"/>
    <s v="games/video games"/>
    <m/>
    <n v="122"/>
    <x v="6"/>
    <x v="17"/>
  </r>
  <r>
    <n v="25174"/>
    <x v="2"/>
    <x v="0"/>
    <s v="USD"/>
    <n v="1377867220"/>
    <n v="1375275220"/>
    <b v="0"/>
    <n v="94"/>
    <b v="0"/>
    <s v="games/video games"/>
    <m/>
    <n v="267.81"/>
    <x v="6"/>
    <x v="17"/>
  </r>
  <r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47"/>
    <x v="2"/>
    <x v="0"/>
    <s v="USD"/>
    <n v="1393786877"/>
    <n v="1390330877"/>
    <b v="0"/>
    <n v="7"/>
    <b v="0"/>
    <s v="games/video games"/>
    <m/>
    <n v="6.71"/>
    <x v="6"/>
    <x v="17"/>
  </r>
  <r>
    <n v="1803"/>
    <x v="2"/>
    <x v="0"/>
    <s v="USD"/>
    <n v="1397413095"/>
    <n v="1394821095"/>
    <b v="0"/>
    <n v="22"/>
    <b v="0"/>
    <s v="games/video games"/>
    <m/>
    <n v="81.95"/>
    <x v="6"/>
    <x v="17"/>
  </r>
  <r>
    <n v="25"/>
    <x v="2"/>
    <x v="1"/>
    <s v="GBP"/>
    <n v="1431547468"/>
    <n v="1428955468"/>
    <b v="0"/>
    <n v="1"/>
    <b v="0"/>
    <s v="games/video games"/>
    <m/>
    <n v="25"/>
    <x v="6"/>
    <x v="17"/>
  </r>
  <r>
    <n v="100"/>
    <x v="2"/>
    <x v="12"/>
    <s v="EUR"/>
    <n v="1455417571"/>
    <n v="1452825571"/>
    <b v="0"/>
    <n v="10"/>
    <b v="0"/>
    <s v="games/video games"/>
    <m/>
    <n v="10"/>
    <x v="6"/>
    <x v="17"/>
  </r>
  <r>
    <n v="41"/>
    <x v="2"/>
    <x v="0"/>
    <s v="USD"/>
    <n v="1468519920"/>
    <n v="1466188338"/>
    <b v="0"/>
    <n v="6"/>
    <b v="0"/>
    <s v="games/video games"/>
    <m/>
    <n v="6.83"/>
    <x v="6"/>
    <x v="17"/>
  </r>
  <r>
    <n v="425"/>
    <x v="2"/>
    <x v="0"/>
    <s v="USD"/>
    <n v="1386568740"/>
    <n v="1383095125"/>
    <b v="0"/>
    <n v="24"/>
    <b v="0"/>
    <s v="games/video games"/>
    <m/>
    <n v="17.71"/>
    <x v="6"/>
    <x v="17"/>
  </r>
  <r>
    <n v="243"/>
    <x v="2"/>
    <x v="0"/>
    <s v="USD"/>
    <n v="1466227190"/>
    <n v="1461043190"/>
    <b v="0"/>
    <n v="15"/>
    <b v="0"/>
    <s v="games/video games"/>
    <m/>
    <n v="16.2"/>
    <x v="6"/>
    <x v="17"/>
  </r>
  <r>
    <n v="2971"/>
    <x v="2"/>
    <x v="1"/>
    <s v="GBP"/>
    <n v="1402480221"/>
    <n v="1399888221"/>
    <b v="0"/>
    <n v="37"/>
    <b v="0"/>
    <s v="games/video games"/>
    <m/>
    <n v="80.3"/>
    <x v="6"/>
    <x v="17"/>
  </r>
  <r>
    <n v="1431"/>
    <x v="2"/>
    <x v="0"/>
    <s v="USD"/>
    <n v="1395627327"/>
    <n v="1393038927"/>
    <b v="0"/>
    <n v="20"/>
    <b v="0"/>
    <s v="games/video games"/>
    <m/>
    <n v="71.55"/>
    <x v="6"/>
    <x v="17"/>
  </r>
  <r>
    <n v="165"/>
    <x v="2"/>
    <x v="0"/>
    <s v="USD"/>
    <n v="1333557975"/>
    <n v="1330969575"/>
    <b v="0"/>
    <n v="7"/>
    <b v="0"/>
    <s v="games/video games"/>
    <m/>
    <n v="23.57"/>
    <x v="6"/>
    <x v="17"/>
  </r>
  <r>
    <n v="0"/>
    <x v="2"/>
    <x v="0"/>
    <s v="USD"/>
    <n v="1406148024"/>
    <n v="1403556024"/>
    <b v="0"/>
    <n v="0"/>
    <b v="0"/>
    <s v="games/video games"/>
    <m/>
    <e v="#DIV/0!"/>
    <x v="6"/>
    <x v="17"/>
  </r>
  <r>
    <n v="732.5"/>
    <x v="2"/>
    <x v="0"/>
    <s v="USD"/>
    <n v="1334326635"/>
    <n v="1329146235"/>
    <b v="0"/>
    <n v="21"/>
    <b v="0"/>
    <s v="games/video games"/>
    <m/>
    <n v="34.880000000000003"/>
    <x v="6"/>
    <x v="17"/>
  </r>
  <r>
    <n v="45"/>
    <x v="2"/>
    <x v="0"/>
    <s v="USD"/>
    <n v="1479495790"/>
    <n v="1476900190"/>
    <b v="0"/>
    <n v="3"/>
    <b v="0"/>
    <s v="games/video games"/>
    <m/>
    <n v="15"/>
    <x v="6"/>
    <x v="17"/>
  </r>
  <r>
    <n v="255"/>
    <x v="2"/>
    <x v="0"/>
    <s v="USD"/>
    <n v="1354919022"/>
    <n v="1352327022"/>
    <b v="0"/>
    <n v="11"/>
    <b v="0"/>
    <s v="games/video games"/>
    <m/>
    <n v="23.18"/>
    <x v="6"/>
    <x v="17"/>
  </r>
  <r>
    <n v="1"/>
    <x v="2"/>
    <x v="0"/>
    <s v="USD"/>
    <n v="1452228790"/>
    <n v="1449636790"/>
    <b v="0"/>
    <n v="1"/>
    <b v="0"/>
    <s v="games/video games"/>
    <m/>
    <n v="1"/>
    <x v="6"/>
    <x v="17"/>
  </r>
  <r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5"/>
    <x v="2"/>
    <x v="1"/>
    <s v="GBP"/>
    <n v="1408058820"/>
    <n v="1405466820"/>
    <b v="0"/>
    <n v="1"/>
    <b v="0"/>
    <s v="games/video games"/>
    <m/>
    <n v="5"/>
    <x v="6"/>
    <x v="17"/>
  </r>
  <r>
    <n v="10"/>
    <x v="2"/>
    <x v="1"/>
    <s v="GBP"/>
    <n v="1381306687"/>
    <n v="1378714687"/>
    <b v="0"/>
    <n v="3"/>
    <b v="0"/>
    <s v="games/video games"/>
    <m/>
    <n v="3.33"/>
    <x v="6"/>
    <x v="17"/>
  </r>
  <r>
    <n v="53"/>
    <x v="2"/>
    <x v="0"/>
    <s v="USD"/>
    <n v="1459352495"/>
    <n v="1456764095"/>
    <b v="0"/>
    <n v="4"/>
    <b v="0"/>
    <s v="games/video games"/>
    <m/>
    <n v="13.25"/>
    <x v="6"/>
    <x v="17"/>
  </r>
  <r>
    <n v="178.52"/>
    <x v="2"/>
    <x v="0"/>
    <s v="USD"/>
    <n v="1339273208"/>
    <n v="1334089208"/>
    <b v="0"/>
    <n v="10"/>
    <b v="0"/>
    <s v="games/video games"/>
    <m/>
    <n v="17.850000000000001"/>
    <x v="6"/>
    <x v="17"/>
  </r>
  <r>
    <n v="83"/>
    <x v="2"/>
    <x v="12"/>
    <s v="EUR"/>
    <n v="1451053313"/>
    <n v="1448461313"/>
    <b v="0"/>
    <n v="8"/>
    <b v="0"/>
    <s v="games/video games"/>
    <m/>
    <n v="10.38"/>
    <x v="6"/>
    <x v="17"/>
  </r>
  <r>
    <n v="109"/>
    <x v="2"/>
    <x v="2"/>
    <s v="AUD"/>
    <n v="1396666779"/>
    <n v="1394078379"/>
    <b v="0"/>
    <n v="3"/>
    <b v="0"/>
    <s v="games/video games"/>
    <m/>
    <n v="36.33"/>
    <x v="6"/>
    <x v="17"/>
  </r>
  <r>
    <n v="5"/>
    <x v="2"/>
    <x v="0"/>
    <s v="USD"/>
    <n v="1396810864"/>
    <n v="1395687664"/>
    <b v="0"/>
    <n v="1"/>
    <b v="0"/>
    <s v="games/video games"/>
    <m/>
    <n v="5"/>
    <x v="6"/>
    <x v="17"/>
  </r>
  <r>
    <n v="0"/>
    <x v="2"/>
    <x v="0"/>
    <s v="USD"/>
    <n v="1319835400"/>
    <n v="1315947400"/>
    <b v="0"/>
    <n v="0"/>
    <b v="0"/>
    <s v="games/video games"/>
    <m/>
    <e v="#DIV/0!"/>
    <x v="6"/>
    <x v="17"/>
  </r>
  <r>
    <n v="29"/>
    <x v="2"/>
    <x v="0"/>
    <s v="USD"/>
    <n v="1457904316"/>
    <n v="1455315916"/>
    <b v="0"/>
    <n v="5"/>
    <b v="0"/>
    <s v="games/video games"/>
    <m/>
    <n v="5.8"/>
    <x v="6"/>
    <x v="17"/>
  </r>
  <r>
    <n v="0"/>
    <x v="2"/>
    <x v="1"/>
    <s v="GBP"/>
    <n v="1369932825"/>
    <n v="1368723225"/>
    <b v="0"/>
    <n v="0"/>
    <b v="0"/>
    <s v="games/video games"/>
    <m/>
    <e v="#DIV/0!"/>
    <x v="6"/>
    <x v="17"/>
  </r>
  <r>
    <n v="11"/>
    <x v="2"/>
    <x v="0"/>
    <s v="USD"/>
    <n v="1397910848"/>
    <n v="1395318848"/>
    <b v="0"/>
    <n v="3"/>
    <b v="0"/>
    <s v="games/video games"/>
    <m/>
    <n v="3.67"/>
    <x v="6"/>
    <x v="17"/>
  </r>
  <r>
    <n v="425"/>
    <x v="2"/>
    <x v="0"/>
    <s v="USD"/>
    <n v="1430409651"/>
    <n v="1427817651"/>
    <b v="0"/>
    <n v="7"/>
    <b v="0"/>
    <s v="games/mobile games"/>
    <m/>
    <n v="60.71"/>
    <x v="6"/>
    <x v="18"/>
  </r>
  <r>
    <n v="0"/>
    <x v="2"/>
    <x v="1"/>
    <s v="GBP"/>
    <n v="1443193130"/>
    <n v="1438009130"/>
    <b v="0"/>
    <n v="0"/>
    <b v="0"/>
    <s v="games/mobile games"/>
    <m/>
    <e v="#DIV/0!"/>
    <x v="6"/>
    <x v="18"/>
  </r>
  <r>
    <n v="10"/>
    <x v="2"/>
    <x v="0"/>
    <s v="USD"/>
    <n v="1468482694"/>
    <n v="1465890694"/>
    <b v="0"/>
    <n v="2"/>
    <b v="0"/>
    <s v="games/mobile games"/>
    <m/>
    <n v="5"/>
    <x v="6"/>
    <x v="18"/>
  </r>
  <r>
    <n v="585"/>
    <x v="2"/>
    <x v="0"/>
    <s v="USD"/>
    <n v="1416000600"/>
    <n v="1413318600"/>
    <b v="0"/>
    <n v="23"/>
    <b v="0"/>
    <s v="games/mobile games"/>
    <m/>
    <n v="25.43"/>
    <x v="6"/>
    <x v="18"/>
  </r>
  <r>
    <n v="1"/>
    <x v="2"/>
    <x v="1"/>
    <s v="GBP"/>
    <n v="1407425717"/>
    <n v="1404833717"/>
    <b v="0"/>
    <n v="1"/>
    <b v="0"/>
    <s v="games/mobile games"/>
    <m/>
    <n v="1"/>
    <x v="6"/>
    <x v="18"/>
  </r>
  <r>
    <n v="21"/>
    <x v="2"/>
    <x v="0"/>
    <s v="USD"/>
    <n v="1465107693"/>
    <n v="1462515693"/>
    <b v="0"/>
    <n v="2"/>
    <b v="0"/>
    <s v="games/mobile games"/>
    <m/>
    <n v="10.5"/>
    <x v="6"/>
    <x v="18"/>
  </r>
  <r>
    <n v="11"/>
    <x v="2"/>
    <x v="0"/>
    <s v="USD"/>
    <n v="1416963300"/>
    <n v="1411775700"/>
    <b v="0"/>
    <n v="3"/>
    <b v="0"/>
    <s v="games/mobile games"/>
    <m/>
    <n v="3.67"/>
    <x v="6"/>
    <x v="18"/>
  </r>
  <r>
    <n v="0"/>
    <x v="2"/>
    <x v="2"/>
    <s v="AUD"/>
    <n v="1450993668"/>
    <n v="1448401668"/>
    <b v="0"/>
    <n v="0"/>
    <b v="0"/>
    <s v="games/mobile games"/>
    <m/>
    <e v="#DIV/0!"/>
    <x v="6"/>
    <x v="18"/>
  </r>
  <r>
    <n v="1438"/>
    <x v="2"/>
    <x v="5"/>
    <s v="CAD"/>
    <n v="1483238771"/>
    <n v="1480646771"/>
    <b v="0"/>
    <n v="13"/>
    <b v="0"/>
    <s v="games/mobile games"/>
    <m/>
    <n v="110.62"/>
    <x v="6"/>
    <x v="18"/>
  </r>
  <r>
    <n v="20"/>
    <x v="2"/>
    <x v="1"/>
    <s v="GBP"/>
    <n v="1406799981"/>
    <n v="1404207981"/>
    <b v="0"/>
    <n v="1"/>
    <b v="0"/>
    <s v="games/mobile games"/>
    <m/>
    <n v="20"/>
    <x v="6"/>
    <x v="18"/>
  </r>
  <r>
    <n v="1"/>
    <x v="2"/>
    <x v="2"/>
    <s v="AUD"/>
    <n v="1417235580"/>
    <n v="1416034228"/>
    <b v="0"/>
    <n v="1"/>
    <b v="0"/>
    <s v="games/mobile games"/>
    <m/>
    <n v="1"/>
    <x v="6"/>
    <x v="18"/>
  </r>
  <r>
    <n v="50"/>
    <x v="2"/>
    <x v="12"/>
    <s v="EUR"/>
    <n v="1470527094"/>
    <n v="1467935094"/>
    <b v="0"/>
    <n v="1"/>
    <b v="0"/>
    <s v="games/mobile games"/>
    <m/>
    <n v="50"/>
    <x v="6"/>
    <x v="18"/>
  </r>
  <r>
    <n v="270"/>
    <x v="2"/>
    <x v="6"/>
    <s v="EUR"/>
    <n v="1450541229"/>
    <n v="1447949229"/>
    <b v="0"/>
    <n v="6"/>
    <b v="0"/>
    <s v="games/mobile games"/>
    <m/>
    <n v="45"/>
    <x v="6"/>
    <x v="18"/>
  </r>
  <r>
    <n v="9875"/>
    <x v="2"/>
    <x v="0"/>
    <s v="USD"/>
    <n v="1461440421"/>
    <n v="1458848421"/>
    <b v="0"/>
    <n v="39"/>
    <b v="0"/>
    <s v="games/mobile games"/>
    <m/>
    <n v="253.21"/>
    <x v="6"/>
    <x v="18"/>
  </r>
  <r>
    <n v="125"/>
    <x v="2"/>
    <x v="0"/>
    <s v="USD"/>
    <n v="1485035131"/>
    <n v="1483307131"/>
    <b v="0"/>
    <n v="4"/>
    <b v="0"/>
    <s v="games/mobile games"/>
    <m/>
    <n v="31.25"/>
    <x v="6"/>
    <x v="18"/>
  </r>
  <r>
    <n v="5"/>
    <x v="2"/>
    <x v="0"/>
    <s v="USD"/>
    <n v="1420100426"/>
    <n v="1417508426"/>
    <b v="0"/>
    <n v="1"/>
    <b v="0"/>
    <s v="games/mobile games"/>
    <m/>
    <n v="5"/>
    <x v="6"/>
    <x v="18"/>
  </r>
  <r>
    <n v="0"/>
    <x v="2"/>
    <x v="1"/>
    <s v="GBP"/>
    <n v="1438859121"/>
    <n v="1436267121"/>
    <b v="0"/>
    <n v="0"/>
    <b v="0"/>
    <s v="games/mobile games"/>
    <m/>
    <e v="#DIV/0!"/>
    <x v="6"/>
    <x v="18"/>
  </r>
  <r>
    <n v="0"/>
    <x v="2"/>
    <x v="12"/>
    <s v="EUR"/>
    <n v="1436460450"/>
    <n v="1433868450"/>
    <b v="0"/>
    <n v="0"/>
    <b v="0"/>
    <s v="games/mobile games"/>
    <m/>
    <e v="#DIV/0!"/>
    <x v="6"/>
    <x v="18"/>
  </r>
  <r>
    <n v="0"/>
    <x v="2"/>
    <x v="0"/>
    <s v="USD"/>
    <n v="1424131727"/>
    <n v="1421539727"/>
    <b v="0"/>
    <n v="0"/>
    <b v="0"/>
    <s v="games/mobile games"/>
    <m/>
    <e v="#DIV/0!"/>
    <x v="6"/>
    <x v="18"/>
  </r>
  <r>
    <n v="186"/>
    <x v="2"/>
    <x v="0"/>
    <s v="USD"/>
    <n v="1450327126"/>
    <n v="1447735126"/>
    <b v="0"/>
    <n v="8"/>
    <b v="0"/>
    <s v="games/mobile games"/>
    <m/>
    <n v="23.25"/>
    <x v="6"/>
    <x v="18"/>
  </r>
  <r>
    <n v="0"/>
    <x v="2"/>
    <x v="0"/>
    <s v="USD"/>
    <n v="1430281320"/>
    <n v="1427689320"/>
    <b v="0"/>
    <n v="0"/>
    <b v="0"/>
    <s v="food/food trucks"/>
    <m/>
    <e v="#DIV/0!"/>
    <x v="7"/>
    <x v="19"/>
  </r>
  <r>
    <n v="100"/>
    <x v="2"/>
    <x v="0"/>
    <s v="USD"/>
    <n v="1412272592"/>
    <n v="1407088592"/>
    <b v="0"/>
    <n v="1"/>
    <b v="0"/>
    <s v="food/food trucks"/>
    <m/>
    <n v="100"/>
    <x v="7"/>
    <x v="19"/>
  </r>
  <r>
    <n v="530"/>
    <x v="2"/>
    <x v="0"/>
    <s v="USD"/>
    <n v="1399071173"/>
    <n v="1395787973"/>
    <b v="0"/>
    <n v="12"/>
    <b v="0"/>
    <s v="food/food trucks"/>
    <m/>
    <n v="44.17"/>
    <x v="7"/>
    <x v="19"/>
  </r>
  <r>
    <n v="0"/>
    <x v="2"/>
    <x v="5"/>
    <s v="CAD"/>
    <n v="1413760783"/>
    <n v="1408576783"/>
    <b v="0"/>
    <n v="0"/>
    <b v="0"/>
    <s v="food/food trucks"/>
    <m/>
    <e v="#DIV/0!"/>
    <x v="7"/>
    <x v="19"/>
  </r>
  <r>
    <n v="73"/>
    <x v="2"/>
    <x v="0"/>
    <s v="USD"/>
    <n v="1480568781"/>
    <n v="1477973181"/>
    <b v="0"/>
    <n v="3"/>
    <b v="0"/>
    <s v="food/food trucks"/>
    <m/>
    <n v="24.33"/>
    <x v="7"/>
    <x v="19"/>
  </r>
  <r>
    <n v="75"/>
    <x v="2"/>
    <x v="0"/>
    <s v="USD"/>
    <n v="1466096566"/>
    <n v="1463504566"/>
    <b v="0"/>
    <n v="2"/>
    <b v="0"/>
    <s v="food/food trucks"/>
    <m/>
    <n v="37.5"/>
    <x v="7"/>
    <x v="19"/>
  </r>
  <r>
    <n v="252"/>
    <x v="2"/>
    <x v="0"/>
    <s v="USD"/>
    <n v="1452293675"/>
    <n v="1447109675"/>
    <b v="0"/>
    <n v="6"/>
    <b v="0"/>
    <s v="food/food trucks"/>
    <m/>
    <n v="42"/>
    <x v="7"/>
    <x v="19"/>
  </r>
  <r>
    <n v="0"/>
    <x v="2"/>
    <x v="0"/>
    <s v="USD"/>
    <n v="1441592863"/>
    <n v="1439000863"/>
    <b v="0"/>
    <n v="0"/>
    <b v="0"/>
    <s v="food/food trucks"/>
    <m/>
    <e v="#DIV/0!"/>
    <x v="7"/>
    <x v="19"/>
  </r>
  <r>
    <n v="911"/>
    <x v="2"/>
    <x v="0"/>
    <s v="USD"/>
    <n v="1431709312"/>
    <n v="1429117312"/>
    <b v="0"/>
    <n v="15"/>
    <b v="0"/>
    <s v="food/food trucks"/>
    <m/>
    <n v="60.73"/>
    <x v="7"/>
    <x v="19"/>
  </r>
  <r>
    <n v="50"/>
    <x v="2"/>
    <x v="0"/>
    <s v="USD"/>
    <n v="1434647305"/>
    <n v="1432055305"/>
    <b v="0"/>
    <n v="1"/>
    <b v="0"/>
    <s v="food/food trucks"/>
    <m/>
    <n v="50"/>
    <x v="7"/>
    <x v="19"/>
  </r>
  <r>
    <n v="325"/>
    <x v="2"/>
    <x v="0"/>
    <s v="USD"/>
    <n v="1441507006"/>
    <n v="1438915006"/>
    <b v="0"/>
    <n v="3"/>
    <b v="0"/>
    <s v="food/food trucks"/>
    <m/>
    <n v="108.33"/>
    <x v="7"/>
    <x v="19"/>
  </r>
  <r>
    <n v="188"/>
    <x v="2"/>
    <x v="0"/>
    <s v="USD"/>
    <n v="1408040408"/>
    <n v="1405448408"/>
    <b v="0"/>
    <n v="8"/>
    <b v="0"/>
    <s v="food/food trucks"/>
    <m/>
    <n v="23.5"/>
    <x v="7"/>
    <x v="19"/>
  </r>
  <r>
    <n v="0"/>
    <x v="2"/>
    <x v="0"/>
    <s v="USD"/>
    <n v="1424742162"/>
    <n v="1422150162"/>
    <b v="0"/>
    <n v="0"/>
    <b v="0"/>
    <s v="food/food trucks"/>
    <m/>
    <e v="#DIV/0!"/>
    <x v="7"/>
    <x v="19"/>
  </r>
  <r>
    <n v="151"/>
    <x v="2"/>
    <x v="0"/>
    <s v="USD"/>
    <n v="1417795480"/>
    <n v="1412607880"/>
    <b v="0"/>
    <n v="3"/>
    <b v="0"/>
    <s v="food/food trucks"/>
    <m/>
    <n v="50.33"/>
    <x v="7"/>
    <x v="19"/>
  </r>
  <r>
    <n v="35"/>
    <x v="2"/>
    <x v="0"/>
    <s v="USD"/>
    <n v="1418091128"/>
    <n v="1415499128"/>
    <b v="0"/>
    <n v="3"/>
    <b v="0"/>
    <s v="food/food trucks"/>
    <m/>
    <n v="11.67"/>
    <x v="7"/>
    <x v="19"/>
  </r>
  <r>
    <n v="0"/>
    <x v="2"/>
    <x v="0"/>
    <s v="USD"/>
    <n v="1435679100"/>
    <n v="1433006765"/>
    <b v="0"/>
    <n v="0"/>
    <b v="0"/>
    <s v="food/food trucks"/>
    <m/>
    <e v="#DIV/0!"/>
    <x v="7"/>
    <x v="19"/>
  </r>
  <r>
    <n v="1155"/>
    <x v="2"/>
    <x v="0"/>
    <s v="USD"/>
    <n v="1427510586"/>
    <n v="1424922186"/>
    <b v="0"/>
    <n v="19"/>
    <b v="0"/>
    <s v="food/food trucks"/>
    <m/>
    <n v="60.79"/>
    <x v="7"/>
    <x v="19"/>
  </r>
  <r>
    <n v="0"/>
    <x v="2"/>
    <x v="0"/>
    <s v="USD"/>
    <n v="1432047989"/>
    <n v="1430233589"/>
    <b v="0"/>
    <n v="0"/>
    <b v="0"/>
    <s v="food/food trucks"/>
    <m/>
    <e v="#DIV/0!"/>
    <x v="7"/>
    <x v="19"/>
  </r>
  <r>
    <n v="35"/>
    <x v="2"/>
    <x v="0"/>
    <s v="USD"/>
    <n v="1411662264"/>
    <n v="1408983864"/>
    <b v="0"/>
    <n v="2"/>
    <b v="0"/>
    <s v="food/food trucks"/>
    <m/>
    <n v="17.5"/>
    <x v="7"/>
    <x v="19"/>
  </r>
  <r>
    <n v="0"/>
    <x v="2"/>
    <x v="0"/>
    <s v="USD"/>
    <n v="1407604920"/>
    <n v="1405012920"/>
    <b v="0"/>
    <n v="0"/>
    <b v="0"/>
    <s v="food/food trucks"/>
    <m/>
    <e v="#DIV/0!"/>
    <x v="7"/>
    <x v="19"/>
  </r>
  <r>
    <n v="0"/>
    <x v="2"/>
    <x v="0"/>
    <s v="USD"/>
    <n v="1466270582"/>
    <n v="1463678582"/>
    <b v="0"/>
    <n v="0"/>
    <b v="0"/>
    <s v="food/food trucks"/>
    <m/>
    <e v="#DIV/0!"/>
    <x v="7"/>
    <x v="19"/>
  </r>
  <r>
    <n v="2070.5"/>
    <x v="2"/>
    <x v="0"/>
    <s v="USD"/>
    <n v="1404623330"/>
    <n v="1401685730"/>
    <b v="0"/>
    <n v="25"/>
    <b v="0"/>
    <s v="food/food trucks"/>
    <m/>
    <n v="82.82"/>
    <x v="7"/>
    <x v="19"/>
  </r>
  <r>
    <n v="2871"/>
    <x v="2"/>
    <x v="0"/>
    <s v="USD"/>
    <n v="1435291200"/>
    <n v="1432640342"/>
    <b v="0"/>
    <n v="8"/>
    <b v="0"/>
    <s v="food/food trucks"/>
    <m/>
    <n v="358.88"/>
    <x v="7"/>
    <x v="19"/>
  </r>
  <r>
    <n v="979"/>
    <x v="2"/>
    <x v="0"/>
    <s v="USD"/>
    <n v="1410543495"/>
    <n v="1407865095"/>
    <b v="0"/>
    <n v="16"/>
    <b v="0"/>
    <s v="food/food trucks"/>
    <m/>
    <n v="61.19"/>
    <x v="7"/>
    <x v="19"/>
  </r>
  <r>
    <n v="1020"/>
    <x v="2"/>
    <x v="0"/>
    <s v="USD"/>
    <n v="1474507065"/>
    <n v="1471915065"/>
    <b v="0"/>
    <n v="3"/>
    <b v="0"/>
    <s v="food/food trucks"/>
    <m/>
    <n v="340"/>
    <x v="7"/>
    <x v="19"/>
  </r>
  <r>
    <n v="17"/>
    <x v="2"/>
    <x v="0"/>
    <s v="USD"/>
    <n v="1424593763"/>
    <n v="1422001763"/>
    <b v="0"/>
    <n v="3"/>
    <b v="0"/>
    <s v="food/food trucks"/>
    <m/>
    <n v="5.67"/>
    <x v="7"/>
    <x v="19"/>
  </r>
  <r>
    <n v="100"/>
    <x v="2"/>
    <x v="1"/>
    <s v="GBP"/>
    <n v="1433021171"/>
    <n v="1430429171"/>
    <b v="0"/>
    <n v="2"/>
    <b v="0"/>
    <s v="food/food trucks"/>
    <m/>
    <n v="50"/>
    <x v="7"/>
    <x v="19"/>
  </r>
  <r>
    <n v="25"/>
    <x v="2"/>
    <x v="0"/>
    <s v="USD"/>
    <n v="1415909927"/>
    <n v="1414351127"/>
    <b v="0"/>
    <n v="1"/>
    <b v="0"/>
    <s v="food/food trucks"/>
    <m/>
    <n v="25"/>
    <x v="7"/>
    <x v="19"/>
  </r>
  <r>
    <n v="0"/>
    <x v="2"/>
    <x v="0"/>
    <s v="USD"/>
    <n v="1408551752"/>
    <n v="1405959752"/>
    <b v="0"/>
    <n v="0"/>
    <b v="0"/>
    <s v="food/food trucks"/>
    <m/>
    <e v="#DIV/0!"/>
    <x v="7"/>
    <x v="19"/>
  </r>
  <r>
    <n v="30"/>
    <x v="2"/>
    <x v="0"/>
    <s v="USD"/>
    <n v="1438576057"/>
    <n v="1435552057"/>
    <b v="0"/>
    <n v="1"/>
    <b v="0"/>
    <s v="food/food trucks"/>
    <m/>
    <n v="30"/>
    <x v="7"/>
    <x v="19"/>
  </r>
  <r>
    <n v="886"/>
    <x v="2"/>
    <x v="0"/>
    <s v="USD"/>
    <n v="1462738327"/>
    <n v="1460146327"/>
    <b v="0"/>
    <n v="19"/>
    <b v="0"/>
    <s v="food/food trucks"/>
    <m/>
    <n v="46.63"/>
    <x v="7"/>
    <x v="19"/>
  </r>
  <r>
    <n v="585"/>
    <x v="2"/>
    <x v="0"/>
    <s v="USD"/>
    <n v="1436981339"/>
    <n v="1434389339"/>
    <b v="0"/>
    <n v="9"/>
    <b v="0"/>
    <s v="food/food trucks"/>
    <m/>
    <n v="65"/>
    <x v="7"/>
    <x v="19"/>
  </r>
  <r>
    <n v="10"/>
    <x v="2"/>
    <x v="2"/>
    <s v="AUD"/>
    <n v="1488805200"/>
    <n v="1484094498"/>
    <b v="0"/>
    <n v="1"/>
    <b v="0"/>
    <s v="food/food trucks"/>
    <m/>
    <n v="10"/>
    <x v="7"/>
    <x v="19"/>
  </r>
  <r>
    <n v="0"/>
    <x v="2"/>
    <x v="1"/>
    <s v="GBP"/>
    <n v="1413388296"/>
    <n v="1410796296"/>
    <b v="0"/>
    <n v="0"/>
    <b v="0"/>
    <s v="food/food trucks"/>
    <m/>
    <e v="#DIV/0!"/>
    <x v="7"/>
    <x v="19"/>
  </r>
  <r>
    <n v="5"/>
    <x v="2"/>
    <x v="0"/>
    <s v="USD"/>
    <n v="1408225452"/>
    <n v="1405633452"/>
    <b v="0"/>
    <n v="1"/>
    <b v="0"/>
    <s v="food/food trucks"/>
    <m/>
    <n v="5"/>
    <x v="7"/>
    <x v="19"/>
  </r>
  <r>
    <n v="3200"/>
    <x v="2"/>
    <x v="5"/>
    <s v="CAD"/>
    <n v="1446052627"/>
    <n v="1443460627"/>
    <b v="0"/>
    <n v="5"/>
    <b v="0"/>
    <s v="food/food trucks"/>
    <m/>
    <n v="640"/>
    <x v="7"/>
    <x v="19"/>
  </r>
  <r>
    <n v="5875"/>
    <x v="2"/>
    <x v="0"/>
    <s v="USD"/>
    <n v="1403983314"/>
    <n v="1400786514"/>
    <b v="0"/>
    <n v="85"/>
    <b v="0"/>
    <s v="food/food trucks"/>
    <m/>
    <n v="69.12"/>
    <x v="7"/>
    <x v="19"/>
  </r>
  <r>
    <n v="4"/>
    <x v="2"/>
    <x v="0"/>
    <s v="USD"/>
    <n v="1425197321"/>
    <n v="1422605321"/>
    <b v="0"/>
    <n v="3"/>
    <b v="0"/>
    <s v="food/food trucks"/>
    <m/>
    <n v="1.33"/>
    <x v="7"/>
    <x v="19"/>
  </r>
  <r>
    <n v="42"/>
    <x v="2"/>
    <x v="0"/>
    <s v="USD"/>
    <n v="1484239320"/>
    <n v="1482609088"/>
    <b v="0"/>
    <n v="4"/>
    <b v="0"/>
    <s v="food/food trucks"/>
    <m/>
    <n v="10.5"/>
    <x v="7"/>
    <x v="19"/>
  </r>
  <r>
    <n v="100"/>
    <x v="2"/>
    <x v="0"/>
    <s v="USD"/>
    <n v="1478059140"/>
    <n v="1476391223"/>
    <b v="0"/>
    <n v="3"/>
    <b v="0"/>
    <s v="food/food trucks"/>
    <m/>
    <n v="33.33"/>
    <x v="7"/>
    <x v="19"/>
  </r>
  <r>
    <n v="23086"/>
    <x v="0"/>
    <x v="1"/>
    <s v="GBP"/>
    <n v="1486391011"/>
    <n v="1483712611"/>
    <b v="0"/>
    <n v="375"/>
    <b v="1"/>
    <s v="photography/photobooks"/>
    <m/>
    <n v="61.56"/>
    <x v="8"/>
    <x v="20"/>
  </r>
  <r>
    <n v="13180"/>
    <x v="0"/>
    <x v="0"/>
    <s v="USD"/>
    <n v="1433736000"/>
    <n v="1430945149"/>
    <b v="0"/>
    <n v="111"/>
    <b v="1"/>
    <s v="photography/photobooks"/>
    <m/>
    <n v="118.74"/>
    <x v="8"/>
    <x v="20"/>
  </r>
  <r>
    <n v="8005"/>
    <x v="0"/>
    <x v="1"/>
    <s v="GBP"/>
    <n v="1433198520"/>
    <n v="1430340195"/>
    <b v="0"/>
    <n v="123"/>
    <b v="1"/>
    <s v="photography/photobooks"/>
    <m/>
    <n v="65.08"/>
    <x v="8"/>
    <x v="20"/>
  </r>
  <r>
    <n v="9111"/>
    <x v="0"/>
    <x v="0"/>
    <s v="USD"/>
    <n v="1431885600"/>
    <n v="1429133323"/>
    <b v="0"/>
    <n v="70"/>
    <b v="1"/>
    <s v="photography/photobooks"/>
    <m/>
    <n v="130.16"/>
    <x v="8"/>
    <x v="20"/>
  </r>
  <r>
    <n v="3211"/>
    <x v="0"/>
    <x v="5"/>
    <s v="CAD"/>
    <n v="1482943740"/>
    <n v="1481129340"/>
    <b v="0"/>
    <n v="85"/>
    <b v="1"/>
    <s v="photography/photobooks"/>
    <m/>
    <n v="37.78"/>
    <x v="8"/>
    <x v="20"/>
  </r>
  <r>
    <n v="9700"/>
    <x v="0"/>
    <x v="0"/>
    <s v="USD"/>
    <n v="1467242995"/>
    <n v="1465428595"/>
    <b v="0"/>
    <n v="86"/>
    <b v="1"/>
    <s v="photography/photobooks"/>
    <m/>
    <n v="112.79"/>
    <x v="8"/>
    <x v="20"/>
  </r>
  <r>
    <n v="675"/>
    <x v="0"/>
    <x v="0"/>
    <s v="USD"/>
    <n v="1409500725"/>
    <n v="1406908725"/>
    <b v="0"/>
    <n v="13"/>
    <b v="1"/>
    <s v="photography/photobooks"/>
    <m/>
    <n v="51.92"/>
    <x v="8"/>
    <x v="20"/>
  </r>
  <r>
    <n v="2945"/>
    <x v="0"/>
    <x v="0"/>
    <s v="USD"/>
    <n v="1458480560"/>
    <n v="1455892160"/>
    <b v="0"/>
    <n v="33"/>
    <b v="1"/>
    <s v="photography/photobooks"/>
    <m/>
    <n v="89.24"/>
    <x v="8"/>
    <x v="20"/>
  </r>
  <r>
    <n v="290"/>
    <x v="0"/>
    <x v="1"/>
    <s v="GBP"/>
    <n v="1486814978"/>
    <n v="1484222978"/>
    <b v="0"/>
    <n v="15"/>
    <b v="1"/>
    <s v="photography/photobooks"/>
    <m/>
    <n v="19.329999999999998"/>
    <x v="8"/>
    <x v="20"/>
  </r>
  <r>
    <n v="21831"/>
    <x v="0"/>
    <x v="0"/>
    <s v="USD"/>
    <n v="1460223453"/>
    <n v="1455043053"/>
    <b v="0"/>
    <n v="273"/>
    <b v="1"/>
    <s v="photography/photobooks"/>
    <m/>
    <n v="79.97"/>
    <x v="8"/>
    <x v="20"/>
  </r>
  <r>
    <n v="40280"/>
    <x v="0"/>
    <x v="17"/>
    <s v="EUR"/>
    <n v="1428493379"/>
    <n v="1425901379"/>
    <b v="0"/>
    <n v="714"/>
    <b v="1"/>
    <s v="photography/photobooks"/>
    <m/>
    <n v="56.41"/>
    <x v="8"/>
    <x v="20"/>
  </r>
  <r>
    <n v="13500"/>
    <x v="0"/>
    <x v="13"/>
    <s v="EUR"/>
    <n v="1450602000"/>
    <n v="1445415653"/>
    <b v="0"/>
    <n v="170"/>
    <b v="1"/>
    <s v="photography/photobooks"/>
    <m/>
    <n v="79.41"/>
    <x v="8"/>
    <x v="20"/>
  </r>
  <r>
    <n v="39137"/>
    <x v="0"/>
    <x v="1"/>
    <s v="GBP"/>
    <n v="1450467539"/>
    <n v="1447875539"/>
    <b v="0"/>
    <n v="512"/>
    <b v="1"/>
    <s v="photography/photobooks"/>
    <m/>
    <n v="76.44"/>
    <x v="8"/>
    <x v="20"/>
  </r>
  <r>
    <n v="37994"/>
    <x v="0"/>
    <x v="0"/>
    <s v="USD"/>
    <n v="1465797540"/>
    <n v="1463155034"/>
    <b v="0"/>
    <n v="314"/>
    <b v="1"/>
    <s v="photography/photobooks"/>
    <m/>
    <n v="121"/>
    <x v="8"/>
    <x v="20"/>
  </r>
  <r>
    <n v="9121"/>
    <x v="0"/>
    <x v="0"/>
    <s v="USD"/>
    <n v="1451530800"/>
    <n v="1448463086"/>
    <b v="0"/>
    <n v="167"/>
    <b v="1"/>
    <s v="photography/photobooks"/>
    <m/>
    <n v="54.62"/>
    <x v="8"/>
    <x v="20"/>
  </r>
  <r>
    <n v="2693"/>
    <x v="0"/>
    <x v="1"/>
    <s v="GBP"/>
    <n v="1436380200"/>
    <n v="1433615400"/>
    <b v="0"/>
    <n v="9"/>
    <b v="1"/>
    <s v="photography/photobooks"/>
    <m/>
    <n v="299.22000000000003"/>
    <x v="8"/>
    <x v="20"/>
  </r>
  <r>
    <n v="6029"/>
    <x v="0"/>
    <x v="0"/>
    <s v="USD"/>
    <n v="1429183656"/>
    <n v="1427369256"/>
    <b v="0"/>
    <n v="103"/>
    <b v="1"/>
    <s v="photography/photobooks"/>
    <m/>
    <n v="58.53"/>
    <x v="8"/>
    <x v="20"/>
  </r>
  <r>
    <n v="6146.27"/>
    <x v="0"/>
    <x v="1"/>
    <s v="GBP"/>
    <n v="1468593246"/>
    <n v="1466001246"/>
    <b v="0"/>
    <n v="111"/>
    <b v="1"/>
    <s v="photography/photobooks"/>
    <m/>
    <n v="55.37"/>
    <x v="8"/>
    <x v="20"/>
  </r>
  <r>
    <n v="49811"/>
    <x v="0"/>
    <x v="2"/>
    <s v="AUD"/>
    <n v="1435388154"/>
    <n v="1432796154"/>
    <b v="0"/>
    <n v="271"/>
    <b v="1"/>
    <s v="photography/photobooks"/>
    <m/>
    <n v="183.8"/>
    <x v="8"/>
    <x v="20"/>
  </r>
  <r>
    <n v="16700"/>
    <x v="0"/>
    <x v="0"/>
    <s v="USD"/>
    <n v="1433083527"/>
    <n v="1430491527"/>
    <b v="0"/>
    <n v="101"/>
    <b v="1"/>
    <s v="photography/photobooks"/>
    <m/>
    <n v="165.35"/>
    <x v="8"/>
    <x v="20"/>
  </r>
  <r>
    <n v="13383"/>
    <x v="0"/>
    <x v="0"/>
    <s v="USD"/>
    <n v="1449205200"/>
    <n v="1445363833"/>
    <b v="0"/>
    <n v="57"/>
    <b v="1"/>
    <s v="photography/photobooks"/>
    <m/>
    <n v="234.79"/>
    <x v="8"/>
    <x v="20"/>
  </r>
  <r>
    <n v="13112"/>
    <x v="0"/>
    <x v="12"/>
    <s v="EUR"/>
    <n v="1434197351"/>
    <n v="1431605351"/>
    <b v="0"/>
    <n v="62"/>
    <b v="1"/>
    <s v="photography/photobooks"/>
    <m/>
    <n v="211.48"/>
    <x v="8"/>
    <x v="20"/>
  </r>
  <r>
    <n v="1035"/>
    <x v="0"/>
    <x v="15"/>
    <s v="EUR"/>
    <n v="1489238940"/>
    <n v="1486406253"/>
    <b v="0"/>
    <n v="32"/>
    <b v="1"/>
    <s v="photography/photobooks"/>
    <m/>
    <n v="32.340000000000003"/>
    <x v="8"/>
    <x v="20"/>
  </r>
  <r>
    <n v="17396"/>
    <x v="0"/>
    <x v="13"/>
    <s v="EUR"/>
    <n v="1459418400"/>
    <n v="1456827573"/>
    <b v="0"/>
    <n v="141"/>
    <b v="1"/>
    <s v="photography/photobooks"/>
    <m/>
    <n v="123.38"/>
    <x v="8"/>
    <x v="20"/>
  </r>
  <r>
    <n v="15530"/>
    <x v="0"/>
    <x v="0"/>
    <s v="USD"/>
    <n v="1458835264"/>
    <n v="1456246864"/>
    <b v="0"/>
    <n v="75"/>
    <b v="1"/>
    <s v="photography/photobooks"/>
    <m/>
    <n v="207.07"/>
    <x v="8"/>
    <x v="20"/>
  </r>
  <r>
    <n v="6360"/>
    <x v="0"/>
    <x v="0"/>
    <s v="USD"/>
    <n v="1488053905"/>
    <n v="1485461905"/>
    <b v="0"/>
    <n v="46"/>
    <b v="1"/>
    <s v="photography/photobooks"/>
    <m/>
    <n v="138.26"/>
    <x v="8"/>
    <x v="20"/>
  </r>
  <r>
    <n v="50863"/>
    <x v="0"/>
    <x v="11"/>
    <s v="SEK"/>
    <n v="1433106000"/>
    <n v="1431124572"/>
    <b v="0"/>
    <n v="103"/>
    <b v="1"/>
    <s v="photography/photobooks"/>
    <m/>
    <n v="493.82"/>
    <x v="8"/>
    <x v="20"/>
  </r>
  <r>
    <n v="1011"/>
    <x v="0"/>
    <x v="5"/>
    <s v="CAD"/>
    <n v="1465505261"/>
    <n v="1464209261"/>
    <b v="0"/>
    <n v="6"/>
    <b v="1"/>
    <s v="photography/photobooks"/>
    <m/>
    <n v="168.5"/>
    <x v="8"/>
    <x v="20"/>
  </r>
  <r>
    <n v="3226"/>
    <x v="0"/>
    <x v="0"/>
    <s v="USD"/>
    <n v="1448586000"/>
    <n v="1447195695"/>
    <b v="0"/>
    <n v="83"/>
    <b v="1"/>
    <s v="photography/photobooks"/>
    <m/>
    <n v="38.869999999999997"/>
    <x v="8"/>
    <x v="20"/>
  </r>
  <r>
    <n v="6645"/>
    <x v="0"/>
    <x v="1"/>
    <s v="GBP"/>
    <n v="1485886100"/>
    <n v="1482862100"/>
    <b v="0"/>
    <n v="108"/>
    <b v="1"/>
    <s v="photography/photobooks"/>
    <m/>
    <n v="61.53"/>
    <x v="8"/>
    <x v="20"/>
  </r>
  <r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39304.01"/>
    <x v="0"/>
    <x v="0"/>
    <s v="USD"/>
    <n v="1401487756"/>
    <n v="1398895756"/>
    <b v="0"/>
    <n v="549"/>
    <b v="1"/>
    <s v="photography/photobooks"/>
    <m/>
    <n v="71.59"/>
    <x v="8"/>
    <x v="20"/>
  </r>
  <r>
    <n v="20398"/>
    <x v="0"/>
    <x v="0"/>
    <s v="USD"/>
    <n v="1443826980"/>
    <n v="1441032457"/>
    <b v="0"/>
    <n v="222"/>
    <b v="1"/>
    <s v="photography/photobooks"/>
    <m/>
    <n v="91.88"/>
    <x v="8"/>
    <x v="20"/>
  </r>
  <r>
    <n v="27189"/>
    <x v="0"/>
    <x v="0"/>
    <s v="USD"/>
    <n v="1468524340"/>
    <n v="1465932340"/>
    <b v="0"/>
    <n v="183"/>
    <b v="1"/>
    <s v="photography/photobooks"/>
    <m/>
    <n v="148.57"/>
    <x v="8"/>
    <x v="20"/>
  </r>
  <r>
    <n v="15505"/>
    <x v="0"/>
    <x v="0"/>
    <s v="USD"/>
    <n v="1446346800"/>
    <n v="1443714800"/>
    <b v="0"/>
    <n v="89"/>
    <b v="1"/>
    <s v="photography/photobooks"/>
    <m/>
    <n v="174.21"/>
    <x v="8"/>
    <x v="20"/>
  </r>
  <r>
    <n v="26024"/>
    <x v="0"/>
    <x v="0"/>
    <s v="USD"/>
    <n v="1476961513"/>
    <n v="1474369513"/>
    <b v="0"/>
    <n v="253"/>
    <b v="1"/>
    <s v="photography/photobooks"/>
    <m/>
    <n v="102.86"/>
    <x v="8"/>
    <x v="20"/>
  </r>
  <r>
    <n v="15565"/>
    <x v="0"/>
    <x v="12"/>
    <s v="EUR"/>
    <n v="1440515112"/>
    <n v="1437923112"/>
    <b v="0"/>
    <n v="140"/>
    <b v="1"/>
    <s v="photography/photobooks"/>
    <m/>
    <n v="111.18"/>
    <x v="8"/>
    <x v="20"/>
  </r>
  <r>
    <n v="2451.0100000000002"/>
    <x v="0"/>
    <x v="1"/>
    <s v="GBP"/>
    <n v="1480809600"/>
    <n v="1478431488"/>
    <b v="0"/>
    <n v="103"/>
    <b v="1"/>
    <s v="photography/photobooks"/>
    <m/>
    <n v="23.8"/>
    <x v="8"/>
    <x v="20"/>
  </r>
  <r>
    <n v="11215"/>
    <x v="0"/>
    <x v="5"/>
    <s v="CAD"/>
    <n v="1459483200"/>
    <n v="1456852647"/>
    <b v="0"/>
    <n v="138"/>
    <b v="1"/>
    <s v="photography/photobooks"/>
    <m/>
    <n v="81.27"/>
    <x v="8"/>
    <x v="20"/>
  </r>
  <r>
    <n v="22197"/>
    <x v="0"/>
    <x v="0"/>
    <s v="USD"/>
    <n v="1478754909"/>
    <n v="1476159309"/>
    <b v="0"/>
    <n v="191"/>
    <b v="1"/>
    <s v="photography/photobooks"/>
    <m/>
    <n v="116.21"/>
    <x v="8"/>
    <x v="20"/>
  </r>
  <r>
    <n v="1060"/>
    <x v="1"/>
    <x v="0"/>
    <s v="USD"/>
    <n v="1402060302"/>
    <n v="1396876302"/>
    <b v="0"/>
    <n v="18"/>
    <b v="0"/>
    <s v="music/world music"/>
    <m/>
    <n v="58.89"/>
    <x v="4"/>
    <x v="21"/>
  </r>
  <r>
    <n v="132"/>
    <x v="1"/>
    <x v="0"/>
    <s v="USD"/>
    <n v="1382478278"/>
    <n v="1377294278"/>
    <b v="0"/>
    <n v="3"/>
    <b v="0"/>
    <s v="music/world music"/>
    <m/>
    <n v="44"/>
    <x v="4"/>
    <x v="21"/>
  </r>
  <r>
    <n v="1937"/>
    <x v="1"/>
    <x v="0"/>
    <s v="USD"/>
    <n v="1398042000"/>
    <n v="1395089981"/>
    <b v="0"/>
    <n v="40"/>
    <b v="0"/>
    <s v="music/world music"/>
    <m/>
    <n v="48.43"/>
    <x v="4"/>
    <x v="21"/>
  </r>
  <r>
    <n v="0"/>
    <x v="1"/>
    <x v="0"/>
    <s v="USD"/>
    <n v="1407394800"/>
    <n v="1404770616"/>
    <b v="0"/>
    <n v="0"/>
    <b v="0"/>
    <s v="music/world music"/>
    <m/>
    <e v="#DIV/0!"/>
    <x v="4"/>
    <x v="21"/>
  </r>
  <r>
    <n v="1465"/>
    <x v="1"/>
    <x v="0"/>
    <s v="USD"/>
    <n v="1317231008"/>
    <n v="1312047008"/>
    <b v="0"/>
    <n v="24"/>
    <b v="0"/>
    <s v="music/world music"/>
    <m/>
    <n v="61.04"/>
    <x v="4"/>
    <x v="21"/>
  </r>
  <r>
    <n v="25"/>
    <x v="1"/>
    <x v="0"/>
    <s v="USD"/>
    <n v="1334592000"/>
    <n v="1331982127"/>
    <b v="0"/>
    <n v="1"/>
    <b v="0"/>
    <s v="music/world music"/>
    <m/>
    <n v="25"/>
    <x v="4"/>
    <x v="21"/>
  </r>
  <r>
    <n v="0"/>
    <x v="1"/>
    <x v="0"/>
    <s v="USD"/>
    <n v="1298589630"/>
    <n v="1295997630"/>
    <b v="0"/>
    <n v="0"/>
    <b v="0"/>
    <s v="music/world music"/>
    <m/>
    <e v="#DIV/0!"/>
    <x v="4"/>
    <x v="21"/>
  </r>
  <r>
    <n v="0"/>
    <x v="1"/>
    <x v="0"/>
    <s v="USD"/>
    <n v="1440723600"/>
    <n v="1436394968"/>
    <b v="0"/>
    <n v="0"/>
    <b v="0"/>
    <s v="music/world music"/>
    <m/>
    <e v="#DIV/0!"/>
    <x v="4"/>
    <x v="21"/>
  </r>
  <r>
    <n v="40"/>
    <x v="1"/>
    <x v="0"/>
    <s v="USD"/>
    <n v="1381090870"/>
    <n v="1377030070"/>
    <b v="0"/>
    <n v="1"/>
    <b v="0"/>
    <s v="music/world music"/>
    <m/>
    <n v="40"/>
    <x v="4"/>
    <x v="21"/>
  </r>
  <r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0"/>
    <x v="1"/>
    <x v="1"/>
    <s v="GBP"/>
    <n v="1422903342"/>
    <n v="1420311342"/>
    <b v="0"/>
    <n v="0"/>
    <b v="0"/>
    <s v="music/world music"/>
    <m/>
    <e v="#DIV/0!"/>
    <x v="4"/>
    <x v="21"/>
  </r>
  <r>
    <n v="210"/>
    <x v="1"/>
    <x v="0"/>
    <s v="USD"/>
    <n v="1387077299"/>
    <n v="1383621299"/>
    <b v="0"/>
    <n v="6"/>
    <b v="0"/>
    <s v="music/world music"/>
    <m/>
    <n v="35"/>
    <x v="4"/>
    <x v="21"/>
  </r>
  <r>
    <n v="0"/>
    <x v="1"/>
    <x v="0"/>
    <s v="USD"/>
    <n v="1343491200"/>
    <n v="1342801164"/>
    <b v="0"/>
    <n v="0"/>
    <b v="0"/>
    <s v="music/world music"/>
    <m/>
    <e v="#DIV/0!"/>
    <x v="4"/>
    <x v="21"/>
  </r>
  <r>
    <n v="0"/>
    <x v="1"/>
    <x v="0"/>
    <s v="USD"/>
    <n v="1345790865"/>
    <n v="1344062865"/>
    <b v="0"/>
    <n v="0"/>
    <b v="0"/>
    <s v="music/world music"/>
    <m/>
    <e v="#DIV/0!"/>
    <x v="4"/>
    <x v="21"/>
  </r>
  <r>
    <n v="178"/>
    <x v="1"/>
    <x v="0"/>
    <s v="USD"/>
    <n v="1312641536"/>
    <n v="1310049536"/>
    <b v="0"/>
    <n v="3"/>
    <b v="0"/>
    <s v="music/world music"/>
    <m/>
    <n v="59.33"/>
    <x v="4"/>
    <x v="21"/>
  </r>
  <r>
    <n v="0"/>
    <x v="1"/>
    <x v="0"/>
    <s v="USD"/>
    <n v="1325804767"/>
    <n v="1323212767"/>
    <b v="0"/>
    <n v="0"/>
    <b v="0"/>
    <s v="music/world music"/>
    <m/>
    <e v="#DIV/0!"/>
    <x v="4"/>
    <x v="21"/>
  </r>
  <r>
    <n v="241"/>
    <x v="1"/>
    <x v="0"/>
    <s v="USD"/>
    <n v="1373665860"/>
    <n v="1368579457"/>
    <b v="0"/>
    <n v="8"/>
    <b v="0"/>
    <s v="music/world music"/>
    <m/>
    <n v="30.13"/>
    <x v="4"/>
    <x v="21"/>
  </r>
  <r>
    <n v="2537"/>
    <x v="1"/>
    <x v="0"/>
    <s v="USD"/>
    <n v="1414994340"/>
    <n v="1413057980"/>
    <b v="0"/>
    <n v="34"/>
    <b v="0"/>
    <s v="music/world music"/>
    <m/>
    <n v="74.62"/>
    <x v="4"/>
    <x v="21"/>
  </r>
  <r>
    <n v="5"/>
    <x v="1"/>
    <x v="0"/>
    <s v="USD"/>
    <n v="1315747080"/>
    <n v="1314417502"/>
    <b v="0"/>
    <n v="1"/>
    <b v="0"/>
    <s v="music/world music"/>
    <m/>
    <n v="5"/>
    <x v="4"/>
    <x v="21"/>
  </r>
  <r>
    <n v="1691"/>
    <x v="1"/>
    <x v="0"/>
    <s v="USD"/>
    <n v="1310158800"/>
    <n v="1304888771"/>
    <b v="0"/>
    <n v="38"/>
    <b v="0"/>
    <s v="music/world music"/>
    <m/>
    <n v="44.5"/>
    <x v="4"/>
    <x v="21"/>
  </r>
  <r>
    <n v="2076"/>
    <x v="0"/>
    <x v="0"/>
    <s v="USD"/>
    <n v="1366664400"/>
    <n v="1363981723"/>
    <b v="1"/>
    <n v="45"/>
    <b v="1"/>
    <s v="music/rock"/>
    <m/>
    <n v="46.13"/>
    <x v="4"/>
    <x v="11"/>
  </r>
  <r>
    <n v="2405"/>
    <x v="0"/>
    <x v="0"/>
    <s v="USD"/>
    <n v="1402755834"/>
    <n v="1400163834"/>
    <b v="1"/>
    <n v="17"/>
    <b v="1"/>
    <s v="music/rock"/>
    <m/>
    <n v="141.47"/>
    <x v="4"/>
    <x v="11"/>
  </r>
  <r>
    <n v="2340"/>
    <x v="0"/>
    <x v="0"/>
    <s v="USD"/>
    <n v="1323136949"/>
    <n v="1319245349"/>
    <b v="1"/>
    <n v="31"/>
    <b v="1"/>
    <s v="music/rock"/>
    <m/>
    <n v="75.48"/>
    <x v="4"/>
    <x v="11"/>
  </r>
  <r>
    <n v="4275"/>
    <x v="0"/>
    <x v="0"/>
    <s v="USD"/>
    <n v="1367823655"/>
    <n v="1365231655"/>
    <b v="1"/>
    <n v="50"/>
    <b v="1"/>
    <s v="music/rock"/>
    <m/>
    <n v="85.5"/>
    <x v="4"/>
    <x v="11"/>
  </r>
  <r>
    <n v="3791"/>
    <x v="0"/>
    <x v="0"/>
    <s v="USD"/>
    <n v="1402642740"/>
    <n v="1399563953"/>
    <b v="1"/>
    <n v="59"/>
    <b v="1"/>
    <s v="music/rock"/>
    <m/>
    <n v="64.25"/>
    <x v="4"/>
    <x v="11"/>
  </r>
  <r>
    <n v="5222"/>
    <x v="0"/>
    <x v="0"/>
    <s v="USD"/>
    <n v="1341683211"/>
    <n v="1339091211"/>
    <b v="1"/>
    <n v="81"/>
    <b v="1"/>
    <s v="music/rock"/>
    <m/>
    <n v="64.47"/>
    <x v="4"/>
    <x v="11"/>
  </r>
  <r>
    <n v="60046"/>
    <x v="0"/>
    <x v="0"/>
    <s v="USD"/>
    <n v="1410017131"/>
    <n v="1406129131"/>
    <b v="1"/>
    <n v="508"/>
    <b v="1"/>
    <s v="music/rock"/>
    <m/>
    <n v="118.2"/>
    <x v="4"/>
    <x v="11"/>
  </r>
  <r>
    <n v="6108"/>
    <x v="0"/>
    <x v="0"/>
    <s v="USD"/>
    <n v="1316979167"/>
    <n v="1311795167"/>
    <b v="1"/>
    <n v="74"/>
    <b v="1"/>
    <s v="music/rock"/>
    <m/>
    <n v="82.54"/>
    <x v="4"/>
    <x v="11"/>
  </r>
  <r>
    <n v="4818"/>
    <x v="0"/>
    <x v="0"/>
    <s v="USD"/>
    <n v="1382658169"/>
    <n v="1380238969"/>
    <b v="1"/>
    <n v="141"/>
    <b v="1"/>
    <s v="music/rock"/>
    <m/>
    <n v="34.17"/>
    <x v="4"/>
    <x v="11"/>
  </r>
  <r>
    <n v="30383.32"/>
    <x v="0"/>
    <x v="0"/>
    <s v="USD"/>
    <n v="1409770107"/>
    <n v="1407178107"/>
    <b v="1"/>
    <n v="711"/>
    <b v="1"/>
    <s v="music/rock"/>
    <m/>
    <n v="42.73"/>
    <x v="4"/>
    <x v="11"/>
  </r>
  <r>
    <n v="13323"/>
    <x v="0"/>
    <x v="0"/>
    <s v="USD"/>
    <n v="1293857940"/>
    <n v="1288968886"/>
    <b v="1"/>
    <n v="141"/>
    <b v="1"/>
    <s v="music/rock"/>
    <m/>
    <n v="94.49"/>
    <x v="4"/>
    <x v="11"/>
  </r>
  <r>
    <n v="6071"/>
    <x v="0"/>
    <x v="0"/>
    <s v="USD"/>
    <n v="1385932652"/>
    <n v="1383337052"/>
    <b v="1"/>
    <n v="109"/>
    <b v="1"/>
    <s v="music/rock"/>
    <m/>
    <n v="55.7"/>
    <x v="4"/>
    <x v="11"/>
  </r>
  <r>
    <n v="35389.129999999997"/>
    <x v="0"/>
    <x v="0"/>
    <s v="USD"/>
    <n v="1329084231"/>
    <n v="1326492231"/>
    <b v="1"/>
    <n v="361"/>
    <b v="1"/>
    <s v="music/rock"/>
    <m/>
    <n v="98.03"/>
    <x v="4"/>
    <x v="11"/>
  </r>
  <r>
    <n v="16210"/>
    <x v="0"/>
    <x v="0"/>
    <s v="USD"/>
    <n v="1301792590"/>
    <n v="1297562590"/>
    <b v="1"/>
    <n v="176"/>
    <b v="1"/>
    <s v="music/rock"/>
    <m/>
    <n v="92.1"/>
    <x v="4"/>
    <x v="11"/>
  </r>
  <r>
    <n v="25577.56"/>
    <x v="0"/>
    <x v="0"/>
    <s v="USD"/>
    <n v="1377960012"/>
    <n v="1375368012"/>
    <b v="1"/>
    <n v="670"/>
    <b v="1"/>
    <s v="music/rock"/>
    <m/>
    <n v="38.18"/>
    <x v="4"/>
    <x v="11"/>
  </r>
  <r>
    <n v="2606"/>
    <x v="0"/>
    <x v="0"/>
    <s v="USD"/>
    <n v="1402286340"/>
    <n v="1399504664"/>
    <b v="1"/>
    <n v="96"/>
    <b v="1"/>
    <s v="music/rock"/>
    <m/>
    <n v="27.15"/>
    <x v="4"/>
    <x v="11"/>
  </r>
  <r>
    <n v="3751"/>
    <x v="0"/>
    <x v="0"/>
    <s v="USD"/>
    <n v="1393445620"/>
    <n v="1390853620"/>
    <b v="1"/>
    <n v="74"/>
    <b v="1"/>
    <s v="music/rock"/>
    <m/>
    <n v="50.69"/>
    <x v="4"/>
    <x v="11"/>
  </r>
  <r>
    <n v="2025"/>
    <x v="0"/>
    <x v="0"/>
    <s v="USD"/>
    <n v="1390983227"/>
    <n v="1388391227"/>
    <b v="1"/>
    <n v="52"/>
    <b v="1"/>
    <s v="music/rock"/>
    <m/>
    <n v="38.94"/>
    <x v="4"/>
    <x v="11"/>
  </r>
  <r>
    <n v="8152"/>
    <x v="0"/>
    <x v="5"/>
    <s v="CAD"/>
    <n v="1392574692"/>
    <n v="1389982692"/>
    <b v="1"/>
    <n v="105"/>
    <b v="1"/>
    <s v="music/rock"/>
    <m/>
    <n v="77.64"/>
    <x v="4"/>
    <x v="11"/>
  </r>
  <r>
    <n v="1785"/>
    <x v="0"/>
    <x v="0"/>
    <s v="USD"/>
    <n v="1396054800"/>
    <n v="1393034470"/>
    <b v="1"/>
    <n v="41"/>
    <b v="1"/>
    <s v="music/rock"/>
    <m/>
    <n v="43.54"/>
    <x v="4"/>
    <x v="11"/>
  </r>
  <r>
    <n v="1082"/>
    <x v="0"/>
    <x v="0"/>
    <s v="USD"/>
    <n v="1383062083"/>
    <n v="1380556483"/>
    <b v="1"/>
    <n v="34"/>
    <b v="1"/>
    <s v="music/rock"/>
    <m/>
    <n v="31.82"/>
    <x v="4"/>
    <x v="11"/>
  </r>
  <r>
    <n v="4170.17"/>
    <x v="0"/>
    <x v="0"/>
    <s v="USD"/>
    <n v="1291131815"/>
    <n v="1287071015"/>
    <b v="1"/>
    <n v="66"/>
    <b v="1"/>
    <s v="music/rock"/>
    <m/>
    <n v="63.18"/>
    <x v="4"/>
    <x v="11"/>
  </r>
  <r>
    <n v="9545"/>
    <x v="0"/>
    <x v="0"/>
    <s v="USD"/>
    <n v="1389474145"/>
    <n v="1386882145"/>
    <b v="1"/>
    <n v="50"/>
    <b v="1"/>
    <s v="music/rock"/>
    <m/>
    <n v="190.9"/>
    <x v="4"/>
    <x v="11"/>
  </r>
  <r>
    <n v="22396"/>
    <x v="0"/>
    <x v="0"/>
    <s v="USD"/>
    <n v="1374674558"/>
    <n v="1372082558"/>
    <b v="1"/>
    <n v="159"/>
    <b v="1"/>
    <s v="music/rock"/>
    <m/>
    <n v="140.86000000000001"/>
    <x v="4"/>
    <x v="11"/>
  </r>
  <r>
    <n v="14000"/>
    <x v="0"/>
    <x v="0"/>
    <s v="USD"/>
    <n v="1379708247"/>
    <n v="1377116247"/>
    <b v="1"/>
    <n v="182"/>
    <b v="1"/>
    <s v="music/rock"/>
    <m/>
    <n v="76.92"/>
    <x v="4"/>
    <x v="11"/>
  </r>
  <r>
    <n v="20426"/>
    <x v="0"/>
    <x v="0"/>
    <s v="USD"/>
    <n v="1460764800"/>
    <n v="1458157512"/>
    <b v="1"/>
    <n v="206"/>
    <b v="1"/>
    <s v="music/rock"/>
    <m/>
    <n v="99.16"/>
    <x v="4"/>
    <x v="11"/>
  </r>
  <r>
    <n v="11472"/>
    <x v="0"/>
    <x v="0"/>
    <s v="USD"/>
    <n v="1332704042"/>
    <n v="1327523642"/>
    <b v="1"/>
    <n v="169"/>
    <b v="1"/>
    <s v="music/rock"/>
    <m/>
    <n v="67.88"/>
    <x v="4"/>
    <x v="11"/>
  </r>
  <r>
    <n v="7635"/>
    <x v="0"/>
    <x v="0"/>
    <s v="USD"/>
    <n v="1384363459"/>
    <n v="1381767859"/>
    <b v="1"/>
    <n v="31"/>
    <b v="1"/>
    <s v="music/rock"/>
    <m/>
    <n v="246.29"/>
    <x v="4"/>
    <x v="11"/>
  </r>
  <r>
    <n v="5300"/>
    <x v="0"/>
    <x v="0"/>
    <s v="USD"/>
    <n v="1276574400"/>
    <n v="1270576379"/>
    <b v="1"/>
    <n v="28"/>
    <b v="1"/>
    <s v="music/rock"/>
    <m/>
    <n v="189.29"/>
    <x v="4"/>
    <x v="11"/>
  </r>
  <r>
    <n v="4140"/>
    <x v="0"/>
    <x v="5"/>
    <s v="CAD"/>
    <n v="1409506291"/>
    <n v="1406914291"/>
    <b v="1"/>
    <n v="54"/>
    <b v="1"/>
    <s v="music/rock"/>
    <m/>
    <n v="76.67"/>
    <x v="4"/>
    <x v="11"/>
  </r>
  <r>
    <n v="38743.839999999997"/>
    <x v="0"/>
    <x v="0"/>
    <s v="USD"/>
    <n v="1346344425"/>
    <n v="1343320425"/>
    <b v="1"/>
    <n v="467"/>
    <b v="1"/>
    <s v="music/rock"/>
    <m/>
    <n v="82.96"/>
    <x v="4"/>
    <x v="11"/>
  </r>
  <r>
    <n v="24321.1"/>
    <x v="0"/>
    <x v="0"/>
    <s v="USD"/>
    <n v="1375908587"/>
    <n v="1372884587"/>
    <b v="1"/>
    <n v="389"/>
    <b v="1"/>
    <s v="music/rock"/>
    <m/>
    <n v="62.52"/>
    <x v="4"/>
    <x v="11"/>
  </r>
  <r>
    <n v="3132.63"/>
    <x v="0"/>
    <x v="0"/>
    <s v="USD"/>
    <n v="1251777600"/>
    <n v="1247504047"/>
    <b v="1"/>
    <n v="68"/>
    <b v="1"/>
    <s v="music/rock"/>
    <m/>
    <n v="46.07"/>
    <x v="4"/>
    <x v="11"/>
  </r>
  <r>
    <n v="15918.65"/>
    <x v="0"/>
    <x v="0"/>
    <s v="USD"/>
    <n v="1346765347"/>
    <n v="1343741347"/>
    <b v="1"/>
    <n v="413"/>
    <b v="1"/>
    <s v="music/rock"/>
    <m/>
    <n v="38.54"/>
    <x v="4"/>
    <x v="11"/>
  </r>
  <r>
    <n v="10071"/>
    <x v="0"/>
    <x v="0"/>
    <s v="USD"/>
    <n v="1403661600"/>
    <n v="1401196766"/>
    <b v="1"/>
    <n v="190"/>
    <b v="1"/>
    <s v="music/rock"/>
    <m/>
    <n v="53.01"/>
    <x v="4"/>
    <x v="11"/>
  </r>
  <r>
    <n v="13864.17"/>
    <x v="0"/>
    <x v="0"/>
    <s v="USD"/>
    <n v="1395624170"/>
    <n v="1392171770"/>
    <b v="1"/>
    <n v="189"/>
    <b v="1"/>
    <s v="music/rock"/>
    <m/>
    <n v="73.36"/>
    <x v="4"/>
    <x v="11"/>
  </r>
  <r>
    <n v="16636.78"/>
    <x v="0"/>
    <x v="0"/>
    <s v="USD"/>
    <n v="1299003054"/>
    <n v="1291227054"/>
    <b v="1"/>
    <n v="130"/>
    <b v="1"/>
    <s v="music/rock"/>
    <m/>
    <n v="127.98"/>
    <x v="4"/>
    <x v="11"/>
  </r>
  <r>
    <n v="7750"/>
    <x v="0"/>
    <x v="0"/>
    <s v="USD"/>
    <n v="1375033836"/>
    <n v="1373305836"/>
    <b v="1"/>
    <n v="74"/>
    <b v="1"/>
    <s v="music/rock"/>
    <m/>
    <n v="104.73"/>
    <x v="4"/>
    <x v="11"/>
  </r>
  <r>
    <n v="18542"/>
    <x v="0"/>
    <x v="0"/>
    <s v="USD"/>
    <n v="1386565140"/>
    <n v="1383909855"/>
    <b v="1"/>
    <n v="274"/>
    <b v="1"/>
    <s v="music/rock"/>
    <m/>
    <n v="67.67"/>
    <x v="4"/>
    <x v="11"/>
  </r>
  <r>
    <n v="2110.5"/>
    <x v="0"/>
    <x v="0"/>
    <s v="USD"/>
    <n v="1362974400"/>
    <n v="1360948389"/>
    <b v="1"/>
    <n v="22"/>
    <b v="1"/>
    <s v="music/rock"/>
    <m/>
    <n v="95.93"/>
    <x v="4"/>
    <x v="11"/>
  </r>
  <r>
    <n v="2020"/>
    <x v="0"/>
    <x v="0"/>
    <s v="USD"/>
    <n v="1483203540"/>
    <n v="1481175482"/>
    <b v="0"/>
    <n v="31"/>
    <b v="1"/>
    <s v="theater/plays"/>
    <m/>
    <n v="65.16"/>
    <x v="1"/>
    <x v="6"/>
  </r>
  <r>
    <n v="2033"/>
    <x v="0"/>
    <x v="1"/>
    <s v="GBP"/>
    <n v="1434808775"/>
    <n v="1433512775"/>
    <b v="0"/>
    <n v="63"/>
    <b v="1"/>
    <s v="theater/plays"/>
    <m/>
    <n v="32.270000000000003"/>
    <x v="1"/>
    <x v="6"/>
  </r>
  <r>
    <n v="1625"/>
    <x v="0"/>
    <x v="1"/>
    <s v="GBP"/>
    <n v="1424181600"/>
    <n v="1423041227"/>
    <b v="0"/>
    <n v="20"/>
    <b v="1"/>
    <s v="theater/plays"/>
    <m/>
    <n v="81.25"/>
    <x v="1"/>
    <x v="6"/>
  </r>
  <r>
    <n v="605"/>
    <x v="0"/>
    <x v="1"/>
    <s v="GBP"/>
    <n v="1434120856"/>
    <n v="1428936856"/>
    <b v="0"/>
    <n v="25"/>
    <b v="1"/>
    <s v="theater/plays"/>
    <m/>
    <n v="24.2"/>
    <x v="1"/>
    <x v="6"/>
  </r>
  <r>
    <n v="4018"/>
    <x v="0"/>
    <x v="0"/>
    <s v="USD"/>
    <n v="1470801600"/>
    <n v="1468122163"/>
    <b v="0"/>
    <n v="61"/>
    <b v="1"/>
    <s v="theater/plays"/>
    <m/>
    <n v="65.87"/>
    <x v="1"/>
    <x v="6"/>
  </r>
  <r>
    <n v="1876"/>
    <x v="0"/>
    <x v="0"/>
    <s v="USD"/>
    <n v="1483499645"/>
    <n v="1480907645"/>
    <b v="0"/>
    <n v="52"/>
    <b v="1"/>
    <s v="theater/plays"/>
    <m/>
    <n v="36.08"/>
    <x v="1"/>
    <x v="6"/>
  </r>
  <r>
    <n v="3800"/>
    <x v="0"/>
    <x v="0"/>
    <s v="USD"/>
    <n v="1429772340"/>
    <n v="1427121931"/>
    <b v="0"/>
    <n v="86"/>
    <b v="1"/>
    <s v="theater/plays"/>
    <m/>
    <n v="44.19"/>
    <x v="1"/>
    <x v="6"/>
  </r>
  <r>
    <n v="4371"/>
    <x v="0"/>
    <x v="0"/>
    <s v="USD"/>
    <n v="1428390000"/>
    <n v="1425224391"/>
    <b v="0"/>
    <n v="42"/>
    <b v="1"/>
    <s v="theater/plays"/>
    <m/>
    <n v="104.07"/>
    <x v="1"/>
    <x v="6"/>
  </r>
  <r>
    <n v="1870"/>
    <x v="0"/>
    <x v="1"/>
    <s v="GBP"/>
    <n v="1444172340"/>
    <n v="1441822828"/>
    <b v="0"/>
    <n v="52"/>
    <b v="1"/>
    <s v="theater/plays"/>
    <m/>
    <n v="35.96"/>
    <x v="1"/>
    <x v="6"/>
  </r>
  <r>
    <n v="15335"/>
    <x v="0"/>
    <x v="0"/>
    <s v="USD"/>
    <n v="1447523371"/>
    <n v="1444927771"/>
    <b v="0"/>
    <n v="120"/>
    <b v="1"/>
    <s v="theater/plays"/>
    <m/>
    <n v="127.79"/>
    <x v="1"/>
    <x v="6"/>
  </r>
  <r>
    <n v="610"/>
    <x v="0"/>
    <x v="1"/>
    <s v="GBP"/>
    <n v="1445252400"/>
    <n v="1443696797"/>
    <b v="0"/>
    <n v="22"/>
    <b v="1"/>
    <s v="theater/plays"/>
    <m/>
    <n v="27.73"/>
    <x v="1"/>
    <x v="6"/>
  </r>
  <r>
    <n v="2549"/>
    <x v="0"/>
    <x v="1"/>
    <s v="GBP"/>
    <n v="1438189200"/>
    <n v="1435585497"/>
    <b v="0"/>
    <n v="64"/>
    <b v="1"/>
    <s v="theater/plays"/>
    <m/>
    <n v="39.83"/>
    <x v="1"/>
    <x v="6"/>
  </r>
  <r>
    <n v="1200"/>
    <x v="0"/>
    <x v="1"/>
    <s v="GBP"/>
    <n v="1457914373"/>
    <n v="1456189973"/>
    <b v="0"/>
    <n v="23"/>
    <b v="1"/>
    <s v="theater/plays"/>
    <m/>
    <n v="52.17"/>
    <x v="1"/>
    <x v="6"/>
  </r>
  <r>
    <n v="21905"/>
    <x v="0"/>
    <x v="0"/>
    <s v="USD"/>
    <n v="1462125358"/>
    <n v="1459533358"/>
    <b v="0"/>
    <n v="238"/>
    <b v="1"/>
    <s v="theater/plays"/>
    <m/>
    <n v="92.04"/>
    <x v="1"/>
    <x v="6"/>
  </r>
  <r>
    <n v="2093"/>
    <x v="0"/>
    <x v="1"/>
    <s v="GBP"/>
    <n v="1461860432"/>
    <n v="1459268432"/>
    <b v="0"/>
    <n v="33"/>
    <b v="1"/>
    <s v="theater/plays"/>
    <m/>
    <n v="63.42"/>
    <x v="1"/>
    <x v="6"/>
  </r>
  <r>
    <n v="4340"/>
    <x v="0"/>
    <x v="0"/>
    <s v="USD"/>
    <n v="1436902359"/>
    <n v="1434310359"/>
    <b v="0"/>
    <n v="32"/>
    <b v="1"/>
    <s v="theater/plays"/>
    <m/>
    <n v="135.63"/>
    <x v="1"/>
    <x v="6"/>
  </r>
  <r>
    <n v="4050"/>
    <x v="0"/>
    <x v="0"/>
    <s v="USD"/>
    <n v="1464807420"/>
    <n v="1461427938"/>
    <b v="0"/>
    <n v="24"/>
    <b v="1"/>
    <s v="theater/plays"/>
    <m/>
    <n v="168.75"/>
    <x v="1"/>
    <x v="6"/>
  </r>
  <r>
    <n v="2055"/>
    <x v="0"/>
    <x v="0"/>
    <s v="USD"/>
    <n v="1437447600"/>
    <n v="1436551178"/>
    <b v="0"/>
    <n v="29"/>
    <b v="1"/>
    <s v="theater/plays"/>
    <m/>
    <n v="70.86"/>
    <x v="1"/>
    <x v="6"/>
  </r>
  <r>
    <n v="2500"/>
    <x v="0"/>
    <x v="0"/>
    <s v="USD"/>
    <n v="1480559011"/>
    <n v="1477963411"/>
    <b v="0"/>
    <n v="50"/>
    <b v="1"/>
    <s v="theater/plays"/>
    <m/>
    <n v="50"/>
    <x v="1"/>
    <x v="6"/>
  </r>
  <r>
    <n v="4559.13"/>
    <x v="0"/>
    <x v="1"/>
    <s v="GBP"/>
    <n v="1469962800"/>
    <n v="1468578920"/>
    <b v="0"/>
    <n v="108"/>
    <b v="1"/>
    <s v="theater/plays"/>
    <m/>
    <n v="42.21"/>
    <x v="1"/>
    <x v="6"/>
  </r>
  <r>
    <n v="15851"/>
    <x v="1"/>
    <x v="1"/>
    <s v="GBP"/>
    <n v="1489376405"/>
    <n v="1484196005"/>
    <b v="0"/>
    <n v="104"/>
    <b v="0"/>
    <s v="technology/wearables"/>
    <m/>
    <n v="152.41"/>
    <x v="2"/>
    <x v="8"/>
  </r>
  <r>
    <n v="7793"/>
    <x v="1"/>
    <x v="0"/>
    <s v="USD"/>
    <n v="1469122200"/>
    <n v="1466611108"/>
    <b v="0"/>
    <n v="86"/>
    <b v="0"/>
    <s v="technology/wearables"/>
    <m/>
    <n v="90.62"/>
    <x v="2"/>
    <x v="8"/>
  </r>
  <r>
    <n v="71771"/>
    <x v="1"/>
    <x v="0"/>
    <s v="USD"/>
    <n v="1417690734"/>
    <n v="1415098734"/>
    <b v="0"/>
    <n v="356"/>
    <b v="0"/>
    <s v="technology/wearables"/>
    <m/>
    <n v="201.6"/>
    <x v="2"/>
    <x v="8"/>
  </r>
  <r>
    <n v="5757"/>
    <x v="1"/>
    <x v="0"/>
    <s v="USD"/>
    <n v="1455710679"/>
    <n v="1453118679"/>
    <b v="0"/>
    <n v="45"/>
    <b v="0"/>
    <s v="technology/wearables"/>
    <m/>
    <n v="127.93"/>
    <x v="2"/>
    <x v="8"/>
  </r>
  <r>
    <n v="1136"/>
    <x v="1"/>
    <x v="0"/>
    <s v="USD"/>
    <n v="1475937812"/>
    <n v="1472481812"/>
    <b v="0"/>
    <n v="38"/>
    <b v="0"/>
    <s v="technology/wearables"/>
    <m/>
    <n v="29.89"/>
    <x v="2"/>
    <x v="8"/>
  </r>
  <r>
    <n v="12879"/>
    <x v="1"/>
    <x v="0"/>
    <s v="USD"/>
    <n v="1444943468"/>
    <n v="1441919468"/>
    <b v="0"/>
    <n v="35"/>
    <b v="0"/>
    <s v="technology/wearables"/>
    <m/>
    <n v="367.97"/>
    <x v="2"/>
    <x v="8"/>
  </r>
  <r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80070"/>
    <x v="1"/>
    <x v="0"/>
    <s v="USD"/>
    <n v="1480536919"/>
    <n v="1477509319"/>
    <b v="0"/>
    <n v="100"/>
    <b v="0"/>
    <s v="technology/wearables"/>
    <m/>
    <n v="800.7"/>
    <x v="2"/>
    <x v="8"/>
  </r>
  <r>
    <n v="28"/>
    <x v="1"/>
    <x v="0"/>
    <s v="USD"/>
    <n v="1429375922"/>
    <n v="1426783922"/>
    <b v="0"/>
    <n v="1"/>
    <b v="0"/>
    <s v="technology/wearables"/>
    <m/>
    <n v="28"/>
    <x v="2"/>
    <x v="8"/>
  </r>
  <r>
    <n v="12446"/>
    <x v="1"/>
    <x v="0"/>
    <s v="USD"/>
    <n v="1457024514"/>
    <n v="1454432514"/>
    <b v="0"/>
    <n v="122"/>
    <b v="0"/>
    <s v="technology/wearables"/>
    <m/>
    <n v="102.02"/>
    <x v="2"/>
    <x v="8"/>
  </r>
  <r>
    <n v="2028"/>
    <x v="1"/>
    <x v="0"/>
    <s v="USD"/>
    <n v="1477065860"/>
    <n v="1471881860"/>
    <b v="0"/>
    <n v="11"/>
    <b v="0"/>
    <s v="technology/wearables"/>
    <m/>
    <n v="184.36"/>
    <x v="2"/>
    <x v="8"/>
  </r>
  <r>
    <n v="40404"/>
    <x v="1"/>
    <x v="0"/>
    <s v="USD"/>
    <n v="1446771600"/>
    <n v="1443700648"/>
    <b v="0"/>
    <n v="248"/>
    <b v="0"/>
    <s v="technology/wearables"/>
    <m/>
    <n v="162.91999999999999"/>
    <x v="2"/>
    <x v="8"/>
  </r>
  <r>
    <n v="1"/>
    <x v="1"/>
    <x v="0"/>
    <s v="USD"/>
    <n v="1456700709"/>
    <n v="1453676709"/>
    <b v="0"/>
    <n v="1"/>
    <b v="0"/>
    <s v="technology/wearables"/>
    <m/>
    <n v="1"/>
    <x v="2"/>
    <x v="8"/>
  </r>
  <r>
    <n v="11467"/>
    <x v="1"/>
    <x v="8"/>
    <s v="DKK"/>
    <n v="1469109600"/>
    <n v="1464586746"/>
    <b v="0"/>
    <n v="19"/>
    <b v="0"/>
    <s v="technology/wearables"/>
    <m/>
    <n v="603.53"/>
    <x v="2"/>
    <x v="8"/>
  </r>
  <r>
    <n v="6130"/>
    <x v="1"/>
    <x v="0"/>
    <s v="USD"/>
    <n v="1420938172"/>
    <n v="1418346172"/>
    <b v="0"/>
    <n v="135"/>
    <b v="0"/>
    <s v="technology/wearables"/>
    <m/>
    <n v="45.41"/>
    <x v="2"/>
    <x v="8"/>
  </r>
  <r>
    <n v="876"/>
    <x v="1"/>
    <x v="1"/>
    <s v="GBP"/>
    <n v="1405094400"/>
    <n v="1403810965"/>
    <b v="0"/>
    <n v="9"/>
    <b v="0"/>
    <s v="technology/wearables"/>
    <m/>
    <n v="97.33"/>
    <x v="2"/>
    <x v="8"/>
  </r>
  <r>
    <n v="503"/>
    <x v="1"/>
    <x v="9"/>
    <s v="EUR"/>
    <n v="1483138800"/>
    <n v="1480610046"/>
    <b v="0"/>
    <n v="3"/>
    <b v="0"/>
    <s v="technology/wearables"/>
    <m/>
    <n v="167.67"/>
    <x v="2"/>
    <x v="8"/>
  </r>
  <r>
    <n v="6019"/>
    <x v="1"/>
    <x v="11"/>
    <s v="SEK"/>
    <n v="1482515937"/>
    <n v="1479923937"/>
    <b v="0"/>
    <n v="7"/>
    <b v="0"/>
    <s v="technology/wearables"/>
    <m/>
    <n v="859.86"/>
    <x v="2"/>
    <x v="8"/>
  </r>
  <r>
    <n v="106"/>
    <x v="1"/>
    <x v="1"/>
    <s v="GBP"/>
    <n v="1432223125"/>
    <n v="1429631125"/>
    <b v="0"/>
    <n v="4"/>
    <b v="0"/>
    <s v="technology/wearables"/>
    <m/>
    <n v="26.5"/>
    <x v="2"/>
    <x v="8"/>
  </r>
  <r>
    <n v="1332"/>
    <x v="1"/>
    <x v="0"/>
    <s v="USD"/>
    <n v="1461653700"/>
    <n v="1458665146"/>
    <b v="0"/>
    <n v="44"/>
    <b v="0"/>
    <s v="technology/wearables"/>
    <m/>
    <n v="30.27"/>
    <x v="2"/>
    <x v="8"/>
  </r>
  <r>
    <n v="4920"/>
    <x v="1"/>
    <x v="0"/>
    <s v="USD"/>
    <n v="1476371552"/>
    <n v="1473779552"/>
    <b v="0"/>
    <n v="90"/>
    <b v="0"/>
    <s v="technology/wearables"/>
    <m/>
    <n v="54.67"/>
    <x v="2"/>
    <x v="8"/>
  </r>
  <r>
    <n v="486"/>
    <x v="1"/>
    <x v="0"/>
    <s v="USD"/>
    <n v="1483063435"/>
    <n v="1480471435"/>
    <b v="0"/>
    <n v="8"/>
    <b v="0"/>
    <s v="technology/wearables"/>
    <m/>
    <n v="60.75"/>
    <x v="2"/>
    <x v="8"/>
  </r>
  <r>
    <n v="1130"/>
    <x v="1"/>
    <x v="0"/>
    <s v="USD"/>
    <n v="1421348428"/>
    <n v="1417460428"/>
    <b v="0"/>
    <n v="11"/>
    <b v="0"/>
    <s v="technology/wearables"/>
    <m/>
    <n v="102.73"/>
    <x v="2"/>
    <x v="8"/>
  </r>
  <r>
    <n v="1705"/>
    <x v="1"/>
    <x v="0"/>
    <s v="USD"/>
    <n v="1432916235"/>
    <n v="1430324235"/>
    <b v="0"/>
    <n v="41"/>
    <b v="0"/>
    <s v="technology/wearables"/>
    <m/>
    <n v="41.59"/>
    <x v="2"/>
    <x v="8"/>
  </r>
  <r>
    <n v="1748"/>
    <x v="1"/>
    <x v="0"/>
    <s v="USD"/>
    <n v="1476458734"/>
    <n v="1472570734"/>
    <b v="0"/>
    <n v="15"/>
    <b v="0"/>
    <s v="technology/wearables"/>
    <m/>
    <n v="116.53"/>
    <x v="2"/>
    <x v="8"/>
  </r>
  <r>
    <n v="408"/>
    <x v="1"/>
    <x v="0"/>
    <s v="USD"/>
    <n v="1417501145"/>
    <n v="1414041545"/>
    <b v="0"/>
    <n v="9"/>
    <b v="0"/>
    <s v="technology/wearables"/>
    <m/>
    <n v="45.33"/>
    <x v="2"/>
    <x v="8"/>
  </r>
  <r>
    <n v="7873"/>
    <x v="1"/>
    <x v="0"/>
    <s v="USD"/>
    <n v="1467432000"/>
    <n v="1464763109"/>
    <b v="0"/>
    <n v="50"/>
    <b v="0"/>
    <s v="technology/wearables"/>
    <m/>
    <n v="157.46"/>
    <x v="2"/>
    <x v="8"/>
  </r>
  <r>
    <n v="3417"/>
    <x v="1"/>
    <x v="0"/>
    <s v="USD"/>
    <n v="1471435554"/>
    <n v="1468843554"/>
    <b v="0"/>
    <n v="34"/>
    <b v="0"/>
    <s v="technology/wearables"/>
    <m/>
    <n v="100.5"/>
    <x v="2"/>
    <x v="8"/>
  </r>
  <r>
    <n v="0"/>
    <x v="1"/>
    <x v="16"/>
    <s v="CHF"/>
    <n v="1485480408"/>
    <n v="1482888408"/>
    <b v="0"/>
    <n v="0"/>
    <b v="0"/>
    <s v="technology/wearables"/>
    <m/>
    <e v="#DIV/0!"/>
    <x v="2"/>
    <x v="8"/>
  </r>
  <r>
    <n v="0"/>
    <x v="1"/>
    <x v="2"/>
    <s v="AUD"/>
    <n v="1405478025"/>
    <n v="1402886025"/>
    <b v="0"/>
    <n v="0"/>
    <b v="0"/>
    <s v="technology/wearables"/>
    <m/>
    <e v="#DIV/0!"/>
    <x v="2"/>
    <x v="8"/>
  </r>
  <r>
    <n v="14303"/>
    <x v="1"/>
    <x v="0"/>
    <s v="USD"/>
    <n v="1457721287"/>
    <n v="1455129287"/>
    <b v="0"/>
    <n v="276"/>
    <b v="0"/>
    <s v="technology/wearables"/>
    <m/>
    <n v="51.82"/>
    <x v="2"/>
    <x v="8"/>
  </r>
  <r>
    <n v="4940"/>
    <x v="1"/>
    <x v="0"/>
    <s v="USD"/>
    <n v="1449354502"/>
    <n v="1446762502"/>
    <b v="0"/>
    <n v="16"/>
    <b v="0"/>
    <s v="technology/wearables"/>
    <m/>
    <n v="308.75"/>
    <x v="2"/>
    <x v="8"/>
  </r>
  <r>
    <n v="84947"/>
    <x v="1"/>
    <x v="0"/>
    <s v="USD"/>
    <n v="1418849028"/>
    <n v="1415825028"/>
    <b v="0"/>
    <n v="224"/>
    <b v="0"/>
    <s v="technology/wearables"/>
    <m/>
    <n v="379.23"/>
    <x v="2"/>
    <x v="8"/>
  </r>
  <r>
    <n v="24691"/>
    <x v="1"/>
    <x v="0"/>
    <s v="USD"/>
    <n v="1488549079"/>
    <n v="1485957079"/>
    <b v="0"/>
    <n v="140"/>
    <b v="0"/>
    <s v="technology/wearables"/>
    <m/>
    <n v="176.36"/>
    <x v="2"/>
    <x v="8"/>
  </r>
  <r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3317"/>
    <x v="1"/>
    <x v="0"/>
    <s v="USD"/>
    <n v="1418056315"/>
    <n v="1414164715"/>
    <b v="0"/>
    <n v="37"/>
    <b v="0"/>
    <s v="technology/wearables"/>
    <m/>
    <n v="89.65"/>
    <x v="2"/>
    <x v="8"/>
  </r>
  <r>
    <n v="0"/>
    <x v="1"/>
    <x v="0"/>
    <s v="USD"/>
    <n v="1408112253"/>
    <n v="1405520253"/>
    <b v="0"/>
    <n v="0"/>
    <b v="0"/>
    <s v="technology/wearables"/>
    <m/>
    <e v="#DIV/0!"/>
    <x v="2"/>
    <x v="8"/>
  </r>
  <r>
    <n v="17590"/>
    <x v="1"/>
    <x v="1"/>
    <s v="GBP"/>
    <n v="1475333917"/>
    <n v="1472569117"/>
    <b v="0"/>
    <n v="46"/>
    <b v="0"/>
    <s v="technology/wearables"/>
    <m/>
    <n v="382.39"/>
    <x v="2"/>
    <x v="8"/>
  </r>
  <r>
    <n v="100"/>
    <x v="1"/>
    <x v="0"/>
    <s v="USD"/>
    <n v="1437161739"/>
    <n v="1434569739"/>
    <b v="0"/>
    <n v="1"/>
    <b v="0"/>
    <s v="technology/wearables"/>
    <m/>
    <n v="100"/>
    <x v="2"/>
    <x v="8"/>
  </r>
  <r>
    <n v="51149"/>
    <x v="1"/>
    <x v="0"/>
    <s v="USD"/>
    <n v="1471579140"/>
    <n v="1466512683"/>
    <b v="0"/>
    <n v="323"/>
    <b v="0"/>
    <s v="technology/wearables"/>
    <m/>
    <n v="158.36000000000001"/>
    <x v="2"/>
    <x v="8"/>
  </r>
  <r>
    <n v="5666"/>
    <x v="0"/>
    <x v="5"/>
    <s v="CAD"/>
    <n v="1467313039"/>
    <n v="1464807439"/>
    <b v="0"/>
    <n v="139"/>
    <b v="1"/>
    <s v="publishing/nonfiction"/>
    <m/>
    <n v="40.76"/>
    <x v="3"/>
    <x v="9"/>
  </r>
  <r>
    <n v="375"/>
    <x v="0"/>
    <x v="0"/>
    <s v="USD"/>
    <n v="1405366359"/>
    <n v="1402342359"/>
    <b v="0"/>
    <n v="7"/>
    <b v="1"/>
    <s v="publishing/nonfiction"/>
    <m/>
    <n v="53.57"/>
    <x v="3"/>
    <x v="9"/>
  </r>
  <r>
    <n v="7219"/>
    <x v="0"/>
    <x v="0"/>
    <s v="USD"/>
    <n v="1372297751"/>
    <n v="1369705751"/>
    <b v="0"/>
    <n v="149"/>
    <b v="1"/>
    <s v="publishing/nonfiction"/>
    <m/>
    <n v="48.45"/>
    <x v="3"/>
    <x v="9"/>
  </r>
  <r>
    <n v="2555"/>
    <x v="0"/>
    <x v="0"/>
    <s v="USD"/>
    <n v="1425741525"/>
    <n v="1423149525"/>
    <b v="0"/>
    <n v="31"/>
    <b v="1"/>
    <s v="publishing/nonfiction"/>
    <m/>
    <n v="82.42"/>
    <x v="3"/>
    <x v="9"/>
  </r>
  <r>
    <n v="5985"/>
    <x v="0"/>
    <x v="0"/>
    <s v="USD"/>
    <n v="1418904533"/>
    <n v="1416485333"/>
    <b v="0"/>
    <n v="26"/>
    <b v="1"/>
    <s v="publishing/nonfiction"/>
    <m/>
    <n v="230.19"/>
    <x v="3"/>
    <x v="9"/>
  </r>
  <r>
    <n v="10210"/>
    <x v="0"/>
    <x v="5"/>
    <s v="CAD"/>
    <n v="1450249140"/>
    <n v="1447055935"/>
    <b v="0"/>
    <n v="172"/>
    <b v="1"/>
    <s v="publishing/nonfiction"/>
    <m/>
    <n v="59.36"/>
    <x v="3"/>
    <x v="9"/>
  </r>
  <r>
    <n v="5202.5"/>
    <x v="0"/>
    <x v="0"/>
    <s v="USD"/>
    <n v="1451089134"/>
    <n v="1448497134"/>
    <b v="0"/>
    <n v="78"/>
    <b v="1"/>
    <s v="publishing/nonfiction"/>
    <m/>
    <n v="66.7"/>
    <x v="3"/>
    <x v="9"/>
  </r>
  <r>
    <n v="20253"/>
    <x v="0"/>
    <x v="0"/>
    <s v="USD"/>
    <n v="1455299144"/>
    <n v="1452707144"/>
    <b v="0"/>
    <n v="120"/>
    <b v="1"/>
    <s v="publishing/nonfiction"/>
    <m/>
    <n v="168.78"/>
    <x v="3"/>
    <x v="9"/>
  </r>
  <r>
    <n v="13614"/>
    <x v="0"/>
    <x v="0"/>
    <s v="USD"/>
    <n v="1441425540"/>
    <n v="1436968366"/>
    <b v="0"/>
    <n v="227"/>
    <b v="1"/>
    <s v="publishing/nonfiction"/>
    <m/>
    <n v="59.97"/>
    <x v="3"/>
    <x v="9"/>
  </r>
  <r>
    <n v="1336"/>
    <x v="0"/>
    <x v="0"/>
    <s v="USD"/>
    <n v="1362960000"/>
    <n v="1359946188"/>
    <b v="0"/>
    <n v="42"/>
    <b v="1"/>
    <s v="publishing/nonfiction"/>
    <m/>
    <n v="31.81"/>
    <x v="3"/>
    <x v="9"/>
  </r>
  <r>
    <n v="1563"/>
    <x v="0"/>
    <x v="1"/>
    <s v="GBP"/>
    <n v="1465672979"/>
    <n v="1463080979"/>
    <b v="0"/>
    <n v="64"/>
    <b v="1"/>
    <s v="publishing/nonfiction"/>
    <m/>
    <n v="24.42"/>
    <x v="3"/>
    <x v="9"/>
  </r>
  <r>
    <n v="3067"/>
    <x v="0"/>
    <x v="1"/>
    <s v="GBP"/>
    <n v="1354269600"/>
    <n v="1351663605"/>
    <b v="0"/>
    <n v="121"/>
    <b v="1"/>
    <s v="publishing/nonfiction"/>
    <m/>
    <n v="25.35"/>
    <x v="3"/>
    <x v="9"/>
  </r>
  <r>
    <n v="6215.56"/>
    <x v="0"/>
    <x v="0"/>
    <s v="USD"/>
    <n v="1372985760"/>
    <n v="1370393760"/>
    <b v="0"/>
    <n v="87"/>
    <b v="1"/>
    <s v="publishing/nonfiction"/>
    <m/>
    <n v="71.44"/>
    <x v="3"/>
    <x v="9"/>
  </r>
  <r>
    <n v="2506"/>
    <x v="0"/>
    <x v="0"/>
    <s v="USD"/>
    <n v="1362117540"/>
    <n v="1359587137"/>
    <b v="0"/>
    <n v="65"/>
    <b v="1"/>
    <s v="publishing/nonfiction"/>
    <m/>
    <n v="38.549999999999997"/>
    <x v="3"/>
    <x v="9"/>
  </r>
  <r>
    <n v="3350"/>
    <x v="0"/>
    <x v="0"/>
    <s v="USD"/>
    <n v="1309009323"/>
    <n v="1306417323"/>
    <b v="0"/>
    <n v="49"/>
    <b v="1"/>
    <s v="publishing/nonfiction"/>
    <m/>
    <n v="68.37"/>
    <x v="3"/>
    <x v="9"/>
  </r>
  <r>
    <n v="764"/>
    <x v="0"/>
    <x v="0"/>
    <s v="USD"/>
    <n v="1309980790"/>
    <n v="1304623990"/>
    <b v="0"/>
    <n v="19"/>
    <b v="1"/>
    <s v="publishing/nonfiction"/>
    <m/>
    <n v="40.21"/>
    <x v="3"/>
    <x v="9"/>
  </r>
  <r>
    <n v="2598"/>
    <x v="0"/>
    <x v="0"/>
    <s v="USD"/>
    <n v="1343943420"/>
    <n v="1341524220"/>
    <b v="0"/>
    <n v="81"/>
    <b v="1"/>
    <s v="publishing/nonfiction"/>
    <m/>
    <n v="32.07"/>
    <x v="3"/>
    <x v="9"/>
  </r>
  <r>
    <n v="7559"/>
    <x v="0"/>
    <x v="1"/>
    <s v="GBP"/>
    <n v="1403370772"/>
    <n v="1400778772"/>
    <b v="0"/>
    <n v="264"/>
    <b v="1"/>
    <s v="publishing/nonfiction"/>
    <m/>
    <n v="28.63"/>
    <x v="3"/>
    <x v="9"/>
  </r>
  <r>
    <n v="1091"/>
    <x v="0"/>
    <x v="0"/>
    <s v="USD"/>
    <n v="1378592731"/>
    <n v="1373408731"/>
    <b v="0"/>
    <n v="25"/>
    <b v="1"/>
    <s v="publishing/nonfiction"/>
    <m/>
    <n v="43.64"/>
    <x v="3"/>
    <x v="9"/>
  </r>
  <r>
    <n v="200"/>
    <x v="0"/>
    <x v="0"/>
    <s v="USD"/>
    <n v="1455523140"/>
    <n v="1453925727"/>
    <b v="0"/>
    <n v="5"/>
    <b v="1"/>
    <s v="publishing/nonfiction"/>
    <m/>
    <n v="40"/>
    <x v="3"/>
    <x v="9"/>
  </r>
  <r>
    <n v="49830"/>
    <x v="0"/>
    <x v="8"/>
    <s v="DKK"/>
    <n v="1420648906"/>
    <n v="1415464906"/>
    <b v="0"/>
    <n v="144"/>
    <b v="1"/>
    <s v="music/rock"/>
    <m/>
    <n v="346.04"/>
    <x v="4"/>
    <x v="11"/>
  </r>
  <r>
    <n v="7520"/>
    <x v="0"/>
    <x v="0"/>
    <s v="USD"/>
    <n v="1426523752"/>
    <n v="1423935352"/>
    <b v="0"/>
    <n v="92"/>
    <b v="1"/>
    <s v="music/rock"/>
    <m/>
    <n v="81.739999999999995"/>
    <x v="4"/>
    <x v="11"/>
  </r>
  <r>
    <n v="9486.69"/>
    <x v="0"/>
    <x v="0"/>
    <s v="USD"/>
    <n v="1417049663"/>
    <n v="1413158063"/>
    <b v="0"/>
    <n v="147"/>
    <b v="1"/>
    <s v="music/rock"/>
    <m/>
    <n v="64.540000000000006"/>
    <x v="4"/>
    <x v="11"/>
  </r>
  <r>
    <n v="5713"/>
    <x v="0"/>
    <x v="0"/>
    <s v="USD"/>
    <n v="1447463050"/>
    <n v="1444867450"/>
    <b v="0"/>
    <n v="90"/>
    <b v="1"/>
    <s v="music/rock"/>
    <m/>
    <n v="63.48"/>
    <x v="4"/>
    <x v="11"/>
  </r>
  <r>
    <n v="5535"/>
    <x v="0"/>
    <x v="0"/>
    <s v="USD"/>
    <n v="1434342894"/>
    <n v="1432269294"/>
    <b v="0"/>
    <n v="87"/>
    <b v="1"/>
    <s v="music/rock"/>
    <m/>
    <n v="63.62"/>
    <x v="4"/>
    <x v="11"/>
  </r>
  <r>
    <n v="34090.629999999997"/>
    <x v="0"/>
    <x v="0"/>
    <s v="USD"/>
    <n v="1397225746"/>
    <n v="1394633746"/>
    <b v="0"/>
    <n v="406"/>
    <b v="1"/>
    <s v="music/rock"/>
    <m/>
    <n v="83.97"/>
    <x v="4"/>
    <x v="11"/>
  </r>
  <r>
    <n v="1555"/>
    <x v="0"/>
    <x v="0"/>
    <s v="USD"/>
    <n v="1381881890"/>
    <n v="1380585890"/>
    <b v="0"/>
    <n v="20"/>
    <b v="1"/>
    <s v="music/rock"/>
    <m/>
    <n v="77.75"/>
    <x v="4"/>
    <x v="11"/>
  </r>
  <r>
    <n v="7495"/>
    <x v="0"/>
    <x v="0"/>
    <s v="USD"/>
    <n v="1431022342"/>
    <n v="1428430342"/>
    <b v="0"/>
    <n v="70"/>
    <b v="1"/>
    <s v="music/rock"/>
    <m/>
    <n v="107.07"/>
    <x v="4"/>
    <x v="11"/>
  </r>
  <r>
    <n v="620"/>
    <x v="0"/>
    <x v="0"/>
    <s v="USD"/>
    <n v="1342115132"/>
    <n v="1339523132"/>
    <b v="0"/>
    <n v="16"/>
    <b v="1"/>
    <s v="music/rock"/>
    <m/>
    <n v="38.75"/>
    <x v="4"/>
    <x v="11"/>
  </r>
  <r>
    <n v="10501"/>
    <x v="0"/>
    <x v="0"/>
    <s v="USD"/>
    <n v="1483138233"/>
    <n v="1480546233"/>
    <b v="0"/>
    <n v="52"/>
    <b v="1"/>
    <s v="music/rock"/>
    <m/>
    <n v="201.94"/>
    <x v="4"/>
    <x v="11"/>
  </r>
  <r>
    <n v="2842"/>
    <x v="0"/>
    <x v="0"/>
    <s v="USD"/>
    <n v="1458874388"/>
    <n v="1456285988"/>
    <b v="0"/>
    <n v="66"/>
    <b v="1"/>
    <s v="music/rock"/>
    <m/>
    <n v="43.06"/>
    <x v="4"/>
    <x v="11"/>
  </r>
  <r>
    <n v="6853"/>
    <x v="0"/>
    <x v="6"/>
    <s v="EUR"/>
    <n v="1484444119"/>
    <n v="1481852119"/>
    <b v="0"/>
    <n v="109"/>
    <b v="1"/>
    <s v="music/rock"/>
    <m/>
    <n v="62.87"/>
    <x v="4"/>
    <x v="11"/>
  </r>
  <r>
    <n v="9342"/>
    <x v="0"/>
    <x v="1"/>
    <s v="GBP"/>
    <n v="1480784606"/>
    <n v="1478189006"/>
    <b v="0"/>
    <n v="168"/>
    <b v="1"/>
    <s v="music/rock"/>
    <m/>
    <n v="55.61"/>
    <x v="4"/>
    <x v="11"/>
  </r>
  <r>
    <n v="1510"/>
    <x v="0"/>
    <x v="0"/>
    <s v="USD"/>
    <n v="1486095060"/>
    <n v="1484198170"/>
    <b v="0"/>
    <n v="31"/>
    <b v="1"/>
    <s v="music/rock"/>
    <m/>
    <n v="48.71"/>
    <x v="4"/>
    <x v="11"/>
  </r>
  <r>
    <n v="4067"/>
    <x v="0"/>
    <x v="1"/>
    <s v="GBP"/>
    <n v="1470075210"/>
    <n v="1468779210"/>
    <b v="0"/>
    <n v="133"/>
    <b v="1"/>
    <s v="music/rock"/>
    <m/>
    <n v="30.58"/>
    <x v="4"/>
    <x v="11"/>
  </r>
  <r>
    <n v="11160"/>
    <x v="0"/>
    <x v="0"/>
    <s v="USD"/>
    <n v="1433504876"/>
    <n v="1430912876"/>
    <b v="0"/>
    <n v="151"/>
    <b v="1"/>
    <s v="music/rock"/>
    <m/>
    <n v="73.91"/>
    <x v="4"/>
    <x v="11"/>
  </r>
  <r>
    <n v="106"/>
    <x v="0"/>
    <x v="0"/>
    <s v="USD"/>
    <n v="1433815200"/>
    <n v="1431886706"/>
    <b v="0"/>
    <n v="5"/>
    <b v="1"/>
    <s v="music/rock"/>
    <m/>
    <n v="21.2"/>
    <x v="4"/>
    <x v="11"/>
  </r>
  <r>
    <n v="5355"/>
    <x v="0"/>
    <x v="0"/>
    <s v="USD"/>
    <n v="1482988125"/>
    <n v="1480396125"/>
    <b v="0"/>
    <n v="73"/>
    <b v="1"/>
    <s v="music/rock"/>
    <m/>
    <n v="73.36"/>
    <x v="4"/>
    <x v="11"/>
  </r>
  <r>
    <n v="8349"/>
    <x v="0"/>
    <x v="0"/>
    <s v="USD"/>
    <n v="1367867536"/>
    <n v="1365275536"/>
    <b v="0"/>
    <n v="148"/>
    <b v="1"/>
    <s v="music/rock"/>
    <m/>
    <n v="56.41"/>
    <x v="4"/>
    <x v="11"/>
  </r>
  <r>
    <n v="4673"/>
    <x v="0"/>
    <x v="5"/>
    <s v="CAD"/>
    <n v="1482457678"/>
    <n v="1480729678"/>
    <b v="0"/>
    <n v="93"/>
    <b v="1"/>
    <s v="music/rock"/>
    <m/>
    <n v="50.25"/>
    <x v="4"/>
    <x v="11"/>
  </r>
  <r>
    <n v="4343"/>
    <x v="0"/>
    <x v="0"/>
    <s v="USD"/>
    <n v="1436117922"/>
    <n v="1433525922"/>
    <b v="0"/>
    <n v="63"/>
    <b v="1"/>
    <s v="music/rock"/>
    <m/>
    <n v="68.94"/>
    <x v="4"/>
    <x v="11"/>
  </r>
  <r>
    <n v="8832.49"/>
    <x v="0"/>
    <x v="12"/>
    <s v="EUR"/>
    <n v="1461931860"/>
    <n v="1457109121"/>
    <b v="0"/>
    <n v="134"/>
    <b v="1"/>
    <s v="music/rock"/>
    <m/>
    <n v="65.91"/>
    <x v="4"/>
    <x v="11"/>
  </r>
  <r>
    <n v="875"/>
    <x v="0"/>
    <x v="0"/>
    <s v="USD"/>
    <n v="1438183889"/>
    <n v="1435591889"/>
    <b v="0"/>
    <n v="14"/>
    <b v="1"/>
    <s v="music/rock"/>
    <m/>
    <n v="62.5"/>
    <x v="4"/>
    <x v="11"/>
  </r>
  <r>
    <n v="5465"/>
    <x v="0"/>
    <x v="0"/>
    <s v="USD"/>
    <n v="1433305800"/>
    <n v="1430604395"/>
    <b v="0"/>
    <n v="78"/>
    <b v="1"/>
    <s v="music/rock"/>
    <m/>
    <n v="70.06"/>
    <x v="4"/>
    <x v="11"/>
  </r>
  <r>
    <n v="6740.37"/>
    <x v="0"/>
    <x v="0"/>
    <s v="USD"/>
    <n v="1476720840"/>
    <n v="1474469117"/>
    <b v="0"/>
    <n v="112"/>
    <b v="1"/>
    <s v="music/rock"/>
    <m/>
    <n v="60.18"/>
    <x v="4"/>
    <x v="11"/>
  </r>
  <r>
    <n v="727"/>
    <x v="0"/>
    <x v="1"/>
    <s v="GBP"/>
    <n v="1471087957"/>
    <n v="1468495957"/>
    <b v="0"/>
    <n v="34"/>
    <b v="1"/>
    <s v="music/rock"/>
    <m/>
    <n v="21.38"/>
    <x v="4"/>
    <x v="11"/>
  </r>
  <r>
    <n v="3055"/>
    <x v="0"/>
    <x v="0"/>
    <s v="USD"/>
    <n v="1430154720"/>
    <n v="1427224606"/>
    <b v="0"/>
    <n v="19"/>
    <b v="1"/>
    <s v="music/rock"/>
    <m/>
    <n v="160.79"/>
    <x v="4"/>
    <x v="11"/>
  </r>
  <r>
    <n v="551"/>
    <x v="0"/>
    <x v="0"/>
    <s v="USD"/>
    <n v="1440219540"/>
    <n v="1436369818"/>
    <b v="0"/>
    <n v="13"/>
    <b v="1"/>
    <s v="music/rock"/>
    <m/>
    <n v="42.38"/>
    <x v="4"/>
    <x v="11"/>
  </r>
  <r>
    <n v="2841"/>
    <x v="0"/>
    <x v="0"/>
    <s v="USD"/>
    <n v="1456976586"/>
    <n v="1454298186"/>
    <b v="0"/>
    <n v="104"/>
    <b v="1"/>
    <s v="music/rock"/>
    <m/>
    <n v="27.32"/>
    <x v="4"/>
    <x v="11"/>
  </r>
  <r>
    <n v="10235"/>
    <x v="0"/>
    <x v="0"/>
    <s v="USD"/>
    <n v="1470068523"/>
    <n v="1467476523"/>
    <b v="0"/>
    <n v="52"/>
    <b v="1"/>
    <s v="music/rock"/>
    <m/>
    <n v="196.83"/>
    <x v="4"/>
    <x v="11"/>
  </r>
  <r>
    <n v="916"/>
    <x v="0"/>
    <x v="0"/>
    <s v="USD"/>
    <n v="1488337200"/>
    <n v="1484623726"/>
    <b v="0"/>
    <n v="17"/>
    <b v="1"/>
    <s v="music/rock"/>
    <m/>
    <n v="53.88"/>
    <x v="4"/>
    <x v="11"/>
  </r>
  <r>
    <n v="3916"/>
    <x v="0"/>
    <x v="0"/>
    <s v="USD"/>
    <n v="1484430481"/>
    <n v="1481838481"/>
    <b v="0"/>
    <n v="82"/>
    <b v="1"/>
    <s v="music/rock"/>
    <m/>
    <n v="47.76"/>
    <x v="4"/>
    <x v="11"/>
  </r>
  <r>
    <n v="6438"/>
    <x v="0"/>
    <x v="0"/>
    <s v="USD"/>
    <n v="1423871882"/>
    <n v="1421279882"/>
    <b v="0"/>
    <n v="73"/>
    <b v="1"/>
    <s v="music/rock"/>
    <m/>
    <n v="88.19"/>
    <x v="4"/>
    <x v="11"/>
  </r>
  <r>
    <n v="11385"/>
    <x v="0"/>
    <x v="0"/>
    <s v="USD"/>
    <n v="1477603140"/>
    <n v="1475013710"/>
    <b v="0"/>
    <n v="158"/>
    <b v="1"/>
    <s v="music/rock"/>
    <m/>
    <n v="72.06"/>
    <x v="4"/>
    <x v="11"/>
  </r>
  <r>
    <n v="4826"/>
    <x v="0"/>
    <x v="0"/>
    <s v="USD"/>
    <n v="1467752334"/>
    <n v="1465160334"/>
    <b v="0"/>
    <n v="65"/>
    <b v="1"/>
    <s v="music/rock"/>
    <m/>
    <n v="74.25"/>
    <x v="4"/>
    <x v="11"/>
  </r>
  <r>
    <n v="11353"/>
    <x v="0"/>
    <x v="0"/>
    <s v="USD"/>
    <n v="1412640373"/>
    <n v="1410048373"/>
    <b v="0"/>
    <n v="184"/>
    <b v="1"/>
    <s v="music/rock"/>
    <m/>
    <n v="61.7"/>
    <x v="4"/>
    <x v="11"/>
  </r>
  <r>
    <n v="586"/>
    <x v="0"/>
    <x v="1"/>
    <s v="GBP"/>
    <n v="1465709400"/>
    <n v="1462695073"/>
    <b v="0"/>
    <n v="34"/>
    <b v="1"/>
    <s v="music/rock"/>
    <m/>
    <n v="17.239999999999998"/>
    <x v="4"/>
    <x v="11"/>
  </r>
  <r>
    <n v="12413"/>
    <x v="0"/>
    <x v="0"/>
    <s v="USD"/>
    <n v="1369612474"/>
    <n v="1367798074"/>
    <b v="0"/>
    <n v="240"/>
    <b v="1"/>
    <s v="music/rock"/>
    <m/>
    <n v="51.72"/>
    <x v="4"/>
    <x v="11"/>
  </r>
  <r>
    <n v="2729"/>
    <x v="0"/>
    <x v="1"/>
    <s v="GBP"/>
    <n v="1430439411"/>
    <n v="1425259011"/>
    <b v="0"/>
    <n v="113"/>
    <b v="1"/>
    <s v="music/rock"/>
    <m/>
    <n v="24.15"/>
    <x v="4"/>
    <x v="11"/>
  </r>
  <r>
    <n v="4103"/>
    <x v="0"/>
    <x v="0"/>
    <s v="USD"/>
    <n v="1374802235"/>
    <n v="1372210235"/>
    <b v="0"/>
    <n v="66"/>
    <b v="1"/>
    <s v="music/rock"/>
    <m/>
    <n v="62.17"/>
    <x v="4"/>
    <x v="11"/>
  </r>
  <r>
    <n v="241"/>
    <x v="2"/>
    <x v="1"/>
    <s v="GBP"/>
    <n v="1424607285"/>
    <n v="1422447285"/>
    <b v="1"/>
    <n v="5"/>
    <b v="0"/>
    <s v="publishing/translations"/>
    <m/>
    <n v="48.2"/>
    <x v="3"/>
    <x v="22"/>
  </r>
  <r>
    <n v="105"/>
    <x v="2"/>
    <x v="0"/>
    <s v="USD"/>
    <n v="1417195201"/>
    <n v="1414599601"/>
    <b v="1"/>
    <n v="17"/>
    <b v="0"/>
    <s v="publishing/translations"/>
    <m/>
    <n v="6.18"/>
    <x v="3"/>
    <x v="22"/>
  </r>
  <r>
    <n v="15"/>
    <x v="2"/>
    <x v="13"/>
    <s v="EUR"/>
    <n v="1449914400"/>
    <n v="1445336607"/>
    <b v="0"/>
    <n v="3"/>
    <b v="0"/>
    <s v="publishing/translations"/>
    <m/>
    <n v="5"/>
    <x v="3"/>
    <x v="22"/>
  </r>
  <r>
    <n v="15"/>
    <x v="2"/>
    <x v="0"/>
    <s v="USD"/>
    <n v="1407847978"/>
    <n v="1405687978"/>
    <b v="0"/>
    <n v="2"/>
    <b v="0"/>
    <s v="publishing/translations"/>
    <m/>
    <n v="7.5"/>
    <x v="3"/>
    <x v="22"/>
  </r>
  <r>
    <n v="72"/>
    <x v="2"/>
    <x v="1"/>
    <s v="GBP"/>
    <n v="1447451756"/>
    <n v="1444856156"/>
    <b v="0"/>
    <n v="6"/>
    <b v="0"/>
    <s v="publishing/translations"/>
    <m/>
    <n v="12"/>
    <x v="3"/>
    <x v="22"/>
  </r>
  <r>
    <n v="0"/>
    <x v="2"/>
    <x v="0"/>
    <s v="USD"/>
    <n v="1420085535"/>
    <n v="1414897935"/>
    <b v="0"/>
    <n v="0"/>
    <b v="0"/>
    <s v="publishing/translations"/>
    <m/>
    <e v="#DIV/0!"/>
    <x v="3"/>
    <x v="22"/>
  </r>
  <r>
    <n v="1"/>
    <x v="2"/>
    <x v="13"/>
    <s v="EUR"/>
    <n v="1464939520"/>
    <n v="1461051520"/>
    <b v="0"/>
    <n v="1"/>
    <b v="0"/>
    <s v="publishing/translations"/>
    <m/>
    <n v="1"/>
    <x v="3"/>
    <x v="22"/>
  </r>
  <r>
    <n v="7"/>
    <x v="2"/>
    <x v="1"/>
    <s v="GBP"/>
    <n v="1423185900"/>
    <n v="1420766700"/>
    <b v="0"/>
    <n v="3"/>
    <b v="0"/>
    <s v="publishing/translations"/>
    <m/>
    <n v="2.33"/>
    <x v="3"/>
    <x v="22"/>
  </r>
  <r>
    <n v="320"/>
    <x v="2"/>
    <x v="0"/>
    <s v="USD"/>
    <n v="1417656699"/>
    <n v="1415064699"/>
    <b v="0"/>
    <n v="13"/>
    <b v="0"/>
    <s v="publishing/translations"/>
    <m/>
    <n v="24.62"/>
    <x v="3"/>
    <x v="22"/>
  </r>
  <r>
    <n v="100"/>
    <x v="2"/>
    <x v="13"/>
    <s v="EUR"/>
    <n v="1455964170"/>
    <n v="1450780170"/>
    <b v="0"/>
    <n v="1"/>
    <b v="0"/>
    <s v="publishing/translations"/>
    <m/>
    <n v="100"/>
    <x v="3"/>
    <x v="22"/>
  </r>
  <r>
    <n v="1"/>
    <x v="2"/>
    <x v="0"/>
    <s v="USD"/>
    <n v="1483423467"/>
    <n v="1480831467"/>
    <b v="0"/>
    <n v="1"/>
    <b v="0"/>
    <s v="publishing/translations"/>
    <m/>
    <n v="1"/>
    <x v="3"/>
    <x v="22"/>
  </r>
  <r>
    <n v="800"/>
    <x v="2"/>
    <x v="0"/>
    <s v="USD"/>
    <n v="1439741591"/>
    <n v="1436285591"/>
    <b v="0"/>
    <n v="9"/>
    <b v="0"/>
    <s v="publishing/translations"/>
    <m/>
    <n v="88.89"/>
    <x v="3"/>
    <x v="22"/>
  </r>
  <r>
    <n v="0"/>
    <x v="2"/>
    <x v="0"/>
    <s v="USD"/>
    <n v="1448147619"/>
    <n v="1445552019"/>
    <b v="0"/>
    <n v="0"/>
    <b v="0"/>
    <s v="publishing/translations"/>
    <m/>
    <e v="#DIV/0!"/>
    <x v="3"/>
    <x v="22"/>
  </r>
  <r>
    <n v="55"/>
    <x v="2"/>
    <x v="0"/>
    <s v="USD"/>
    <n v="1442315460"/>
    <n v="1439696174"/>
    <b v="0"/>
    <n v="2"/>
    <b v="0"/>
    <s v="publishing/translations"/>
    <m/>
    <n v="27.5"/>
    <x v="3"/>
    <x v="22"/>
  </r>
  <r>
    <n v="6"/>
    <x v="2"/>
    <x v="3"/>
    <s v="EUR"/>
    <n v="1456397834"/>
    <n v="1453805834"/>
    <b v="0"/>
    <n v="1"/>
    <b v="0"/>
    <s v="publishing/translations"/>
    <m/>
    <n v="6"/>
    <x v="3"/>
    <x v="22"/>
  </r>
  <r>
    <n v="445"/>
    <x v="2"/>
    <x v="0"/>
    <s v="USD"/>
    <n v="1476010619"/>
    <n v="1473418619"/>
    <b v="0"/>
    <n v="10"/>
    <b v="0"/>
    <s v="publishing/translations"/>
    <m/>
    <n v="44.5"/>
    <x v="3"/>
    <x v="22"/>
  </r>
  <r>
    <n v="3"/>
    <x v="2"/>
    <x v="0"/>
    <s v="USD"/>
    <n v="1467129686"/>
    <n v="1464969686"/>
    <b v="0"/>
    <n v="3"/>
    <b v="0"/>
    <s v="publishing/translations"/>
    <m/>
    <n v="1"/>
    <x v="3"/>
    <x v="22"/>
  </r>
  <r>
    <n v="200"/>
    <x v="2"/>
    <x v="11"/>
    <s v="SEK"/>
    <n v="1423432709"/>
    <n v="1420840709"/>
    <b v="0"/>
    <n v="2"/>
    <b v="0"/>
    <s v="publishing/translations"/>
    <m/>
    <n v="100"/>
    <x v="3"/>
    <x v="22"/>
  </r>
  <r>
    <n v="26"/>
    <x v="2"/>
    <x v="4"/>
    <s v="NZD"/>
    <n v="1474436704"/>
    <n v="1471844704"/>
    <b v="0"/>
    <n v="2"/>
    <b v="0"/>
    <s v="publishing/translations"/>
    <m/>
    <n v="13"/>
    <x v="3"/>
    <x v="22"/>
  </r>
  <r>
    <n v="100"/>
    <x v="2"/>
    <x v="2"/>
    <s v="AUD"/>
    <n v="1451637531"/>
    <n v="1449045531"/>
    <b v="0"/>
    <n v="1"/>
    <b v="0"/>
    <s v="publishing/translations"/>
    <m/>
    <n v="100"/>
    <x v="3"/>
    <x v="22"/>
  </r>
  <r>
    <n v="1527"/>
    <x v="2"/>
    <x v="0"/>
    <s v="USD"/>
    <n v="1479233602"/>
    <n v="1478106802"/>
    <b v="0"/>
    <n v="14"/>
    <b v="0"/>
    <s v="publishing/translations"/>
    <m/>
    <n v="109.07"/>
    <x v="3"/>
    <x v="22"/>
  </r>
  <r>
    <n v="0"/>
    <x v="2"/>
    <x v="0"/>
    <s v="USD"/>
    <n v="1430276959"/>
    <n v="1427684959"/>
    <b v="0"/>
    <n v="0"/>
    <b v="0"/>
    <s v="publishing/translations"/>
    <m/>
    <e v="#DIV/0!"/>
    <x v="3"/>
    <x v="22"/>
  </r>
  <r>
    <n v="0"/>
    <x v="2"/>
    <x v="12"/>
    <s v="EUR"/>
    <n v="1440408120"/>
    <n v="1435224120"/>
    <b v="0"/>
    <n v="0"/>
    <b v="0"/>
    <s v="publishing/translations"/>
    <m/>
    <e v="#DIV/0!"/>
    <x v="3"/>
    <x v="22"/>
  </r>
  <r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45"/>
    <x v="2"/>
    <x v="3"/>
    <s v="EUR"/>
    <n v="1459584417"/>
    <n v="1456996017"/>
    <b v="0"/>
    <n v="3"/>
    <b v="0"/>
    <s v="publishing/translations"/>
    <m/>
    <n v="15"/>
    <x v="3"/>
    <x v="22"/>
  </r>
  <r>
    <n v="0"/>
    <x v="2"/>
    <x v="0"/>
    <s v="USD"/>
    <n v="1428629242"/>
    <n v="1426037242"/>
    <b v="0"/>
    <n v="0"/>
    <b v="0"/>
    <s v="publishing/translations"/>
    <m/>
    <e v="#DIV/0!"/>
    <x v="3"/>
    <x v="22"/>
  </r>
  <r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0"/>
    <x v="2"/>
    <x v="0"/>
    <s v="USD"/>
    <n v="1437417828"/>
    <n v="1434825828"/>
    <b v="0"/>
    <n v="0"/>
    <b v="0"/>
    <s v="publishing/translations"/>
    <m/>
    <e v="#DIV/0!"/>
    <x v="3"/>
    <x v="22"/>
  </r>
  <r>
    <n v="805"/>
    <x v="2"/>
    <x v="13"/>
    <s v="EUR"/>
    <n v="1481367600"/>
    <n v="1477839675"/>
    <b v="0"/>
    <n v="10"/>
    <b v="0"/>
    <s v="publishing/translations"/>
    <m/>
    <n v="80.5"/>
    <x v="3"/>
    <x v="22"/>
  </r>
  <r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5"/>
    <x v="2"/>
    <x v="13"/>
    <s v="EUR"/>
    <n v="1444589020"/>
    <n v="1441997020"/>
    <b v="0"/>
    <n v="2"/>
    <b v="0"/>
    <s v="publishing/translations"/>
    <m/>
    <n v="7.5"/>
    <x v="3"/>
    <x v="22"/>
  </r>
  <r>
    <n v="77"/>
    <x v="2"/>
    <x v="12"/>
    <s v="EUR"/>
    <n v="1456043057"/>
    <n v="1453451057"/>
    <b v="0"/>
    <n v="2"/>
    <b v="0"/>
    <s v="publishing/translations"/>
    <m/>
    <n v="38.5"/>
    <x v="3"/>
    <x v="22"/>
  </r>
  <r>
    <n v="807"/>
    <x v="2"/>
    <x v="0"/>
    <s v="USD"/>
    <n v="1405227540"/>
    <n v="1402058739"/>
    <b v="0"/>
    <n v="22"/>
    <b v="0"/>
    <s v="publishing/translations"/>
    <m/>
    <n v="36.68"/>
    <x v="3"/>
    <x v="22"/>
  </r>
  <r>
    <n v="600"/>
    <x v="2"/>
    <x v="8"/>
    <s v="DKK"/>
    <n v="1461765300"/>
    <n v="1459198499"/>
    <b v="0"/>
    <n v="8"/>
    <b v="0"/>
    <s v="publishing/translations"/>
    <m/>
    <n v="75"/>
    <x v="3"/>
    <x v="22"/>
  </r>
  <r>
    <n v="180"/>
    <x v="2"/>
    <x v="5"/>
    <s v="CAD"/>
    <n v="1425758101"/>
    <n v="1423166101"/>
    <b v="0"/>
    <n v="6"/>
    <b v="0"/>
    <s v="publishing/translations"/>
    <m/>
    <n v="30"/>
    <x v="3"/>
    <x v="22"/>
  </r>
  <r>
    <n v="1"/>
    <x v="2"/>
    <x v="13"/>
    <s v="EUR"/>
    <n v="1464285463"/>
    <n v="1461693463"/>
    <b v="0"/>
    <n v="1"/>
    <b v="0"/>
    <s v="publishing/translations"/>
    <m/>
    <n v="1"/>
    <x v="3"/>
    <x v="22"/>
  </r>
  <r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0"/>
    <x v="2"/>
    <x v="0"/>
    <s v="USD"/>
    <n v="1464190158"/>
    <n v="1461598158"/>
    <b v="0"/>
    <n v="0"/>
    <b v="0"/>
    <s v="publishing/translations"/>
    <m/>
    <e v="#DIV/0!"/>
    <x v="3"/>
    <x v="22"/>
  </r>
  <r>
    <n v="0"/>
    <x v="2"/>
    <x v="6"/>
    <s v="EUR"/>
    <n v="1483395209"/>
    <n v="1480803209"/>
    <b v="0"/>
    <n v="0"/>
    <b v="0"/>
    <s v="publishing/translations"/>
    <m/>
    <e v="#DIV/0!"/>
    <x v="3"/>
    <x v="22"/>
  </r>
  <r>
    <n v="0"/>
    <x v="2"/>
    <x v="12"/>
    <s v="EUR"/>
    <n v="1442091462"/>
    <n v="1436907462"/>
    <b v="0"/>
    <n v="0"/>
    <b v="0"/>
    <s v="publishing/translations"/>
    <m/>
    <e v="#DIV/0!"/>
    <x v="3"/>
    <x v="22"/>
  </r>
  <r>
    <n v="0"/>
    <x v="2"/>
    <x v="12"/>
    <s v="EUR"/>
    <n v="1434286855"/>
    <n v="1431694855"/>
    <b v="0"/>
    <n v="0"/>
    <b v="0"/>
    <s v="publishing/translations"/>
    <m/>
    <e v="#DIV/0!"/>
    <x v="3"/>
    <x v="22"/>
  </r>
  <r>
    <n v="0"/>
    <x v="2"/>
    <x v="13"/>
    <s v="EUR"/>
    <n v="1461235478"/>
    <n v="1459507478"/>
    <b v="0"/>
    <n v="0"/>
    <b v="0"/>
    <s v="publishing/translations"/>
    <m/>
    <e v="#DIV/0!"/>
    <x v="3"/>
    <x v="22"/>
  </r>
  <r>
    <n v="75"/>
    <x v="2"/>
    <x v="0"/>
    <s v="USD"/>
    <n v="1467999134"/>
    <n v="1465407134"/>
    <b v="0"/>
    <n v="3"/>
    <b v="0"/>
    <s v="publishing/translations"/>
    <m/>
    <n v="25"/>
    <x v="3"/>
    <x v="22"/>
  </r>
  <r>
    <n v="0"/>
    <x v="2"/>
    <x v="2"/>
    <s v="AUD"/>
    <n v="1432272300"/>
    <n v="1429655318"/>
    <b v="0"/>
    <n v="0"/>
    <b v="0"/>
    <s v="publishing/translations"/>
    <m/>
    <e v="#DIV/0!"/>
    <x v="3"/>
    <x v="22"/>
  </r>
  <r>
    <n v="0"/>
    <x v="2"/>
    <x v="0"/>
    <s v="USD"/>
    <n v="1431286105"/>
    <n v="1427138905"/>
    <b v="0"/>
    <n v="0"/>
    <b v="0"/>
    <s v="publishing/translations"/>
    <m/>
    <e v="#DIV/0!"/>
    <x v="3"/>
    <x v="22"/>
  </r>
  <r>
    <n v="1"/>
    <x v="2"/>
    <x v="0"/>
    <s v="USD"/>
    <n v="1455941197"/>
    <n v="1453349197"/>
    <b v="0"/>
    <n v="1"/>
    <b v="0"/>
    <s v="publishing/translations"/>
    <m/>
    <n v="1"/>
    <x v="3"/>
    <x v="22"/>
  </r>
  <r>
    <n v="2"/>
    <x v="1"/>
    <x v="0"/>
    <s v="USD"/>
    <n v="1416355259"/>
    <n v="1413759659"/>
    <b v="0"/>
    <n v="2"/>
    <b v="0"/>
    <s v="publishing/translations"/>
    <m/>
    <n v="1"/>
    <x v="3"/>
    <x v="22"/>
  </r>
  <r>
    <n v="0"/>
    <x v="1"/>
    <x v="0"/>
    <s v="USD"/>
    <n v="1406566363"/>
    <n v="1403974363"/>
    <b v="0"/>
    <n v="0"/>
    <b v="0"/>
    <s v="publishing/translations"/>
    <m/>
    <e v="#DIV/0!"/>
    <x v="3"/>
    <x v="22"/>
  </r>
  <r>
    <n v="0"/>
    <x v="1"/>
    <x v="6"/>
    <s v="EUR"/>
    <n v="1492270947"/>
    <n v="1488386547"/>
    <b v="0"/>
    <n v="0"/>
    <b v="0"/>
    <s v="publishing/translations"/>
    <m/>
    <e v="#DIV/0!"/>
    <x v="3"/>
    <x v="22"/>
  </r>
  <r>
    <n v="15"/>
    <x v="1"/>
    <x v="3"/>
    <s v="EUR"/>
    <n v="1461535140"/>
    <n v="1459716480"/>
    <b v="0"/>
    <n v="1"/>
    <b v="0"/>
    <s v="publishing/translations"/>
    <m/>
    <n v="15"/>
    <x v="3"/>
    <x v="22"/>
  </r>
  <r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"/>
    <x v="1"/>
    <x v="13"/>
    <s v="EUR"/>
    <n v="1483459365"/>
    <n v="1480867365"/>
    <b v="0"/>
    <n v="3"/>
    <b v="0"/>
    <s v="publishing/translations"/>
    <m/>
    <n v="48.33"/>
    <x v="3"/>
    <x v="22"/>
  </r>
  <r>
    <n v="0"/>
    <x v="1"/>
    <x v="0"/>
    <s v="USD"/>
    <n v="1447281044"/>
    <n v="1444685444"/>
    <b v="0"/>
    <n v="0"/>
    <b v="0"/>
    <s v="publishing/translations"/>
    <m/>
    <e v="#DIV/0!"/>
    <x v="3"/>
    <x v="22"/>
  </r>
  <r>
    <n v="0"/>
    <x v="1"/>
    <x v="0"/>
    <s v="USD"/>
    <n v="1407729600"/>
    <n v="1405097760"/>
    <b v="0"/>
    <n v="0"/>
    <b v="0"/>
    <s v="publishing/translations"/>
    <m/>
    <e v="#DIV/0!"/>
    <x v="3"/>
    <x v="22"/>
  </r>
  <r>
    <n v="0"/>
    <x v="1"/>
    <x v="8"/>
    <s v="DKK"/>
    <n v="1449077100"/>
    <n v="1446612896"/>
    <b v="0"/>
    <n v="0"/>
    <b v="0"/>
    <s v="publishing/translations"/>
    <m/>
    <e v="#DIV/0!"/>
    <x v="3"/>
    <x v="22"/>
  </r>
  <r>
    <n v="0"/>
    <x v="1"/>
    <x v="0"/>
    <s v="USD"/>
    <n v="1417391100"/>
    <n v="1412371898"/>
    <b v="0"/>
    <n v="0"/>
    <b v="0"/>
    <s v="publishing/translations"/>
    <m/>
    <e v="#DIV/0!"/>
    <x v="3"/>
    <x v="22"/>
  </r>
  <r>
    <n v="15186.69"/>
    <x v="0"/>
    <x v="0"/>
    <s v="USD"/>
    <n v="1413849600"/>
    <n v="1410967754"/>
    <b v="1"/>
    <n v="340"/>
    <b v="1"/>
    <s v="publishing/radio &amp; podcasts"/>
    <m/>
    <n v="44.67"/>
    <x v="3"/>
    <x v="23"/>
  </r>
  <r>
    <n v="4340.7"/>
    <x v="0"/>
    <x v="0"/>
    <s v="USD"/>
    <n v="1365609271"/>
    <n v="1363017271"/>
    <b v="1"/>
    <n v="150"/>
    <b v="1"/>
    <s v="publishing/radio &amp; podcasts"/>
    <m/>
    <n v="28.94"/>
    <x v="3"/>
    <x v="23"/>
  </r>
  <r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8160"/>
    <x v="0"/>
    <x v="0"/>
    <s v="USD"/>
    <n v="1361029958"/>
    <n v="1358437958"/>
    <b v="1"/>
    <n v="234"/>
    <b v="1"/>
    <s v="publishing/radio &amp; podcasts"/>
    <m/>
    <n v="34.869999999999997"/>
    <x v="3"/>
    <x v="23"/>
  </r>
  <r>
    <n v="136924.35"/>
    <x v="0"/>
    <x v="0"/>
    <s v="USD"/>
    <n v="1332385200"/>
    <n v="1329759452"/>
    <b v="1"/>
    <n v="2602"/>
    <b v="1"/>
    <s v="publishing/radio &amp; podcasts"/>
    <m/>
    <n v="52.62"/>
    <x v="3"/>
    <x v="23"/>
  </r>
  <r>
    <n v="17260.37"/>
    <x v="0"/>
    <x v="0"/>
    <s v="USD"/>
    <n v="1452574800"/>
    <n v="1449029266"/>
    <b v="1"/>
    <n v="248"/>
    <b v="1"/>
    <s v="publishing/radio &amp; podcasts"/>
    <m/>
    <n v="69.599999999999994"/>
    <x v="3"/>
    <x v="23"/>
  </r>
  <r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9725"/>
    <x v="0"/>
    <x v="0"/>
    <s v="USD"/>
    <n v="1307838049"/>
    <n v="1302654049"/>
    <b v="1"/>
    <n v="293"/>
    <b v="1"/>
    <s v="publishing/radio &amp; podcasts"/>
    <m/>
    <n v="33.19"/>
    <x v="3"/>
    <x v="23"/>
  </r>
  <r>
    <n v="47978"/>
    <x v="0"/>
    <x v="0"/>
    <s v="USD"/>
    <n v="1360938109"/>
    <n v="1358346109"/>
    <b v="1"/>
    <n v="321"/>
    <b v="1"/>
    <s v="publishing/radio &amp; podcasts"/>
    <m/>
    <n v="149.46"/>
    <x v="3"/>
    <x v="23"/>
  </r>
  <r>
    <n v="1877"/>
    <x v="0"/>
    <x v="0"/>
    <s v="USD"/>
    <n v="1356724263"/>
    <n v="1354909863"/>
    <b v="1"/>
    <n v="81"/>
    <b v="1"/>
    <s v="publishing/radio &amp; podcasts"/>
    <m/>
    <n v="23.17"/>
    <x v="3"/>
    <x v="23"/>
  </r>
  <r>
    <n v="33229"/>
    <x v="0"/>
    <x v="0"/>
    <s v="USD"/>
    <n v="1428620334"/>
    <n v="1426028334"/>
    <b v="1"/>
    <n v="343"/>
    <b v="1"/>
    <s v="publishing/radio &amp; podcasts"/>
    <m/>
    <n v="96.88"/>
    <x v="3"/>
    <x v="23"/>
  </r>
  <r>
    <n v="34676"/>
    <x v="0"/>
    <x v="0"/>
    <s v="USD"/>
    <n v="1381928503"/>
    <n v="1379336503"/>
    <b v="1"/>
    <n v="336"/>
    <b v="1"/>
    <s v="publishing/radio &amp; podcasts"/>
    <m/>
    <n v="103.2"/>
    <x v="3"/>
    <x v="23"/>
  </r>
  <r>
    <n v="1807.74"/>
    <x v="0"/>
    <x v="0"/>
    <s v="USD"/>
    <n v="1330644639"/>
    <n v="1328052639"/>
    <b v="1"/>
    <n v="47"/>
    <b v="1"/>
    <s v="publishing/radio &amp; podcasts"/>
    <m/>
    <n v="38.46"/>
    <x v="3"/>
    <x v="23"/>
  </r>
  <r>
    <n v="3368"/>
    <x v="0"/>
    <x v="0"/>
    <s v="USD"/>
    <n v="1379093292"/>
    <n v="1376501292"/>
    <b v="1"/>
    <n v="76"/>
    <b v="1"/>
    <s v="publishing/radio &amp; podcasts"/>
    <m/>
    <n v="44.32"/>
    <x v="3"/>
    <x v="23"/>
  </r>
  <r>
    <n v="28300.45"/>
    <x v="0"/>
    <x v="0"/>
    <s v="USD"/>
    <n v="1419051540"/>
    <n v="1416244863"/>
    <b v="1"/>
    <n v="441"/>
    <b v="1"/>
    <s v="publishing/radio &amp; podcasts"/>
    <m/>
    <n v="64.17"/>
    <x v="3"/>
    <x v="23"/>
  </r>
  <r>
    <n v="39693.279999999999"/>
    <x v="0"/>
    <x v="0"/>
    <s v="USD"/>
    <n v="1315616422"/>
    <n v="1313024422"/>
    <b v="1"/>
    <n v="916"/>
    <b v="1"/>
    <s v="publishing/radio &amp; podcasts"/>
    <m/>
    <n v="43.33"/>
    <x v="3"/>
    <x v="23"/>
  </r>
  <r>
    <n v="33393"/>
    <x v="0"/>
    <x v="0"/>
    <s v="USD"/>
    <n v="1324609200"/>
    <n v="1319467604"/>
    <b v="1"/>
    <n v="369"/>
    <b v="1"/>
    <s v="publishing/radio &amp; podcasts"/>
    <m/>
    <n v="90.5"/>
    <x v="3"/>
    <x v="23"/>
  </r>
  <r>
    <n v="590807.11"/>
    <x v="0"/>
    <x v="0"/>
    <s v="USD"/>
    <n v="1368564913"/>
    <n v="1367355313"/>
    <b v="1"/>
    <n v="20242"/>
    <b v="1"/>
    <s v="publishing/radio &amp; podcasts"/>
    <m/>
    <n v="29.19"/>
    <x v="3"/>
    <x v="23"/>
  </r>
  <r>
    <n v="2198"/>
    <x v="0"/>
    <x v="0"/>
    <s v="USD"/>
    <n v="1399694340"/>
    <n v="1398448389"/>
    <b v="1"/>
    <n v="71"/>
    <b v="1"/>
    <s v="publishing/radio &amp; podcasts"/>
    <m/>
    <n v="30.96"/>
    <x v="3"/>
    <x v="23"/>
  </r>
  <r>
    <n v="58520.2"/>
    <x v="0"/>
    <x v="0"/>
    <s v="USD"/>
    <n v="1374858000"/>
    <n v="1373408699"/>
    <b v="1"/>
    <n v="635"/>
    <b v="1"/>
    <s v="publishing/radio &amp; podcasts"/>
    <m/>
    <n v="92.16"/>
    <x v="3"/>
    <x v="23"/>
  </r>
  <r>
    <n v="105"/>
    <x v="2"/>
    <x v="5"/>
    <s v="CAD"/>
    <n v="1383430145"/>
    <n v="1380838145"/>
    <b v="0"/>
    <n v="6"/>
    <b v="0"/>
    <s v="publishing/fiction"/>
    <m/>
    <n v="17.5"/>
    <x v="3"/>
    <x v="10"/>
  </r>
  <r>
    <n v="5"/>
    <x v="2"/>
    <x v="0"/>
    <s v="USD"/>
    <n v="1347004260"/>
    <n v="1345062936"/>
    <b v="0"/>
    <n v="1"/>
    <b v="0"/>
    <s v="publishing/fiction"/>
    <m/>
    <n v="5"/>
    <x v="3"/>
    <x v="10"/>
  </r>
  <r>
    <n v="50"/>
    <x v="2"/>
    <x v="0"/>
    <s v="USD"/>
    <n v="1469162275"/>
    <n v="1467002275"/>
    <b v="0"/>
    <n v="2"/>
    <b v="0"/>
    <s v="publishing/fiction"/>
    <m/>
    <n v="25"/>
    <x v="3"/>
    <x v="10"/>
  </r>
  <r>
    <n v="0"/>
    <x v="2"/>
    <x v="0"/>
    <s v="USD"/>
    <n v="1342882260"/>
    <n v="1337834963"/>
    <b v="0"/>
    <n v="0"/>
    <b v="0"/>
    <s v="publishing/fiction"/>
    <m/>
    <e v="#DIV/0!"/>
    <x v="3"/>
    <x v="10"/>
  </r>
  <r>
    <n v="150"/>
    <x v="2"/>
    <x v="0"/>
    <s v="USD"/>
    <n v="1434827173"/>
    <n v="1430939173"/>
    <b v="0"/>
    <n v="3"/>
    <b v="0"/>
    <s v="publishing/fiction"/>
    <m/>
    <n v="50"/>
    <x v="3"/>
    <x v="10"/>
  </r>
  <r>
    <n v="48"/>
    <x v="2"/>
    <x v="0"/>
    <s v="USD"/>
    <n v="1425009761"/>
    <n v="1422417761"/>
    <b v="0"/>
    <n v="3"/>
    <b v="0"/>
    <s v="publishing/fiction"/>
    <m/>
    <n v="16"/>
    <x v="3"/>
    <x v="10"/>
  </r>
  <r>
    <n v="0"/>
    <x v="2"/>
    <x v="0"/>
    <s v="USD"/>
    <n v="1470175271"/>
    <n v="1467583271"/>
    <b v="0"/>
    <n v="0"/>
    <b v="0"/>
    <s v="publishing/fiction"/>
    <m/>
    <e v="#DIV/0!"/>
    <x v="3"/>
    <x v="10"/>
  </r>
  <r>
    <n v="360"/>
    <x v="2"/>
    <x v="2"/>
    <s v="AUD"/>
    <n v="1388928660"/>
    <n v="1386336660"/>
    <b v="0"/>
    <n v="6"/>
    <b v="0"/>
    <s v="publishing/fiction"/>
    <m/>
    <n v="60"/>
    <x v="3"/>
    <x v="10"/>
  </r>
  <r>
    <n v="0"/>
    <x v="2"/>
    <x v="0"/>
    <s v="USD"/>
    <n v="1352994052"/>
    <n v="1350398452"/>
    <b v="0"/>
    <n v="0"/>
    <b v="0"/>
    <s v="publishing/fiction"/>
    <m/>
    <e v="#DIV/0!"/>
    <x v="3"/>
    <x v="10"/>
  </r>
  <r>
    <n v="895"/>
    <x v="2"/>
    <x v="0"/>
    <s v="USD"/>
    <n v="1380720474"/>
    <n v="1378214874"/>
    <b v="0"/>
    <n v="19"/>
    <b v="0"/>
    <s v="publishing/fiction"/>
    <m/>
    <n v="47.11"/>
    <x v="3"/>
    <x v="10"/>
  </r>
  <r>
    <n v="100"/>
    <x v="2"/>
    <x v="0"/>
    <s v="USD"/>
    <n v="1424014680"/>
    <n v="1418922443"/>
    <b v="0"/>
    <n v="1"/>
    <b v="0"/>
    <s v="publishing/fiction"/>
    <m/>
    <n v="100"/>
    <x v="3"/>
    <x v="10"/>
  </r>
  <r>
    <n v="30"/>
    <x v="2"/>
    <x v="0"/>
    <s v="USD"/>
    <n v="1308431646"/>
    <n v="1305839646"/>
    <b v="0"/>
    <n v="2"/>
    <b v="0"/>
    <s v="publishing/fiction"/>
    <m/>
    <n v="15"/>
    <x v="3"/>
    <x v="10"/>
  </r>
  <r>
    <n v="0"/>
    <x v="2"/>
    <x v="0"/>
    <s v="USD"/>
    <n v="1371415675"/>
    <n v="1368823675"/>
    <b v="0"/>
    <n v="0"/>
    <b v="0"/>
    <s v="publishing/fiction"/>
    <m/>
    <e v="#DIV/0!"/>
    <x v="3"/>
    <x v="10"/>
  </r>
  <r>
    <n v="445"/>
    <x v="2"/>
    <x v="0"/>
    <s v="USD"/>
    <n v="1428075480"/>
    <n v="1425489613"/>
    <b v="0"/>
    <n v="11"/>
    <b v="0"/>
    <s v="publishing/fiction"/>
    <m/>
    <n v="40.450000000000003"/>
    <x v="3"/>
    <x v="10"/>
  </r>
  <r>
    <n v="0"/>
    <x v="2"/>
    <x v="0"/>
    <s v="USD"/>
    <n v="1314471431"/>
    <n v="1311879431"/>
    <b v="0"/>
    <n v="0"/>
    <b v="0"/>
    <s v="publishing/fiction"/>
    <m/>
    <e v="#DIV/0!"/>
    <x v="3"/>
    <x v="10"/>
  </r>
  <r>
    <n v="0"/>
    <x v="2"/>
    <x v="0"/>
    <s v="USD"/>
    <n v="1410866659"/>
    <n v="1405682659"/>
    <b v="0"/>
    <n v="0"/>
    <b v="0"/>
    <s v="publishing/fiction"/>
    <m/>
    <e v="#DIV/0!"/>
    <x v="3"/>
    <x v="10"/>
  </r>
  <r>
    <n v="1"/>
    <x v="2"/>
    <x v="0"/>
    <s v="USD"/>
    <n v="1375299780"/>
    <n v="1371655522"/>
    <b v="0"/>
    <n v="1"/>
    <b v="0"/>
    <s v="publishing/fiction"/>
    <m/>
    <n v="1"/>
    <x v="3"/>
    <x v="10"/>
  </r>
  <r>
    <n v="57"/>
    <x v="2"/>
    <x v="0"/>
    <s v="USD"/>
    <n v="1409787378"/>
    <n v="1405899378"/>
    <b v="0"/>
    <n v="3"/>
    <b v="0"/>
    <s v="publishing/fiction"/>
    <m/>
    <n v="19"/>
    <x v="3"/>
    <x v="10"/>
  </r>
  <r>
    <n v="5"/>
    <x v="2"/>
    <x v="0"/>
    <s v="USD"/>
    <n v="1470355833"/>
    <n v="1465171833"/>
    <b v="0"/>
    <n v="1"/>
    <b v="0"/>
    <s v="publishing/fiction"/>
    <m/>
    <n v="5"/>
    <x v="3"/>
    <x v="10"/>
  </r>
  <r>
    <n v="701"/>
    <x v="2"/>
    <x v="0"/>
    <s v="USD"/>
    <n v="1367444557"/>
    <n v="1364852557"/>
    <b v="0"/>
    <n v="15"/>
    <b v="0"/>
    <s v="publishing/fiction"/>
    <m/>
    <n v="46.73"/>
    <x v="3"/>
    <x v="10"/>
  </r>
  <r>
    <n v="86492"/>
    <x v="0"/>
    <x v="5"/>
    <s v="CAD"/>
    <n v="1436364023"/>
    <n v="1433772023"/>
    <b v="1"/>
    <n v="885"/>
    <b v="1"/>
    <s v="photography/photobooks"/>
    <m/>
    <n v="97.73"/>
    <x v="8"/>
    <x v="20"/>
  </r>
  <r>
    <n v="22318"/>
    <x v="0"/>
    <x v="1"/>
    <s v="GBP"/>
    <n v="1458943200"/>
    <n v="1456491680"/>
    <b v="1"/>
    <n v="329"/>
    <b v="1"/>
    <s v="photography/photobooks"/>
    <m/>
    <n v="67.84"/>
    <x v="8"/>
    <x v="20"/>
  </r>
  <r>
    <n v="4045.93"/>
    <x v="0"/>
    <x v="18"/>
    <s v="EUR"/>
    <n v="1477210801"/>
    <n v="1472026801"/>
    <b v="1"/>
    <n v="71"/>
    <b v="1"/>
    <s v="photography/photobooks"/>
    <m/>
    <n v="56.98"/>
    <x v="8"/>
    <x v="20"/>
  </r>
  <r>
    <n v="18066"/>
    <x v="0"/>
    <x v="1"/>
    <s v="GBP"/>
    <n v="1402389180"/>
    <n v="1399996024"/>
    <b v="1"/>
    <n v="269"/>
    <b v="1"/>
    <s v="photography/photobooks"/>
    <m/>
    <n v="67.16"/>
    <x v="8"/>
    <x v="20"/>
  </r>
  <r>
    <n v="16573"/>
    <x v="0"/>
    <x v="12"/>
    <s v="EUR"/>
    <n v="1458676860"/>
    <n v="1455446303"/>
    <b v="1"/>
    <n v="345"/>
    <b v="1"/>
    <s v="photography/photobooks"/>
    <m/>
    <n v="48.04"/>
    <x v="8"/>
    <x v="20"/>
  </r>
  <r>
    <n v="1671"/>
    <x v="0"/>
    <x v="1"/>
    <s v="GBP"/>
    <n v="1406227904"/>
    <n v="1403635904"/>
    <b v="1"/>
    <n v="43"/>
    <b v="1"/>
    <s v="photography/photobooks"/>
    <m/>
    <n v="38.86"/>
    <x v="8"/>
    <x v="20"/>
  </r>
  <r>
    <n v="2580"/>
    <x v="0"/>
    <x v="0"/>
    <s v="USD"/>
    <n v="1273911000"/>
    <n v="1268822909"/>
    <b v="1"/>
    <n v="33"/>
    <b v="1"/>
    <s v="photography/photobooks"/>
    <m/>
    <n v="78.180000000000007"/>
    <x v="8"/>
    <x v="20"/>
  </r>
  <r>
    <n v="20491"/>
    <x v="0"/>
    <x v="0"/>
    <s v="USD"/>
    <n v="1403880281"/>
    <n v="1401201881"/>
    <b v="1"/>
    <n v="211"/>
    <b v="1"/>
    <s v="photography/photobooks"/>
    <m/>
    <n v="97.11"/>
    <x v="8"/>
    <x v="20"/>
  </r>
  <r>
    <n v="21637.22"/>
    <x v="0"/>
    <x v="12"/>
    <s v="EUR"/>
    <n v="1487113140"/>
    <n v="1484570885"/>
    <b v="1"/>
    <n v="196"/>
    <b v="1"/>
    <s v="photography/photobooks"/>
    <m/>
    <n v="110.39"/>
    <x v="8"/>
    <x v="20"/>
  </r>
  <r>
    <n v="16165.6"/>
    <x v="0"/>
    <x v="1"/>
    <s v="GBP"/>
    <n v="1405761278"/>
    <n v="1403169278"/>
    <b v="1"/>
    <n v="405"/>
    <b v="1"/>
    <s v="photography/photobooks"/>
    <m/>
    <n v="39.92"/>
    <x v="8"/>
    <x v="20"/>
  </r>
  <r>
    <n v="15651"/>
    <x v="0"/>
    <x v="0"/>
    <s v="USD"/>
    <n v="1447858804"/>
    <n v="1445263204"/>
    <b v="1"/>
    <n v="206"/>
    <b v="1"/>
    <s v="photography/photobooks"/>
    <m/>
    <n v="75.98"/>
    <x v="8"/>
    <x v="20"/>
  </r>
  <r>
    <n v="19557"/>
    <x v="0"/>
    <x v="0"/>
    <s v="USD"/>
    <n v="1486311939"/>
    <n v="1483719939"/>
    <b v="1"/>
    <n v="335"/>
    <b v="1"/>
    <s v="photography/photobooks"/>
    <m/>
    <n v="58.38"/>
    <x v="8"/>
    <x v="20"/>
  </r>
  <r>
    <n v="12001.5"/>
    <x v="0"/>
    <x v="1"/>
    <s v="GBP"/>
    <n v="1405523866"/>
    <n v="1402931866"/>
    <b v="1"/>
    <n v="215"/>
    <b v="1"/>
    <s v="photography/photobooks"/>
    <m/>
    <n v="55.82"/>
    <x v="8"/>
    <x v="20"/>
  </r>
  <r>
    <n v="26619"/>
    <x v="0"/>
    <x v="0"/>
    <s v="USD"/>
    <n v="1443363640"/>
    <n v="1439907640"/>
    <b v="1"/>
    <n v="176"/>
    <b v="1"/>
    <s v="photography/photobooks"/>
    <m/>
    <n v="151.24"/>
    <x v="8"/>
    <x v="20"/>
  </r>
  <r>
    <n v="471567"/>
    <x v="0"/>
    <x v="10"/>
    <s v="NOK"/>
    <n v="1458104697"/>
    <n v="1455516297"/>
    <b v="1"/>
    <n v="555"/>
    <b v="1"/>
    <s v="photography/photobooks"/>
    <m/>
    <n v="849.67"/>
    <x v="8"/>
    <x v="20"/>
  </r>
  <r>
    <n v="18472"/>
    <x v="0"/>
    <x v="0"/>
    <s v="USD"/>
    <n v="1475762400"/>
    <n v="1473160292"/>
    <b v="1"/>
    <n v="116"/>
    <b v="1"/>
    <s v="photography/photobooks"/>
    <m/>
    <n v="159.24"/>
    <x v="8"/>
    <x v="20"/>
  </r>
  <r>
    <n v="24297"/>
    <x v="0"/>
    <x v="0"/>
    <s v="USD"/>
    <n v="1417845600"/>
    <n v="1415194553"/>
    <b v="1"/>
    <n v="615"/>
    <b v="1"/>
    <s v="photography/photobooks"/>
    <m/>
    <n v="39.51"/>
    <x v="8"/>
    <x v="20"/>
  </r>
  <r>
    <n v="30805"/>
    <x v="0"/>
    <x v="0"/>
    <s v="USD"/>
    <n v="1401565252"/>
    <n v="1398973252"/>
    <b v="1"/>
    <n v="236"/>
    <b v="1"/>
    <s v="photography/photobooks"/>
    <m/>
    <n v="130.53"/>
    <x v="8"/>
    <x v="20"/>
  </r>
  <r>
    <n v="9302.75"/>
    <x v="0"/>
    <x v="0"/>
    <s v="USD"/>
    <n v="1403301540"/>
    <n v="1400867283"/>
    <b v="1"/>
    <n v="145"/>
    <b v="1"/>
    <s v="photography/photobooks"/>
    <m/>
    <n v="64.16"/>
    <x v="8"/>
    <x v="20"/>
  </r>
  <r>
    <n v="18625"/>
    <x v="0"/>
    <x v="0"/>
    <s v="USD"/>
    <n v="1418961600"/>
    <n v="1415824513"/>
    <b v="1"/>
    <n v="167"/>
    <b v="1"/>
    <s v="photography/photobooks"/>
    <m/>
    <n v="111.53"/>
    <x v="8"/>
    <x v="20"/>
  </r>
  <r>
    <n v="40055"/>
    <x v="0"/>
    <x v="0"/>
    <s v="USD"/>
    <n v="1465272091"/>
    <n v="1462248091"/>
    <b v="1"/>
    <n v="235"/>
    <b v="1"/>
    <s v="photography/photobooks"/>
    <m/>
    <n v="170.45"/>
    <x v="8"/>
    <x v="20"/>
  </r>
  <r>
    <n v="60450.1"/>
    <x v="0"/>
    <x v="0"/>
    <s v="USD"/>
    <n v="1413575739"/>
    <n v="1410983739"/>
    <b v="1"/>
    <n v="452"/>
    <b v="1"/>
    <s v="photography/photobooks"/>
    <m/>
    <n v="133.74"/>
    <x v="8"/>
    <x v="20"/>
  </r>
  <r>
    <n v="23096"/>
    <x v="0"/>
    <x v="0"/>
    <s v="USD"/>
    <n v="1419292800"/>
    <n v="1416592916"/>
    <b v="1"/>
    <n v="241"/>
    <b v="1"/>
    <s v="photography/photobooks"/>
    <m/>
    <n v="95.83"/>
    <x v="8"/>
    <x v="20"/>
  </r>
  <r>
    <n v="6210"/>
    <x v="0"/>
    <x v="11"/>
    <s v="SEK"/>
    <n v="1487592090"/>
    <n v="1485000090"/>
    <b v="1"/>
    <n v="28"/>
    <b v="1"/>
    <s v="photography/photobooks"/>
    <m/>
    <n v="221.79"/>
    <x v="8"/>
    <x v="20"/>
  </r>
  <r>
    <n v="4524.1499999999996"/>
    <x v="0"/>
    <x v="0"/>
    <s v="USD"/>
    <n v="1471539138"/>
    <n v="1468947138"/>
    <b v="1"/>
    <n v="140"/>
    <b v="1"/>
    <s v="photography/photobooks"/>
    <m/>
    <n v="32.32"/>
    <x v="8"/>
    <x v="20"/>
  </r>
  <r>
    <n v="27675"/>
    <x v="0"/>
    <x v="0"/>
    <s v="USD"/>
    <n v="1453185447"/>
    <n v="1448951847"/>
    <b v="1"/>
    <n v="280"/>
    <b v="1"/>
    <s v="photography/photobooks"/>
    <m/>
    <n v="98.84"/>
    <x v="8"/>
    <x v="20"/>
  </r>
  <r>
    <n v="3865.55"/>
    <x v="0"/>
    <x v="0"/>
    <s v="USD"/>
    <n v="1489497886"/>
    <n v="1487082286"/>
    <b v="1"/>
    <n v="70"/>
    <b v="1"/>
    <s v="photography/photobooks"/>
    <m/>
    <n v="55.22"/>
    <x v="8"/>
    <x v="20"/>
  </r>
  <r>
    <n v="8447"/>
    <x v="0"/>
    <x v="0"/>
    <s v="USD"/>
    <n v="1485907200"/>
    <n v="1483292122"/>
    <b v="1"/>
    <n v="160"/>
    <b v="1"/>
    <s v="photography/photobooks"/>
    <m/>
    <n v="52.79"/>
    <x v="8"/>
    <x v="20"/>
  </r>
  <r>
    <n v="19129"/>
    <x v="0"/>
    <x v="0"/>
    <s v="USD"/>
    <n v="1426773920"/>
    <n v="1424185520"/>
    <b v="1"/>
    <n v="141"/>
    <b v="1"/>
    <s v="photography/photobooks"/>
    <m/>
    <n v="135.66999999999999"/>
    <x v="8"/>
    <x v="20"/>
  </r>
  <r>
    <n v="47189"/>
    <x v="0"/>
    <x v="0"/>
    <s v="USD"/>
    <n v="1445624695"/>
    <n v="1443464695"/>
    <b v="1"/>
    <n v="874"/>
    <b v="1"/>
    <s v="photography/photobooks"/>
    <m/>
    <n v="53.99"/>
    <x v="8"/>
    <x v="20"/>
  </r>
  <r>
    <n v="4135"/>
    <x v="0"/>
    <x v="0"/>
    <s v="USD"/>
    <n v="1417402800"/>
    <n v="1414610126"/>
    <b v="1"/>
    <n v="73"/>
    <b v="1"/>
    <s v="photography/photobooks"/>
    <m/>
    <n v="56.64"/>
    <x v="8"/>
    <x v="20"/>
  </r>
  <r>
    <n v="24201"/>
    <x v="0"/>
    <x v="2"/>
    <s v="AUD"/>
    <n v="1455548400"/>
    <n v="1453461865"/>
    <b v="1"/>
    <n v="294"/>
    <b v="1"/>
    <s v="photography/photobooks"/>
    <m/>
    <n v="82.32"/>
    <x v="8"/>
    <x v="20"/>
  </r>
  <r>
    <n v="65313"/>
    <x v="0"/>
    <x v="0"/>
    <s v="USD"/>
    <n v="1462161540"/>
    <n v="1457913777"/>
    <b v="1"/>
    <n v="740"/>
    <b v="1"/>
    <s v="photography/photobooks"/>
    <m/>
    <n v="88.26"/>
    <x v="8"/>
    <x v="20"/>
  </r>
  <r>
    <n v="31330"/>
    <x v="0"/>
    <x v="0"/>
    <s v="USD"/>
    <n v="1441383062"/>
    <n v="1438791062"/>
    <b v="1"/>
    <n v="369"/>
    <b v="1"/>
    <s v="photography/photobooks"/>
    <m/>
    <n v="84.91"/>
    <x v="8"/>
    <x v="20"/>
  </r>
  <r>
    <n v="5297"/>
    <x v="0"/>
    <x v="0"/>
    <s v="USD"/>
    <n v="1464040800"/>
    <n v="1461527631"/>
    <b v="1"/>
    <n v="110"/>
    <b v="1"/>
    <s v="photography/photobooks"/>
    <m/>
    <n v="48.15"/>
    <x v="8"/>
    <x v="20"/>
  </r>
  <r>
    <n v="30037.01"/>
    <x v="0"/>
    <x v="0"/>
    <s v="USD"/>
    <n v="1440702910"/>
    <n v="1438110910"/>
    <b v="1"/>
    <n v="455"/>
    <b v="1"/>
    <s v="photography/photobooks"/>
    <m/>
    <n v="66.02"/>
    <x v="8"/>
    <x v="20"/>
  </r>
  <r>
    <n v="21588"/>
    <x v="0"/>
    <x v="12"/>
    <s v="EUR"/>
    <n v="1470506400"/>
    <n v="1467358427"/>
    <b v="1"/>
    <n v="224"/>
    <b v="1"/>
    <s v="photography/photobooks"/>
    <m/>
    <n v="96.38"/>
    <x v="8"/>
    <x v="20"/>
  </r>
  <r>
    <n v="7184"/>
    <x v="0"/>
    <x v="0"/>
    <s v="USD"/>
    <n v="1421952370"/>
    <n v="1418064370"/>
    <b v="1"/>
    <n v="46"/>
    <b v="1"/>
    <s v="photography/photobooks"/>
    <m/>
    <n v="156.16999999999999"/>
    <x v="8"/>
    <x v="20"/>
  </r>
  <r>
    <n v="27197.22"/>
    <x v="0"/>
    <x v="0"/>
    <s v="USD"/>
    <n v="1483481019"/>
    <n v="1480629819"/>
    <b v="0"/>
    <n v="284"/>
    <b v="1"/>
    <s v="photography/photobooks"/>
    <m/>
    <n v="95.76"/>
    <x v="8"/>
    <x v="20"/>
  </r>
  <r>
    <n v="17680"/>
    <x v="0"/>
    <x v="0"/>
    <s v="USD"/>
    <n v="1416964500"/>
    <n v="1414368616"/>
    <b v="1"/>
    <n v="98"/>
    <b v="1"/>
    <s v="photography/photobooks"/>
    <m/>
    <n v="180.41"/>
    <x v="8"/>
    <x v="20"/>
  </r>
  <r>
    <n v="6"/>
    <x v="2"/>
    <x v="0"/>
    <s v="USD"/>
    <n v="1420045538"/>
    <n v="1417453538"/>
    <b v="0"/>
    <n v="2"/>
    <b v="0"/>
    <s v="photography/nature"/>
    <m/>
    <n v="3"/>
    <x v="8"/>
    <x v="24"/>
  </r>
  <r>
    <n v="20"/>
    <x v="2"/>
    <x v="5"/>
    <s v="CAD"/>
    <n v="1435708500"/>
    <n v="1434412500"/>
    <b v="0"/>
    <n v="1"/>
    <b v="0"/>
    <s v="photography/nature"/>
    <m/>
    <n v="20"/>
    <x v="8"/>
    <x v="24"/>
  </r>
  <r>
    <n v="10"/>
    <x v="2"/>
    <x v="0"/>
    <s v="USD"/>
    <n v="1416662034"/>
    <n v="1414066434"/>
    <b v="0"/>
    <n v="1"/>
    <b v="0"/>
    <s v="photography/nature"/>
    <m/>
    <n v="10"/>
    <x v="8"/>
    <x v="24"/>
  </r>
  <r>
    <n v="0"/>
    <x v="2"/>
    <x v="0"/>
    <s v="USD"/>
    <n v="1427847480"/>
    <n v="1424222024"/>
    <b v="0"/>
    <n v="0"/>
    <b v="0"/>
    <s v="photography/nature"/>
    <m/>
    <e v="#DIV/0!"/>
    <x v="8"/>
    <x v="24"/>
  </r>
  <r>
    <n v="1"/>
    <x v="2"/>
    <x v="0"/>
    <s v="USD"/>
    <n v="1425330960"/>
    <n v="1422393234"/>
    <b v="0"/>
    <n v="1"/>
    <b v="0"/>
    <s v="photography/nature"/>
    <m/>
    <n v="1"/>
    <x v="8"/>
    <x v="24"/>
  </r>
  <r>
    <n v="289"/>
    <x v="2"/>
    <x v="1"/>
    <s v="GBP"/>
    <n v="1410930399"/>
    <n v="1405746399"/>
    <b v="0"/>
    <n v="11"/>
    <b v="0"/>
    <s v="photography/nature"/>
    <m/>
    <n v="26.27"/>
    <x v="8"/>
    <x v="24"/>
  </r>
  <r>
    <n v="0"/>
    <x v="2"/>
    <x v="0"/>
    <s v="USD"/>
    <n v="1487844882"/>
    <n v="1487240082"/>
    <b v="0"/>
    <n v="0"/>
    <b v="0"/>
    <s v="photography/nature"/>
    <m/>
    <e v="#DIV/0!"/>
    <x v="8"/>
    <x v="24"/>
  </r>
  <r>
    <n v="60"/>
    <x v="2"/>
    <x v="0"/>
    <s v="USD"/>
    <n v="1447020620"/>
    <n v="1444425020"/>
    <b v="0"/>
    <n v="1"/>
    <b v="0"/>
    <s v="photography/nature"/>
    <m/>
    <n v="60"/>
    <x v="8"/>
    <x v="24"/>
  </r>
  <r>
    <n v="170"/>
    <x v="2"/>
    <x v="0"/>
    <s v="USD"/>
    <n v="1446524159"/>
    <n v="1443928559"/>
    <b v="0"/>
    <n v="6"/>
    <b v="0"/>
    <s v="photography/nature"/>
    <m/>
    <n v="28.33"/>
    <x v="8"/>
    <x v="24"/>
  </r>
  <r>
    <n v="101"/>
    <x v="2"/>
    <x v="1"/>
    <s v="GBP"/>
    <n v="1463050034"/>
    <n v="1460458034"/>
    <b v="0"/>
    <n v="7"/>
    <b v="0"/>
    <s v="photography/nature"/>
    <m/>
    <n v="14.43"/>
    <x v="8"/>
    <x v="24"/>
  </r>
  <r>
    <n v="0"/>
    <x v="2"/>
    <x v="0"/>
    <s v="USD"/>
    <n v="1432756039"/>
    <n v="1430164039"/>
    <b v="0"/>
    <n v="0"/>
    <b v="0"/>
    <s v="photography/nature"/>
    <m/>
    <e v="#DIV/0!"/>
    <x v="8"/>
    <x v="24"/>
  </r>
  <r>
    <n v="2115"/>
    <x v="2"/>
    <x v="0"/>
    <s v="USD"/>
    <n v="1412135940"/>
    <n v="1410366708"/>
    <b v="0"/>
    <n v="16"/>
    <b v="0"/>
    <s v="photography/nature"/>
    <m/>
    <n v="132.19"/>
    <x v="8"/>
    <x v="24"/>
  </r>
  <r>
    <n v="0"/>
    <x v="2"/>
    <x v="0"/>
    <s v="USD"/>
    <n v="1441176447"/>
    <n v="1438584447"/>
    <b v="0"/>
    <n v="0"/>
    <b v="0"/>
    <s v="photography/nature"/>
    <m/>
    <e v="#DIV/0!"/>
    <x v="8"/>
    <x v="24"/>
  </r>
  <r>
    <n v="0"/>
    <x v="2"/>
    <x v="2"/>
    <s v="AUD"/>
    <n v="1438495390"/>
    <n v="1435903390"/>
    <b v="0"/>
    <n v="0"/>
    <b v="0"/>
    <s v="photography/nature"/>
    <m/>
    <e v="#DIV/0!"/>
    <x v="8"/>
    <x v="24"/>
  </r>
  <r>
    <n v="0"/>
    <x v="2"/>
    <x v="0"/>
    <s v="USD"/>
    <n v="1442509200"/>
    <n v="1440513832"/>
    <b v="0"/>
    <n v="0"/>
    <b v="0"/>
    <s v="photography/nature"/>
    <m/>
    <e v="#DIV/0!"/>
    <x v="8"/>
    <x v="24"/>
  </r>
  <r>
    <n v="677"/>
    <x v="2"/>
    <x v="5"/>
    <s v="CAD"/>
    <n v="1467603624"/>
    <n v="1465011624"/>
    <b v="0"/>
    <n v="12"/>
    <b v="0"/>
    <s v="photography/nature"/>
    <m/>
    <n v="56.42"/>
    <x v="8"/>
    <x v="24"/>
  </r>
  <r>
    <n v="100"/>
    <x v="2"/>
    <x v="0"/>
    <s v="USD"/>
    <n v="1411227633"/>
    <n v="1408549233"/>
    <b v="0"/>
    <n v="1"/>
    <b v="0"/>
    <s v="photography/nature"/>
    <m/>
    <n v="100"/>
    <x v="8"/>
    <x v="24"/>
  </r>
  <r>
    <n v="35"/>
    <x v="2"/>
    <x v="1"/>
    <s v="GBP"/>
    <n v="1440763920"/>
    <n v="1435656759"/>
    <b v="0"/>
    <n v="3"/>
    <b v="0"/>
    <s v="photography/nature"/>
    <m/>
    <n v="11.67"/>
    <x v="8"/>
    <x v="24"/>
  </r>
  <r>
    <n v="50"/>
    <x v="2"/>
    <x v="0"/>
    <s v="USD"/>
    <n v="1430270199"/>
    <n v="1428974199"/>
    <b v="0"/>
    <n v="1"/>
    <b v="0"/>
    <s v="photography/nature"/>
    <m/>
    <n v="50"/>
    <x v="8"/>
    <x v="24"/>
  </r>
  <r>
    <n v="94"/>
    <x v="2"/>
    <x v="0"/>
    <s v="USD"/>
    <n v="1415842193"/>
    <n v="1414110593"/>
    <b v="0"/>
    <n v="4"/>
    <b v="0"/>
    <s v="photography/nature"/>
    <m/>
    <n v="23.5"/>
    <x v="8"/>
    <x v="24"/>
  </r>
  <r>
    <n v="67"/>
    <x v="1"/>
    <x v="0"/>
    <s v="USD"/>
    <n v="1383789603"/>
    <n v="1381194003"/>
    <b v="0"/>
    <n v="1"/>
    <b v="0"/>
    <s v="publishing/art books"/>
    <m/>
    <n v="67"/>
    <x v="3"/>
    <x v="25"/>
  </r>
  <r>
    <n v="0"/>
    <x v="1"/>
    <x v="0"/>
    <s v="USD"/>
    <n v="1259715000"/>
    <n v="1253712916"/>
    <b v="0"/>
    <n v="0"/>
    <b v="0"/>
    <s v="publishing/art books"/>
    <m/>
    <e v="#DIV/0!"/>
    <x v="3"/>
    <x v="25"/>
  </r>
  <r>
    <n v="85"/>
    <x v="1"/>
    <x v="1"/>
    <s v="GBP"/>
    <n v="1394815751"/>
    <n v="1389635351"/>
    <b v="0"/>
    <n v="2"/>
    <b v="0"/>
    <s v="publishing/art books"/>
    <m/>
    <n v="42.5"/>
    <x v="3"/>
    <x v="25"/>
  </r>
  <r>
    <n v="10"/>
    <x v="1"/>
    <x v="0"/>
    <s v="USD"/>
    <n v="1432843500"/>
    <n v="1430124509"/>
    <b v="0"/>
    <n v="1"/>
    <b v="0"/>
    <s v="publishing/art books"/>
    <m/>
    <n v="10"/>
    <x v="3"/>
    <x v="25"/>
  </r>
  <r>
    <n v="100"/>
    <x v="1"/>
    <x v="0"/>
    <s v="USD"/>
    <n v="1307554261"/>
    <n v="1304962261"/>
    <b v="0"/>
    <n v="1"/>
    <b v="0"/>
    <s v="publishing/art books"/>
    <m/>
    <n v="100"/>
    <x v="3"/>
    <x v="25"/>
  </r>
  <r>
    <n v="6375"/>
    <x v="1"/>
    <x v="0"/>
    <s v="USD"/>
    <n v="1469656800"/>
    <n v="1467151204"/>
    <b v="0"/>
    <n v="59"/>
    <b v="0"/>
    <s v="publishing/art books"/>
    <m/>
    <n v="108.05"/>
    <x v="3"/>
    <x v="25"/>
  </r>
  <r>
    <n v="350"/>
    <x v="1"/>
    <x v="0"/>
    <s v="USD"/>
    <n v="1392595200"/>
    <n v="1391293745"/>
    <b v="0"/>
    <n v="13"/>
    <b v="0"/>
    <s v="publishing/art books"/>
    <m/>
    <n v="26.92"/>
    <x v="3"/>
    <x v="25"/>
  </r>
  <r>
    <n v="3410"/>
    <x v="1"/>
    <x v="0"/>
    <s v="USD"/>
    <n v="1419384585"/>
    <n v="1416360585"/>
    <b v="0"/>
    <n v="22"/>
    <b v="0"/>
    <s v="publishing/art books"/>
    <m/>
    <n v="155"/>
    <x v="3"/>
    <x v="25"/>
  </r>
  <r>
    <n v="0"/>
    <x v="1"/>
    <x v="0"/>
    <s v="USD"/>
    <n v="1369498714"/>
    <n v="1366906714"/>
    <b v="0"/>
    <n v="0"/>
    <b v="0"/>
    <s v="publishing/art books"/>
    <m/>
    <e v="#DIV/0!"/>
    <x v="3"/>
    <x v="25"/>
  </r>
  <r>
    <n v="2484"/>
    <x v="1"/>
    <x v="0"/>
    <s v="USD"/>
    <n v="1460140282"/>
    <n v="1457551882"/>
    <b v="0"/>
    <n v="52"/>
    <b v="0"/>
    <s v="publishing/art books"/>
    <m/>
    <n v="47.77"/>
    <x v="3"/>
    <x v="25"/>
  </r>
  <r>
    <n v="80"/>
    <x v="1"/>
    <x v="1"/>
    <s v="GBP"/>
    <n v="1434738483"/>
    <n v="1432146483"/>
    <b v="0"/>
    <n v="4"/>
    <b v="0"/>
    <s v="publishing/art books"/>
    <m/>
    <n v="20"/>
    <x v="3"/>
    <x v="25"/>
  </r>
  <r>
    <n v="125"/>
    <x v="1"/>
    <x v="1"/>
    <s v="GBP"/>
    <n v="1456703940"/>
    <n v="1454546859"/>
    <b v="0"/>
    <n v="3"/>
    <b v="0"/>
    <s v="publishing/art books"/>
    <m/>
    <n v="41.67"/>
    <x v="3"/>
    <x v="25"/>
  </r>
  <r>
    <n v="223"/>
    <x v="1"/>
    <x v="5"/>
    <s v="CAD"/>
    <n v="1491019140"/>
    <n v="1487548802"/>
    <b v="0"/>
    <n v="3"/>
    <b v="0"/>
    <s v="publishing/art books"/>
    <m/>
    <n v="74.33"/>
    <x v="3"/>
    <x v="25"/>
  </r>
  <r>
    <n v="506"/>
    <x v="1"/>
    <x v="0"/>
    <s v="USD"/>
    <n v="1424211329"/>
    <n v="1421187329"/>
    <b v="0"/>
    <n v="6"/>
    <b v="0"/>
    <s v="publishing/art books"/>
    <m/>
    <n v="84.33"/>
    <x v="3"/>
    <x v="25"/>
  </r>
  <r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650"/>
    <x v="1"/>
    <x v="0"/>
    <s v="USD"/>
    <n v="1435698368"/>
    <n v="1431810368"/>
    <b v="0"/>
    <n v="10"/>
    <b v="0"/>
    <s v="publishing/art books"/>
    <m/>
    <n v="65"/>
    <x v="3"/>
    <x v="25"/>
  </r>
  <r>
    <n v="55"/>
    <x v="1"/>
    <x v="0"/>
    <s v="USD"/>
    <n v="1343161248"/>
    <n v="1337977248"/>
    <b v="0"/>
    <n v="2"/>
    <b v="0"/>
    <s v="publishing/art books"/>
    <m/>
    <n v="27.5"/>
    <x v="3"/>
    <x v="25"/>
  </r>
  <r>
    <n v="205"/>
    <x v="1"/>
    <x v="0"/>
    <s v="USD"/>
    <n v="1283392800"/>
    <n v="1281317691"/>
    <b v="0"/>
    <n v="4"/>
    <b v="0"/>
    <s v="publishing/art books"/>
    <m/>
    <n v="51.25"/>
    <x v="3"/>
    <x v="25"/>
  </r>
  <r>
    <n v="28"/>
    <x v="1"/>
    <x v="0"/>
    <s v="USD"/>
    <n v="1377734091"/>
    <n v="1374882891"/>
    <b v="0"/>
    <n v="2"/>
    <b v="0"/>
    <s v="publishing/art books"/>
    <m/>
    <n v="14"/>
    <x v="3"/>
    <x v="25"/>
  </r>
  <r>
    <n v="0"/>
    <x v="1"/>
    <x v="0"/>
    <s v="USD"/>
    <n v="1337562726"/>
    <n v="1332378726"/>
    <b v="0"/>
    <n v="0"/>
    <b v="0"/>
    <s v="publishing/art books"/>
    <m/>
    <e v="#DIV/0!"/>
    <x v="3"/>
    <x v="25"/>
  </r>
  <r>
    <n v="5"/>
    <x v="2"/>
    <x v="1"/>
    <s v="GBP"/>
    <n v="1450521990"/>
    <n v="1447757190"/>
    <b v="0"/>
    <n v="1"/>
    <b v="0"/>
    <s v="photography/places"/>
    <m/>
    <n v="5"/>
    <x v="8"/>
    <x v="26"/>
  </r>
  <r>
    <n v="93"/>
    <x v="2"/>
    <x v="0"/>
    <s v="USD"/>
    <n v="1445894400"/>
    <n v="1440961053"/>
    <b v="0"/>
    <n v="3"/>
    <b v="0"/>
    <s v="photography/places"/>
    <m/>
    <n v="31"/>
    <x v="8"/>
    <x v="26"/>
  </r>
  <r>
    <n v="15"/>
    <x v="2"/>
    <x v="1"/>
    <s v="GBP"/>
    <n v="1411681391"/>
    <n v="1409089391"/>
    <b v="0"/>
    <n v="1"/>
    <b v="0"/>
    <s v="photography/places"/>
    <m/>
    <n v="15"/>
    <x v="8"/>
    <x v="26"/>
  </r>
  <r>
    <n v="0"/>
    <x v="2"/>
    <x v="0"/>
    <s v="USD"/>
    <n v="1401464101"/>
    <n v="1400600101"/>
    <b v="0"/>
    <n v="0"/>
    <b v="0"/>
    <s v="photography/places"/>
    <m/>
    <e v="#DIV/0!"/>
    <x v="8"/>
    <x v="26"/>
  </r>
  <r>
    <n v="1580"/>
    <x v="2"/>
    <x v="5"/>
    <s v="CAD"/>
    <n v="1482663600"/>
    <n v="1480800568"/>
    <b v="0"/>
    <n v="12"/>
    <b v="0"/>
    <s v="photography/places"/>
    <m/>
    <n v="131.66999999999999"/>
    <x v="8"/>
    <x v="26"/>
  </r>
  <r>
    <n v="0"/>
    <x v="2"/>
    <x v="0"/>
    <s v="USD"/>
    <n v="1428197422"/>
    <n v="1425609022"/>
    <b v="0"/>
    <n v="0"/>
    <b v="0"/>
    <s v="photography/places"/>
    <m/>
    <e v="#DIV/0!"/>
    <x v="8"/>
    <x v="26"/>
  </r>
  <r>
    <n v="1"/>
    <x v="2"/>
    <x v="0"/>
    <s v="USD"/>
    <n v="1418510965"/>
    <n v="1415918965"/>
    <b v="0"/>
    <n v="1"/>
    <b v="0"/>
    <s v="photography/places"/>
    <m/>
    <n v="1"/>
    <x v="8"/>
    <x v="26"/>
  </r>
  <r>
    <n v="0"/>
    <x v="2"/>
    <x v="0"/>
    <s v="USD"/>
    <n v="1422735120"/>
    <n v="1420091999"/>
    <b v="0"/>
    <n v="0"/>
    <b v="0"/>
    <s v="photography/places"/>
    <m/>
    <e v="#DIV/0!"/>
    <x v="8"/>
    <x v="26"/>
  </r>
  <r>
    <n v="0"/>
    <x v="2"/>
    <x v="0"/>
    <s v="USD"/>
    <n v="1444433886"/>
    <n v="1441841886"/>
    <b v="0"/>
    <n v="0"/>
    <b v="0"/>
    <s v="photography/places"/>
    <m/>
    <e v="#DIV/0!"/>
    <x v="8"/>
    <x v="26"/>
  </r>
  <r>
    <n v="1020"/>
    <x v="2"/>
    <x v="13"/>
    <s v="EUR"/>
    <n v="1443040464"/>
    <n v="1440448464"/>
    <b v="0"/>
    <n v="2"/>
    <b v="0"/>
    <s v="photography/places"/>
    <m/>
    <n v="510"/>
    <x v="8"/>
    <x v="26"/>
  </r>
  <r>
    <n v="4092"/>
    <x v="2"/>
    <x v="1"/>
    <s v="GBP"/>
    <n v="1459700741"/>
    <n v="1457112341"/>
    <b v="0"/>
    <n v="92"/>
    <b v="0"/>
    <s v="photography/places"/>
    <m/>
    <n v="44.48"/>
    <x v="8"/>
    <x v="26"/>
  </r>
  <r>
    <n v="0"/>
    <x v="2"/>
    <x v="0"/>
    <s v="USD"/>
    <n v="1427503485"/>
    <n v="1423619085"/>
    <b v="0"/>
    <n v="0"/>
    <b v="0"/>
    <s v="photography/places"/>
    <m/>
    <e v="#DIV/0!"/>
    <x v="8"/>
    <x v="26"/>
  </r>
  <r>
    <n v="3"/>
    <x v="2"/>
    <x v="0"/>
    <s v="USD"/>
    <n v="1425154655"/>
    <n v="1422562655"/>
    <b v="0"/>
    <n v="3"/>
    <b v="0"/>
    <s v="photography/places"/>
    <m/>
    <n v="1"/>
    <x v="8"/>
    <x v="26"/>
  </r>
  <r>
    <n v="205"/>
    <x v="2"/>
    <x v="0"/>
    <s v="USD"/>
    <n v="1463329260"/>
    <n v="1458147982"/>
    <b v="0"/>
    <n v="10"/>
    <b v="0"/>
    <s v="photography/places"/>
    <m/>
    <n v="20.5"/>
    <x v="8"/>
    <x v="26"/>
  </r>
  <r>
    <n v="280"/>
    <x v="2"/>
    <x v="0"/>
    <s v="USD"/>
    <n v="1403122380"/>
    <n v="1400634728"/>
    <b v="0"/>
    <n v="7"/>
    <b v="0"/>
    <s v="photography/places"/>
    <m/>
    <n v="40"/>
    <x v="8"/>
    <x v="26"/>
  </r>
  <r>
    <n v="75"/>
    <x v="2"/>
    <x v="1"/>
    <s v="GBP"/>
    <n v="1418469569"/>
    <n v="1414577969"/>
    <b v="0"/>
    <n v="3"/>
    <b v="0"/>
    <s v="photography/places"/>
    <m/>
    <n v="25"/>
    <x v="8"/>
    <x v="26"/>
  </r>
  <r>
    <n v="0"/>
    <x v="2"/>
    <x v="0"/>
    <s v="USD"/>
    <n v="1474360197"/>
    <n v="1471768197"/>
    <b v="0"/>
    <n v="0"/>
    <b v="0"/>
    <s v="photography/places"/>
    <m/>
    <e v="#DIV/0!"/>
    <x v="8"/>
    <x v="26"/>
  </r>
  <r>
    <n v="1"/>
    <x v="2"/>
    <x v="0"/>
    <s v="USD"/>
    <n v="1437926458"/>
    <n v="1432742458"/>
    <b v="0"/>
    <n v="1"/>
    <b v="0"/>
    <s v="photography/places"/>
    <m/>
    <n v="1"/>
    <x v="8"/>
    <x v="26"/>
  </r>
  <r>
    <n v="0"/>
    <x v="2"/>
    <x v="1"/>
    <s v="GBP"/>
    <n v="1460116576"/>
    <n v="1457528176"/>
    <b v="0"/>
    <n v="0"/>
    <b v="0"/>
    <s v="photography/places"/>
    <m/>
    <e v="#DIV/0!"/>
    <x v="8"/>
    <x v="26"/>
  </r>
  <r>
    <n v="367"/>
    <x v="2"/>
    <x v="0"/>
    <s v="USD"/>
    <n v="1405401060"/>
    <n v="1401585752"/>
    <b v="0"/>
    <n v="9"/>
    <b v="0"/>
    <s v="photography/places"/>
    <m/>
    <n v="40.78"/>
    <x v="8"/>
    <x v="26"/>
  </r>
  <r>
    <n v="2706.23"/>
    <x v="0"/>
    <x v="0"/>
    <s v="USD"/>
    <n v="1304561633"/>
    <n v="1301969633"/>
    <b v="0"/>
    <n v="56"/>
    <b v="1"/>
    <s v="music/rock"/>
    <m/>
    <n v="48.33"/>
    <x v="4"/>
    <x v="11"/>
  </r>
  <r>
    <n v="1502.5"/>
    <x v="0"/>
    <x v="0"/>
    <s v="USD"/>
    <n v="1318633200"/>
    <n v="1314947317"/>
    <b v="0"/>
    <n v="32"/>
    <b v="1"/>
    <s v="music/rock"/>
    <m/>
    <n v="46.95"/>
    <x v="4"/>
    <x v="11"/>
  </r>
  <r>
    <n v="2000.66"/>
    <x v="0"/>
    <x v="0"/>
    <s v="USD"/>
    <n v="1327723459"/>
    <n v="1322539459"/>
    <b v="0"/>
    <n v="30"/>
    <b v="1"/>
    <s v="music/rock"/>
    <m/>
    <n v="66.69"/>
    <x v="4"/>
    <x v="11"/>
  </r>
  <r>
    <n v="3419"/>
    <x v="0"/>
    <x v="0"/>
    <s v="USD"/>
    <n v="1332011835"/>
    <n v="1328559435"/>
    <b v="0"/>
    <n v="70"/>
    <b v="1"/>
    <s v="music/rock"/>
    <m/>
    <n v="48.84"/>
    <x v="4"/>
    <x v="11"/>
  </r>
  <r>
    <n v="6041.6"/>
    <x v="0"/>
    <x v="0"/>
    <s v="USD"/>
    <n v="1312182000"/>
    <n v="1311380313"/>
    <b v="0"/>
    <n v="44"/>
    <b v="1"/>
    <s v="music/rock"/>
    <m/>
    <n v="137.31"/>
    <x v="4"/>
    <x v="11"/>
  </r>
  <r>
    <n v="8080.33"/>
    <x v="0"/>
    <x v="0"/>
    <s v="USD"/>
    <n v="1300930838"/>
    <n v="1293158438"/>
    <b v="0"/>
    <n v="92"/>
    <b v="1"/>
    <s v="music/rock"/>
    <m/>
    <n v="87.83"/>
    <x v="4"/>
    <x v="11"/>
  </r>
  <r>
    <n v="14511"/>
    <x v="0"/>
    <x v="0"/>
    <s v="USD"/>
    <n v="1339701851"/>
    <n v="1337887451"/>
    <b v="0"/>
    <n v="205"/>
    <b v="1"/>
    <s v="music/rock"/>
    <m/>
    <n v="70.790000000000006"/>
    <x v="4"/>
    <x v="11"/>
  </r>
  <r>
    <n v="1215"/>
    <x v="0"/>
    <x v="0"/>
    <s v="USD"/>
    <n v="1388553960"/>
    <n v="1385754986"/>
    <b v="0"/>
    <n v="23"/>
    <b v="1"/>
    <s v="music/rock"/>
    <m/>
    <n v="52.83"/>
    <x v="4"/>
    <x v="11"/>
  </r>
  <r>
    <n v="1775"/>
    <x v="0"/>
    <x v="0"/>
    <s v="USD"/>
    <n v="1320220800"/>
    <n v="1315612909"/>
    <b v="0"/>
    <n v="4"/>
    <b v="1"/>
    <s v="music/rock"/>
    <m/>
    <n v="443.75"/>
    <x v="4"/>
    <x v="11"/>
  </r>
  <r>
    <n v="5437"/>
    <x v="0"/>
    <x v="0"/>
    <s v="USD"/>
    <n v="1355609510"/>
    <n v="1353017510"/>
    <b v="0"/>
    <n v="112"/>
    <b v="1"/>
    <s v="music/rock"/>
    <m/>
    <n v="48.54"/>
    <x v="4"/>
    <x v="11"/>
  </r>
  <r>
    <n v="1001"/>
    <x v="0"/>
    <x v="0"/>
    <s v="USD"/>
    <n v="1370390432"/>
    <n v="1368576032"/>
    <b v="0"/>
    <n v="27"/>
    <b v="1"/>
    <s v="music/rock"/>
    <m/>
    <n v="37.07"/>
    <x v="4"/>
    <x v="11"/>
  </r>
  <r>
    <n v="550"/>
    <x v="0"/>
    <x v="0"/>
    <s v="USD"/>
    <n v="1357160384"/>
    <n v="1354568384"/>
    <b v="0"/>
    <n v="11"/>
    <b v="1"/>
    <s v="music/rock"/>
    <m/>
    <n v="50"/>
    <x v="4"/>
    <x v="11"/>
  </r>
  <r>
    <n v="1015"/>
    <x v="0"/>
    <x v="0"/>
    <s v="USD"/>
    <n v="1342921202"/>
    <n v="1340329202"/>
    <b v="0"/>
    <n v="26"/>
    <b v="1"/>
    <s v="music/rock"/>
    <m/>
    <n v="39.04"/>
    <x v="4"/>
    <x v="11"/>
  </r>
  <r>
    <n v="5135"/>
    <x v="0"/>
    <x v="0"/>
    <s v="USD"/>
    <n v="1407085200"/>
    <n v="1401924769"/>
    <b v="0"/>
    <n v="77"/>
    <b v="1"/>
    <s v="music/rock"/>
    <m/>
    <n v="66.69"/>
    <x v="4"/>
    <x v="11"/>
  </r>
  <r>
    <n v="9130"/>
    <x v="0"/>
    <x v="0"/>
    <s v="USD"/>
    <n v="1323742396"/>
    <n v="1319850796"/>
    <b v="0"/>
    <n v="136"/>
    <b v="1"/>
    <s v="music/rock"/>
    <m/>
    <n v="67.13"/>
    <x v="4"/>
    <x v="11"/>
  </r>
  <r>
    <n v="10420"/>
    <x v="0"/>
    <x v="0"/>
    <s v="USD"/>
    <n v="1353621600"/>
    <n v="1350061821"/>
    <b v="0"/>
    <n v="157"/>
    <b v="1"/>
    <s v="music/rock"/>
    <m/>
    <n v="66.37"/>
    <x v="4"/>
    <x v="11"/>
  </r>
  <r>
    <n v="10210"/>
    <x v="0"/>
    <x v="0"/>
    <s v="USD"/>
    <n v="1383332400"/>
    <n v="1380470188"/>
    <b v="0"/>
    <n v="158"/>
    <b v="1"/>
    <s v="music/rock"/>
    <m/>
    <n v="64.62"/>
    <x v="4"/>
    <x v="11"/>
  </r>
  <r>
    <n v="1576"/>
    <x v="0"/>
    <x v="0"/>
    <s v="USD"/>
    <n v="1362757335"/>
    <n v="1359301335"/>
    <b v="0"/>
    <n v="27"/>
    <b v="1"/>
    <s v="music/rock"/>
    <m/>
    <n v="58.37"/>
    <x v="4"/>
    <x v="11"/>
  </r>
  <r>
    <n v="2000"/>
    <x v="0"/>
    <x v="0"/>
    <s v="USD"/>
    <n v="1410755286"/>
    <n v="1408940886"/>
    <b v="0"/>
    <n v="23"/>
    <b v="1"/>
    <s v="music/rock"/>
    <m/>
    <n v="86.96"/>
    <x v="4"/>
    <x v="11"/>
  </r>
  <r>
    <n v="1130"/>
    <x v="0"/>
    <x v="0"/>
    <s v="USD"/>
    <n v="1361606940"/>
    <n v="1361002140"/>
    <b v="0"/>
    <n v="17"/>
    <b v="1"/>
    <s v="music/rock"/>
    <m/>
    <n v="66.47"/>
    <x v="4"/>
    <x v="11"/>
  </r>
  <r>
    <n v="6060"/>
    <x v="0"/>
    <x v="0"/>
    <s v="USD"/>
    <n v="1338177540"/>
    <n v="1333550015"/>
    <b v="0"/>
    <n v="37"/>
    <b v="1"/>
    <s v="music/rock"/>
    <m/>
    <n v="163.78"/>
    <x v="4"/>
    <x v="11"/>
  </r>
  <r>
    <n v="7019"/>
    <x v="0"/>
    <x v="0"/>
    <s v="USD"/>
    <n v="1418803140"/>
    <n v="1415343874"/>
    <b v="0"/>
    <n v="65"/>
    <b v="1"/>
    <s v="music/rock"/>
    <m/>
    <n v="107.98"/>
    <x v="4"/>
    <x v="11"/>
  </r>
  <r>
    <n v="758"/>
    <x v="0"/>
    <x v="1"/>
    <s v="GBP"/>
    <n v="1377621089"/>
    <n v="1372437089"/>
    <b v="0"/>
    <n v="18"/>
    <b v="1"/>
    <s v="music/rock"/>
    <m/>
    <n v="42.11"/>
    <x v="4"/>
    <x v="11"/>
  </r>
  <r>
    <n v="1180"/>
    <x v="0"/>
    <x v="0"/>
    <s v="USD"/>
    <n v="1357721335"/>
    <n v="1354265335"/>
    <b v="0"/>
    <n v="25"/>
    <b v="1"/>
    <s v="music/rock"/>
    <m/>
    <n v="47.2"/>
    <x v="4"/>
    <x v="11"/>
  </r>
  <r>
    <n v="11650"/>
    <x v="0"/>
    <x v="0"/>
    <s v="USD"/>
    <n v="1347382053"/>
    <n v="1344962853"/>
    <b v="0"/>
    <n v="104"/>
    <b v="1"/>
    <s v="music/rock"/>
    <m/>
    <n v="112.02"/>
    <x v="4"/>
    <x v="11"/>
  </r>
  <r>
    <n v="8095"/>
    <x v="0"/>
    <x v="0"/>
    <s v="USD"/>
    <n v="1385932867"/>
    <n v="1383337267"/>
    <b v="0"/>
    <n v="108"/>
    <b v="1"/>
    <s v="music/rock"/>
    <m/>
    <n v="74.95"/>
    <x v="4"/>
    <x v="11"/>
  </r>
  <r>
    <n v="2340"/>
    <x v="0"/>
    <x v="0"/>
    <s v="USD"/>
    <n v="1353905940"/>
    <n v="1351011489"/>
    <b v="0"/>
    <n v="38"/>
    <b v="1"/>
    <s v="music/rock"/>
    <m/>
    <n v="61.58"/>
    <x v="4"/>
    <x v="11"/>
  </r>
  <r>
    <n v="4037"/>
    <x v="0"/>
    <x v="0"/>
    <s v="USD"/>
    <n v="1403026882"/>
    <n v="1400175682"/>
    <b v="0"/>
    <n v="88"/>
    <b v="1"/>
    <s v="music/rock"/>
    <m/>
    <n v="45.88"/>
    <x v="4"/>
    <x v="11"/>
  </r>
  <r>
    <n v="6220"/>
    <x v="0"/>
    <x v="0"/>
    <s v="USD"/>
    <n v="1392929333"/>
    <n v="1389041333"/>
    <b v="0"/>
    <n v="82"/>
    <b v="1"/>
    <s v="music/rock"/>
    <m/>
    <n v="75.849999999999994"/>
    <x v="4"/>
    <x v="11"/>
  </r>
  <r>
    <n v="10610"/>
    <x v="0"/>
    <x v="0"/>
    <s v="USD"/>
    <n v="1330671540"/>
    <n v="1328040375"/>
    <b v="0"/>
    <n v="126"/>
    <b v="1"/>
    <s v="music/rock"/>
    <m/>
    <n v="84.21"/>
    <x v="4"/>
    <x v="11"/>
  </r>
  <r>
    <n v="15591"/>
    <x v="0"/>
    <x v="0"/>
    <s v="USD"/>
    <n v="1350074261"/>
    <n v="1347482261"/>
    <b v="0"/>
    <n v="133"/>
    <b v="1"/>
    <s v="music/rock"/>
    <m/>
    <n v="117.23"/>
    <x v="4"/>
    <x v="11"/>
  </r>
  <r>
    <n v="4065"/>
    <x v="0"/>
    <x v="0"/>
    <s v="USD"/>
    <n v="1316851854"/>
    <n v="1311667854"/>
    <b v="0"/>
    <n v="47"/>
    <b v="1"/>
    <s v="music/rock"/>
    <m/>
    <n v="86.49"/>
    <x v="4"/>
    <x v="11"/>
  </r>
  <r>
    <n v="10000"/>
    <x v="0"/>
    <x v="0"/>
    <s v="USD"/>
    <n v="1326690000"/>
    <n v="1324329156"/>
    <b v="0"/>
    <n v="58"/>
    <b v="1"/>
    <s v="music/rock"/>
    <m/>
    <n v="172.41"/>
    <x v="4"/>
    <x v="11"/>
  </r>
  <r>
    <n v="2010"/>
    <x v="0"/>
    <x v="0"/>
    <s v="USD"/>
    <n v="1306994340"/>
    <n v="1303706001"/>
    <b v="0"/>
    <n v="32"/>
    <b v="1"/>
    <s v="music/rock"/>
    <m/>
    <n v="62.81"/>
    <x v="4"/>
    <x v="11"/>
  </r>
  <r>
    <n v="2506"/>
    <x v="0"/>
    <x v="0"/>
    <s v="USD"/>
    <n v="1468270261"/>
    <n v="1463086261"/>
    <b v="0"/>
    <n v="37"/>
    <b v="1"/>
    <s v="music/rock"/>
    <m/>
    <n v="67.73"/>
    <x v="4"/>
    <x v="11"/>
  </r>
  <r>
    <n v="4660"/>
    <x v="0"/>
    <x v="0"/>
    <s v="USD"/>
    <n v="1307851200"/>
    <n v="1304129088"/>
    <b v="0"/>
    <n v="87"/>
    <b v="1"/>
    <s v="music/rock"/>
    <m/>
    <n v="53.56"/>
    <x v="4"/>
    <x v="11"/>
  </r>
  <r>
    <n v="519"/>
    <x v="0"/>
    <x v="0"/>
    <s v="USD"/>
    <n v="1262302740"/>
    <n v="1257444140"/>
    <b v="0"/>
    <n v="15"/>
    <b v="1"/>
    <s v="music/rock"/>
    <m/>
    <n v="34.6"/>
    <x v="4"/>
    <x v="11"/>
  </r>
  <r>
    <n v="1050"/>
    <x v="0"/>
    <x v="0"/>
    <s v="USD"/>
    <n v="1362086700"/>
    <n v="1358180968"/>
    <b v="0"/>
    <n v="27"/>
    <b v="1"/>
    <s v="music/rock"/>
    <m/>
    <n v="38.89"/>
    <x v="4"/>
    <x v="11"/>
  </r>
  <r>
    <n v="1800"/>
    <x v="0"/>
    <x v="0"/>
    <s v="USD"/>
    <n v="1330789165"/>
    <n v="1328197165"/>
    <b v="0"/>
    <n v="19"/>
    <b v="1"/>
    <s v="music/rock"/>
    <m/>
    <n v="94.74"/>
    <x v="4"/>
    <x v="11"/>
  </r>
  <r>
    <n v="679.44"/>
    <x v="0"/>
    <x v="0"/>
    <s v="USD"/>
    <n v="1280800740"/>
    <n v="1279603955"/>
    <b v="0"/>
    <n v="17"/>
    <b v="1"/>
    <s v="music/rock"/>
    <m/>
    <n v="39.97"/>
    <x v="4"/>
    <x v="11"/>
  </r>
  <r>
    <n v="2535"/>
    <x v="0"/>
    <x v="0"/>
    <s v="USD"/>
    <n v="1418998744"/>
    <n v="1416406744"/>
    <b v="0"/>
    <n v="26"/>
    <b v="1"/>
    <s v="music/pop"/>
    <m/>
    <n v="97.5"/>
    <x v="4"/>
    <x v="27"/>
  </r>
  <r>
    <n v="1200"/>
    <x v="0"/>
    <x v="0"/>
    <s v="USD"/>
    <n v="1308011727"/>
    <n v="1306283727"/>
    <b v="0"/>
    <n v="28"/>
    <b v="1"/>
    <s v="music/pop"/>
    <m/>
    <n v="42.86"/>
    <x v="4"/>
    <x v="27"/>
  </r>
  <r>
    <n v="6235"/>
    <x v="0"/>
    <x v="0"/>
    <s v="USD"/>
    <n v="1348516012"/>
    <n v="1345924012"/>
    <b v="0"/>
    <n v="37"/>
    <b v="1"/>
    <s v="music/pop"/>
    <m/>
    <n v="168.51"/>
    <x v="4"/>
    <x v="27"/>
  </r>
  <r>
    <n v="10950"/>
    <x v="0"/>
    <x v="0"/>
    <s v="USD"/>
    <n v="1353551160"/>
    <n v="1348363560"/>
    <b v="0"/>
    <n v="128"/>
    <b v="1"/>
    <s v="music/pop"/>
    <m/>
    <n v="85.55"/>
    <x v="4"/>
    <x v="27"/>
  </r>
  <r>
    <n v="5540"/>
    <x v="0"/>
    <x v="0"/>
    <s v="USD"/>
    <n v="1379515740"/>
    <n v="1378306140"/>
    <b v="0"/>
    <n v="10"/>
    <b v="1"/>
    <s v="music/pop"/>
    <m/>
    <n v="554"/>
    <x v="4"/>
    <x v="27"/>
  </r>
  <r>
    <n v="2204"/>
    <x v="0"/>
    <x v="1"/>
    <s v="GBP"/>
    <n v="1408039860"/>
    <n v="1405248503"/>
    <b v="0"/>
    <n v="83"/>
    <b v="1"/>
    <s v="music/pop"/>
    <m/>
    <n v="26.55"/>
    <x v="4"/>
    <x v="27"/>
  </r>
  <r>
    <n v="5236"/>
    <x v="0"/>
    <x v="0"/>
    <s v="USD"/>
    <n v="1339235377"/>
    <n v="1336643377"/>
    <b v="0"/>
    <n v="46"/>
    <b v="1"/>
    <s v="music/pop"/>
    <m/>
    <n v="113.83"/>
    <x v="4"/>
    <x v="27"/>
  </r>
  <r>
    <n v="2881"/>
    <x v="0"/>
    <x v="0"/>
    <s v="USD"/>
    <n v="1300636482"/>
    <n v="1298048082"/>
    <b v="0"/>
    <n v="90"/>
    <b v="1"/>
    <s v="music/pop"/>
    <m/>
    <n v="32.01"/>
    <x v="4"/>
    <x v="27"/>
  </r>
  <r>
    <n v="3822.33"/>
    <x v="0"/>
    <x v="0"/>
    <s v="USD"/>
    <n v="1400862355"/>
    <n v="1396974355"/>
    <b v="0"/>
    <n v="81"/>
    <b v="1"/>
    <s v="music/pop"/>
    <m/>
    <n v="47.19"/>
    <x v="4"/>
    <x v="27"/>
  </r>
  <r>
    <n v="2831"/>
    <x v="0"/>
    <x v="0"/>
    <s v="USD"/>
    <n v="1381314437"/>
    <n v="1378722437"/>
    <b v="0"/>
    <n v="32"/>
    <b v="1"/>
    <s v="music/pop"/>
    <m/>
    <n v="88.47"/>
    <x v="4"/>
    <x v="27"/>
  </r>
  <r>
    <n v="2015"/>
    <x v="0"/>
    <x v="0"/>
    <s v="USD"/>
    <n v="1303801140"/>
    <n v="1300916220"/>
    <b v="0"/>
    <n v="20"/>
    <b v="1"/>
    <s v="music/pop"/>
    <m/>
    <n v="100.75"/>
    <x v="4"/>
    <x v="27"/>
  </r>
  <r>
    <n v="4530"/>
    <x v="0"/>
    <x v="0"/>
    <s v="USD"/>
    <n v="1385297393"/>
    <n v="1382701793"/>
    <b v="0"/>
    <n v="70"/>
    <b v="1"/>
    <s v="music/pop"/>
    <m/>
    <n v="64.709999999999994"/>
    <x v="4"/>
    <x v="27"/>
  </r>
  <r>
    <n v="8711.52"/>
    <x v="0"/>
    <x v="0"/>
    <s v="USD"/>
    <n v="1303675296"/>
    <n v="1300996896"/>
    <b v="0"/>
    <n v="168"/>
    <b v="1"/>
    <s v="music/pop"/>
    <m/>
    <n v="51.85"/>
    <x v="4"/>
    <x v="27"/>
  </r>
  <r>
    <n v="1319"/>
    <x v="0"/>
    <x v="0"/>
    <s v="USD"/>
    <n v="1334784160"/>
    <n v="1332192160"/>
    <b v="0"/>
    <n v="34"/>
    <b v="1"/>
    <s v="music/pop"/>
    <m/>
    <n v="38.79"/>
    <x v="4"/>
    <x v="27"/>
  </r>
  <r>
    <n v="2143"/>
    <x v="0"/>
    <x v="0"/>
    <s v="USD"/>
    <n v="1333648820"/>
    <n v="1331060420"/>
    <b v="0"/>
    <n v="48"/>
    <b v="1"/>
    <s v="music/pop"/>
    <m/>
    <n v="44.65"/>
    <x v="4"/>
    <x v="27"/>
  </r>
  <r>
    <n v="7525.12"/>
    <x v="0"/>
    <x v="0"/>
    <s v="USD"/>
    <n v="1355437052"/>
    <n v="1352845052"/>
    <b v="0"/>
    <n v="48"/>
    <b v="1"/>
    <s v="music/pop"/>
    <m/>
    <n v="156.77000000000001"/>
    <x v="4"/>
    <x v="27"/>
  </r>
  <r>
    <n v="26233.45"/>
    <x v="0"/>
    <x v="0"/>
    <s v="USD"/>
    <n v="1337885168"/>
    <n v="1335293168"/>
    <b v="0"/>
    <n v="221"/>
    <b v="1"/>
    <s v="music/pop"/>
    <m/>
    <n v="118.7"/>
    <x v="4"/>
    <x v="27"/>
  </r>
  <r>
    <n v="7934"/>
    <x v="0"/>
    <x v="0"/>
    <s v="USD"/>
    <n v="1355840400"/>
    <n v="1352524767"/>
    <b v="0"/>
    <n v="107"/>
    <b v="1"/>
    <s v="music/pop"/>
    <m/>
    <n v="74.150000000000006"/>
    <x v="4"/>
    <x v="27"/>
  </r>
  <r>
    <n v="564"/>
    <x v="0"/>
    <x v="1"/>
    <s v="GBP"/>
    <n v="1387281600"/>
    <n v="1384811721"/>
    <b v="0"/>
    <n v="45"/>
    <b v="1"/>
    <s v="music/pop"/>
    <m/>
    <n v="12.53"/>
    <x v="4"/>
    <x v="27"/>
  </r>
  <r>
    <n v="1003"/>
    <x v="0"/>
    <x v="13"/>
    <s v="EUR"/>
    <n v="1462053540"/>
    <n v="1459355950"/>
    <b v="0"/>
    <n v="36"/>
    <b v="1"/>
    <s v="music/pop"/>
    <m/>
    <n v="27.86"/>
    <x v="4"/>
    <x v="27"/>
  </r>
  <r>
    <n v="8098"/>
    <x v="0"/>
    <x v="15"/>
    <s v="EUR"/>
    <n v="1453064400"/>
    <n v="1449359831"/>
    <b v="0"/>
    <n v="101"/>
    <b v="1"/>
    <s v="music/pop"/>
    <m/>
    <n v="80.180000000000007"/>
    <x v="4"/>
    <x v="27"/>
  </r>
  <r>
    <n v="8211"/>
    <x v="0"/>
    <x v="0"/>
    <s v="USD"/>
    <n v="1325310336"/>
    <n v="1320122736"/>
    <b v="0"/>
    <n v="62"/>
    <b v="1"/>
    <s v="music/pop"/>
    <m/>
    <n v="132.44"/>
    <x v="4"/>
    <x v="27"/>
  </r>
  <r>
    <n v="1080"/>
    <x v="0"/>
    <x v="0"/>
    <s v="USD"/>
    <n v="1422750707"/>
    <n v="1420158707"/>
    <b v="0"/>
    <n v="32"/>
    <b v="1"/>
    <s v="music/pop"/>
    <m/>
    <n v="33.75"/>
    <x v="4"/>
    <x v="27"/>
  </r>
  <r>
    <n v="3060.22"/>
    <x v="0"/>
    <x v="0"/>
    <s v="USD"/>
    <n v="1331870340"/>
    <n v="1328033818"/>
    <b v="0"/>
    <n v="89"/>
    <b v="1"/>
    <s v="music/pop"/>
    <m/>
    <n v="34.380000000000003"/>
    <x v="4"/>
    <x v="27"/>
  </r>
  <r>
    <n v="4181"/>
    <x v="0"/>
    <x v="0"/>
    <s v="USD"/>
    <n v="1298343600"/>
    <n v="1295624113"/>
    <b v="0"/>
    <n v="93"/>
    <b v="1"/>
    <s v="music/pop"/>
    <m/>
    <n v="44.96"/>
    <x v="4"/>
    <x v="27"/>
  </r>
  <r>
    <n v="4022"/>
    <x v="0"/>
    <x v="0"/>
    <s v="USD"/>
    <n v="1364447073"/>
    <n v="1361858673"/>
    <b v="0"/>
    <n v="98"/>
    <b v="1"/>
    <s v="music/pop"/>
    <m/>
    <n v="41.04"/>
    <x v="4"/>
    <x v="27"/>
  </r>
  <r>
    <n v="4313"/>
    <x v="0"/>
    <x v="0"/>
    <s v="USD"/>
    <n v="1394521140"/>
    <n v="1392169298"/>
    <b v="0"/>
    <n v="82"/>
    <b v="1"/>
    <s v="music/pop"/>
    <m/>
    <n v="52.6"/>
    <x v="4"/>
    <x v="27"/>
  </r>
  <r>
    <n v="8211"/>
    <x v="0"/>
    <x v="0"/>
    <s v="USD"/>
    <n v="1322454939"/>
    <n v="1319859339"/>
    <b v="0"/>
    <n v="116"/>
    <b v="1"/>
    <s v="music/pop"/>
    <m/>
    <n v="70.78"/>
    <x v="4"/>
    <x v="27"/>
  </r>
  <r>
    <n v="2795"/>
    <x v="0"/>
    <x v="0"/>
    <s v="USD"/>
    <n v="1464729276"/>
    <n v="1459545276"/>
    <b v="0"/>
    <n v="52"/>
    <b v="1"/>
    <s v="music/pop"/>
    <m/>
    <n v="53.75"/>
    <x v="4"/>
    <x v="27"/>
  </r>
  <r>
    <n v="1026"/>
    <x v="0"/>
    <x v="0"/>
    <s v="USD"/>
    <n v="1278302400"/>
    <n v="1273961999"/>
    <b v="0"/>
    <n v="23"/>
    <b v="1"/>
    <s v="music/pop"/>
    <m/>
    <n v="44.61"/>
    <x v="4"/>
    <x v="27"/>
  </r>
  <r>
    <n v="2013.47"/>
    <x v="0"/>
    <x v="0"/>
    <s v="USD"/>
    <n v="1470056614"/>
    <n v="1467464614"/>
    <b v="0"/>
    <n v="77"/>
    <b v="1"/>
    <s v="music/pop"/>
    <m/>
    <n v="26.15"/>
    <x v="4"/>
    <x v="27"/>
  </r>
  <r>
    <n v="1920"/>
    <x v="0"/>
    <x v="0"/>
    <s v="USD"/>
    <n v="1338824730"/>
    <n v="1336232730"/>
    <b v="0"/>
    <n v="49"/>
    <b v="1"/>
    <s v="music/pop"/>
    <m/>
    <n v="39.18"/>
    <x v="4"/>
    <x v="27"/>
  </r>
  <r>
    <n v="2690"/>
    <x v="0"/>
    <x v="0"/>
    <s v="USD"/>
    <n v="1425675892"/>
    <n v="1423083892"/>
    <b v="0"/>
    <n v="59"/>
    <b v="1"/>
    <s v="music/pop"/>
    <m/>
    <n v="45.59"/>
    <x v="4"/>
    <x v="27"/>
  </r>
  <r>
    <n v="10085"/>
    <x v="0"/>
    <x v="0"/>
    <s v="USD"/>
    <n v="1471503540"/>
    <n v="1468852306"/>
    <b v="0"/>
    <n v="113"/>
    <b v="1"/>
    <s v="music/pop"/>
    <m/>
    <n v="89.25"/>
    <x v="4"/>
    <x v="27"/>
  </r>
  <r>
    <n v="1374.16"/>
    <x v="0"/>
    <x v="0"/>
    <s v="USD"/>
    <n v="1318802580"/>
    <n v="1316194540"/>
    <b v="0"/>
    <n v="34"/>
    <b v="1"/>
    <s v="music/pop"/>
    <m/>
    <n v="40.42"/>
    <x v="4"/>
    <x v="27"/>
  </r>
  <r>
    <n v="3460"/>
    <x v="0"/>
    <x v="0"/>
    <s v="USD"/>
    <n v="1334980740"/>
    <n v="1330968347"/>
    <b v="0"/>
    <n v="42"/>
    <b v="1"/>
    <s v="music/pop"/>
    <m/>
    <n v="82.38"/>
    <x v="4"/>
    <x v="27"/>
  </r>
  <r>
    <n v="6700"/>
    <x v="0"/>
    <x v="3"/>
    <s v="EUR"/>
    <n v="1460786340"/>
    <n v="1455615976"/>
    <b v="0"/>
    <n v="42"/>
    <b v="1"/>
    <s v="music/pop"/>
    <m/>
    <n v="159.52000000000001"/>
    <x v="4"/>
    <x v="27"/>
  </r>
  <r>
    <n v="1776"/>
    <x v="0"/>
    <x v="0"/>
    <s v="USD"/>
    <n v="1391718671"/>
    <n v="1390509071"/>
    <b v="0"/>
    <n v="49"/>
    <b v="1"/>
    <s v="music/pop"/>
    <m/>
    <n v="36.24"/>
    <x v="4"/>
    <x v="27"/>
  </r>
  <r>
    <n v="3500"/>
    <x v="0"/>
    <x v="0"/>
    <s v="USD"/>
    <n v="1311298745"/>
    <n v="1309311545"/>
    <b v="0"/>
    <n v="56"/>
    <b v="1"/>
    <s v="music/pop"/>
    <m/>
    <n v="62.5"/>
    <x v="4"/>
    <x v="27"/>
  </r>
  <r>
    <n v="1175"/>
    <x v="0"/>
    <x v="0"/>
    <s v="USD"/>
    <n v="1405188667"/>
    <n v="1402596667"/>
    <b v="0"/>
    <n v="25"/>
    <b v="1"/>
    <s v="music/pop"/>
    <m/>
    <n v="47"/>
    <x v="4"/>
    <x v="27"/>
  </r>
  <r>
    <n v="65924.38"/>
    <x v="3"/>
    <x v="0"/>
    <s v="USD"/>
    <n v="1490752800"/>
    <n v="1486522484"/>
    <b v="0"/>
    <n v="884"/>
    <b v="0"/>
    <s v="music/faith"/>
    <m/>
    <n v="74.58"/>
    <x v="4"/>
    <x v="28"/>
  </r>
  <r>
    <n v="0"/>
    <x v="3"/>
    <x v="0"/>
    <s v="USD"/>
    <n v="1492142860"/>
    <n v="1486962460"/>
    <b v="0"/>
    <n v="0"/>
    <b v="0"/>
    <s v="music/faith"/>
    <m/>
    <e v="#DIV/0!"/>
    <x v="4"/>
    <x v="28"/>
  </r>
  <r>
    <n v="760"/>
    <x v="3"/>
    <x v="6"/>
    <s v="EUR"/>
    <n v="1491590738"/>
    <n v="1489517138"/>
    <b v="0"/>
    <n v="10"/>
    <b v="0"/>
    <s v="music/faith"/>
    <m/>
    <n v="76"/>
    <x v="4"/>
    <x v="28"/>
  </r>
  <r>
    <n v="8730"/>
    <x v="3"/>
    <x v="0"/>
    <s v="USD"/>
    <n v="1489775641"/>
    <n v="1487360041"/>
    <b v="0"/>
    <n v="101"/>
    <b v="0"/>
    <s v="music/faith"/>
    <m/>
    <n v="86.44"/>
    <x v="4"/>
    <x v="28"/>
  </r>
  <r>
    <n v="360"/>
    <x v="3"/>
    <x v="0"/>
    <s v="USD"/>
    <n v="1490331623"/>
    <n v="1487743223"/>
    <b v="0"/>
    <n v="15"/>
    <b v="0"/>
    <s v="music/faith"/>
    <m/>
    <n v="24"/>
    <x v="4"/>
    <x v="28"/>
  </r>
  <r>
    <n v="18"/>
    <x v="3"/>
    <x v="5"/>
    <s v="CAD"/>
    <n v="1493320519"/>
    <n v="1488140119"/>
    <b v="0"/>
    <n v="1"/>
    <b v="0"/>
    <s v="music/faith"/>
    <m/>
    <n v="18"/>
    <x v="4"/>
    <x v="28"/>
  </r>
  <r>
    <n v="3125"/>
    <x v="3"/>
    <x v="0"/>
    <s v="USD"/>
    <n v="1491855300"/>
    <n v="1488935245"/>
    <b v="0"/>
    <n v="39"/>
    <b v="0"/>
    <s v="music/faith"/>
    <m/>
    <n v="80.13"/>
    <x v="4"/>
    <x v="28"/>
  </r>
  <r>
    <n v="1772"/>
    <x v="3"/>
    <x v="0"/>
    <s v="USD"/>
    <n v="1491738594"/>
    <n v="1489150194"/>
    <b v="0"/>
    <n v="7"/>
    <b v="0"/>
    <s v="music/faith"/>
    <m/>
    <n v="253.14"/>
    <x v="4"/>
    <x v="28"/>
  </r>
  <r>
    <n v="2400"/>
    <x v="3"/>
    <x v="0"/>
    <s v="USD"/>
    <n v="1489700230"/>
    <n v="1487111830"/>
    <b v="0"/>
    <n v="14"/>
    <b v="0"/>
    <s v="music/faith"/>
    <m/>
    <n v="171.43"/>
    <x v="4"/>
    <x v="28"/>
  </r>
  <r>
    <n v="635"/>
    <x v="3"/>
    <x v="0"/>
    <s v="USD"/>
    <n v="1491470442"/>
    <n v="1488882042"/>
    <b v="0"/>
    <n v="11"/>
    <b v="0"/>
    <s v="music/faith"/>
    <m/>
    <n v="57.73"/>
    <x v="4"/>
    <x v="28"/>
  </r>
  <r>
    <n v="10042"/>
    <x v="3"/>
    <x v="0"/>
    <s v="USD"/>
    <n v="1491181200"/>
    <n v="1488387008"/>
    <b v="0"/>
    <n v="38"/>
    <b v="0"/>
    <s v="music/faith"/>
    <m/>
    <n v="264.26"/>
    <x v="4"/>
    <x v="28"/>
  </r>
  <r>
    <n v="2390"/>
    <x v="3"/>
    <x v="0"/>
    <s v="USD"/>
    <n v="1490572740"/>
    <n v="1487734667"/>
    <b v="0"/>
    <n v="15"/>
    <b v="0"/>
    <s v="music/faith"/>
    <m/>
    <n v="159.33000000000001"/>
    <x v="4"/>
    <x v="28"/>
  </r>
  <r>
    <n v="280"/>
    <x v="3"/>
    <x v="1"/>
    <s v="GBP"/>
    <n v="1491768000"/>
    <n v="1489097112"/>
    <b v="0"/>
    <n v="8"/>
    <b v="0"/>
    <s v="music/faith"/>
    <m/>
    <n v="35"/>
    <x v="4"/>
    <x v="28"/>
  </r>
  <r>
    <n v="5"/>
    <x v="3"/>
    <x v="0"/>
    <s v="USD"/>
    <n v="1490589360"/>
    <n v="1488038674"/>
    <b v="0"/>
    <n v="1"/>
    <b v="0"/>
    <s v="music/faith"/>
    <m/>
    <n v="5"/>
    <x v="4"/>
    <x v="28"/>
  </r>
  <r>
    <n v="1405"/>
    <x v="3"/>
    <x v="0"/>
    <s v="USD"/>
    <n v="1491786000"/>
    <n v="1488847514"/>
    <b v="0"/>
    <n v="23"/>
    <b v="0"/>
    <s v="music/faith"/>
    <m/>
    <n v="61.09"/>
    <x v="4"/>
    <x v="28"/>
  </r>
  <r>
    <n v="0"/>
    <x v="3"/>
    <x v="0"/>
    <s v="USD"/>
    <n v="1491007211"/>
    <n v="1488418811"/>
    <b v="0"/>
    <n v="0"/>
    <b v="0"/>
    <s v="music/faith"/>
    <m/>
    <e v="#DIV/0!"/>
    <x v="4"/>
    <x v="28"/>
  </r>
  <r>
    <n v="2526"/>
    <x v="3"/>
    <x v="0"/>
    <s v="USD"/>
    <n v="1491781648"/>
    <n v="1489193248"/>
    <b v="0"/>
    <n v="22"/>
    <b v="0"/>
    <s v="music/faith"/>
    <m/>
    <n v="114.82"/>
    <x v="4"/>
    <x v="28"/>
  </r>
  <r>
    <n v="0"/>
    <x v="3"/>
    <x v="0"/>
    <s v="USD"/>
    <n v="1490499180"/>
    <n v="1488430760"/>
    <b v="0"/>
    <n v="0"/>
    <b v="0"/>
    <s v="music/faith"/>
    <m/>
    <e v="#DIV/0!"/>
    <x v="4"/>
    <x v="28"/>
  </r>
  <r>
    <n v="216"/>
    <x v="3"/>
    <x v="0"/>
    <s v="USD"/>
    <n v="1491943445"/>
    <n v="1489351445"/>
    <b v="0"/>
    <n v="4"/>
    <b v="0"/>
    <s v="music/faith"/>
    <m/>
    <n v="54"/>
    <x v="4"/>
    <x v="28"/>
  </r>
  <r>
    <n v="5212"/>
    <x v="3"/>
    <x v="0"/>
    <s v="USD"/>
    <n v="1491019200"/>
    <n v="1488418990"/>
    <b v="0"/>
    <n v="79"/>
    <b v="0"/>
    <s v="music/faith"/>
    <m/>
    <n v="65.97"/>
    <x v="4"/>
    <x v="28"/>
  </r>
  <r>
    <n v="10"/>
    <x v="2"/>
    <x v="0"/>
    <s v="USD"/>
    <n v="1421337405"/>
    <n v="1418745405"/>
    <b v="0"/>
    <n v="2"/>
    <b v="0"/>
    <s v="music/faith"/>
    <m/>
    <n v="5"/>
    <x v="4"/>
    <x v="28"/>
  </r>
  <r>
    <n v="1"/>
    <x v="2"/>
    <x v="0"/>
    <s v="USD"/>
    <n v="1427745150"/>
    <n v="1425156750"/>
    <b v="0"/>
    <n v="1"/>
    <b v="0"/>
    <s v="music/faith"/>
    <m/>
    <n v="1"/>
    <x v="4"/>
    <x v="28"/>
  </r>
  <r>
    <n v="51"/>
    <x v="2"/>
    <x v="0"/>
    <s v="USD"/>
    <n v="1441003537"/>
    <n v="1435819537"/>
    <b v="0"/>
    <n v="2"/>
    <b v="0"/>
    <s v="music/faith"/>
    <m/>
    <n v="25.5"/>
    <x v="4"/>
    <x v="28"/>
  </r>
  <r>
    <n v="1302"/>
    <x v="2"/>
    <x v="0"/>
    <s v="USD"/>
    <n v="1424056873"/>
    <n v="1421464873"/>
    <b v="0"/>
    <n v="11"/>
    <b v="0"/>
    <s v="music/faith"/>
    <m/>
    <n v="118.36"/>
    <x v="4"/>
    <x v="28"/>
  </r>
  <r>
    <n v="0"/>
    <x v="2"/>
    <x v="0"/>
    <s v="USD"/>
    <n v="1441814400"/>
    <n v="1440807846"/>
    <b v="0"/>
    <n v="0"/>
    <b v="0"/>
    <s v="music/faith"/>
    <m/>
    <e v="#DIV/0!"/>
    <x v="4"/>
    <x v="28"/>
  </r>
  <r>
    <n v="0"/>
    <x v="2"/>
    <x v="12"/>
    <s v="EUR"/>
    <n v="1440314472"/>
    <n v="1435130472"/>
    <b v="0"/>
    <n v="0"/>
    <b v="0"/>
    <s v="music/faith"/>
    <m/>
    <e v="#DIV/0!"/>
    <x v="4"/>
    <x v="28"/>
  </r>
  <r>
    <n v="487"/>
    <x v="2"/>
    <x v="0"/>
    <s v="USD"/>
    <n v="1459181895"/>
    <n v="1456593495"/>
    <b v="0"/>
    <n v="9"/>
    <b v="0"/>
    <s v="music/faith"/>
    <m/>
    <n v="54.11"/>
    <x v="4"/>
    <x v="28"/>
  </r>
  <r>
    <n v="0"/>
    <x v="2"/>
    <x v="0"/>
    <s v="USD"/>
    <n v="1462135706"/>
    <n v="1458679706"/>
    <b v="0"/>
    <n v="0"/>
    <b v="0"/>
    <s v="music/faith"/>
    <m/>
    <e v="#DIV/0!"/>
    <x v="4"/>
    <x v="28"/>
  </r>
  <r>
    <n v="85"/>
    <x v="2"/>
    <x v="0"/>
    <s v="USD"/>
    <n v="1409513940"/>
    <n v="1405949514"/>
    <b v="0"/>
    <n v="4"/>
    <b v="0"/>
    <s v="music/faith"/>
    <m/>
    <n v="21.25"/>
    <x v="4"/>
    <x v="28"/>
  </r>
  <r>
    <n v="34"/>
    <x v="2"/>
    <x v="12"/>
    <s v="EUR"/>
    <n v="1453122000"/>
    <n v="1449151888"/>
    <b v="0"/>
    <n v="1"/>
    <b v="0"/>
    <s v="music/faith"/>
    <m/>
    <n v="34"/>
    <x v="4"/>
    <x v="28"/>
  </r>
  <r>
    <n v="1050"/>
    <x v="2"/>
    <x v="0"/>
    <s v="USD"/>
    <n v="1409585434"/>
    <n v="1406907034"/>
    <b v="0"/>
    <n v="2"/>
    <b v="0"/>
    <s v="music/faith"/>
    <m/>
    <n v="525"/>
    <x v="4"/>
    <x v="28"/>
  </r>
  <r>
    <n v="0"/>
    <x v="2"/>
    <x v="0"/>
    <s v="USD"/>
    <n v="1435701353"/>
    <n v="1430517353"/>
    <b v="0"/>
    <n v="0"/>
    <b v="0"/>
    <s v="music/faith"/>
    <m/>
    <e v="#DIV/0!"/>
    <x v="4"/>
    <x v="28"/>
  </r>
  <r>
    <n v="50"/>
    <x v="2"/>
    <x v="0"/>
    <s v="USD"/>
    <n v="1412536412"/>
    <n v="1409944412"/>
    <b v="0"/>
    <n v="1"/>
    <b v="0"/>
    <s v="music/faith"/>
    <m/>
    <n v="50"/>
    <x v="4"/>
    <x v="28"/>
  </r>
  <r>
    <n v="1967"/>
    <x v="2"/>
    <x v="0"/>
    <s v="USD"/>
    <n v="1430517761"/>
    <n v="1427925761"/>
    <b v="0"/>
    <n v="17"/>
    <b v="0"/>
    <s v="music/faith"/>
    <m/>
    <n v="115.71"/>
    <x v="4"/>
    <x v="28"/>
  </r>
  <r>
    <n v="11"/>
    <x v="2"/>
    <x v="0"/>
    <s v="USD"/>
    <n v="1427772120"/>
    <n v="1425186785"/>
    <b v="0"/>
    <n v="2"/>
    <b v="0"/>
    <s v="music/faith"/>
    <m/>
    <n v="5.5"/>
    <x v="4"/>
    <x v="28"/>
  </r>
  <r>
    <n v="150"/>
    <x v="2"/>
    <x v="0"/>
    <s v="USD"/>
    <n v="1481295099"/>
    <n v="1477835499"/>
    <b v="0"/>
    <n v="3"/>
    <b v="0"/>
    <s v="music/faith"/>
    <m/>
    <n v="50"/>
    <x v="4"/>
    <x v="28"/>
  </r>
  <r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75"/>
    <x v="2"/>
    <x v="0"/>
    <s v="USD"/>
    <n v="1463201940"/>
    <n v="1459435149"/>
    <b v="0"/>
    <n v="2"/>
    <b v="0"/>
    <s v="music/faith"/>
    <m/>
    <n v="37.5"/>
    <x v="4"/>
    <x v="28"/>
  </r>
  <r>
    <n v="35"/>
    <x v="2"/>
    <x v="0"/>
    <s v="USD"/>
    <n v="1410958191"/>
    <n v="1408366191"/>
    <b v="0"/>
    <n v="3"/>
    <b v="0"/>
    <s v="music/faith"/>
    <m/>
    <n v="11.67"/>
    <x v="4"/>
    <x v="28"/>
  </r>
  <r>
    <n v="225"/>
    <x v="2"/>
    <x v="0"/>
    <s v="USD"/>
    <n v="1415562471"/>
    <n v="1412966871"/>
    <b v="0"/>
    <n v="8"/>
    <b v="0"/>
    <s v="music/faith"/>
    <m/>
    <n v="28.13"/>
    <x v="4"/>
    <x v="28"/>
  </r>
  <r>
    <n v="0"/>
    <x v="2"/>
    <x v="0"/>
    <s v="USD"/>
    <n v="1449831863"/>
    <n v="1447239863"/>
    <b v="0"/>
    <n v="0"/>
    <b v="0"/>
    <s v="music/faith"/>
    <m/>
    <e v="#DIV/0!"/>
    <x v="4"/>
    <x v="28"/>
  </r>
  <r>
    <n v="1"/>
    <x v="2"/>
    <x v="0"/>
    <s v="USD"/>
    <n v="1459642200"/>
    <n v="1456441429"/>
    <b v="0"/>
    <n v="1"/>
    <b v="0"/>
    <s v="music/faith"/>
    <m/>
    <n v="1"/>
    <x v="4"/>
    <x v="28"/>
  </r>
  <r>
    <n v="650"/>
    <x v="2"/>
    <x v="0"/>
    <s v="USD"/>
    <n v="1435730400"/>
    <n v="1430855315"/>
    <b v="0"/>
    <n v="3"/>
    <b v="0"/>
    <s v="music/faith"/>
    <m/>
    <n v="216.67"/>
    <x v="4"/>
    <x v="28"/>
  </r>
  <r>
    <n v="35"/>
    <x v="2"/>
    <x v="0"/>
    <s v="USD"/>
    <n v="1414707762"/>
    <n v="1412115762"/>
    <b v="0"/>
    <n v="4"/>
    <b v="0"/>
    <s v="music/faith"/>
    <m/>
    <n v="8.75"/>
    <x v="4"/>
    <x v="28"/>
  </r>
  <r>
    <n v="560"/>
    <x v="2"/>
    <x v="0"/>
    <s v="USD"/>
    <n v="1408922049"/>
    <n v="1406330049"/>
    <b v="0"/>
    <n v="9"/>
    <b v="0"/>
    <s v="music/faith"/>
    <m/>
    <n v="62.22"/>
    <x v="4"/>
    <x v="28"/>
  </r>
  <r>
    <n v="2196"/>
    <x v="2"/>
    <x v="0"/>
    <s v="USD"/>
    <n v="1403906664"/>
    <n v="1401401064"/>
    <b v="0"/>
    <n v="16"/>
    <b v="0"/>
    <s v="music/faith"/>
    <m/>
    <n v="137.25"/>
    <x v="4"/>
    <x v="28"/>
  </r>
  <r>
    <n v="1"/>
    <x v="2"/>
    <x v="1"/>
    <s v="GBP"/>
    <n v="1428231600"/>
    <n v="1423520177"/>
    <b v="0"/>
    <n v="1"/>
    <b v="0"/>
    <s v="music/faith"/>
    <m/>
    <n v="1"/>
    <x v="4"/>
    <x v="28"/>
  </r>
  <r>
    <n v="855"/>
    <x v="2"/>
    <x v="0"/>
    <s v="USD"/>
    <n v="1445439674"/>
    <n v="1442847674"/>
    <b v="0"/>
    <n v="7"/>
    <b v="0"/>
    <s v="music/faith"/>
    <m/>
    <n v="122.14"/>
    <x v="4"/>
    <x v="28"/>
  </r>
  <r>
    <n v="0"/>
    <x v="2"/>
    <x v="0"/>
    <s v="USD"/>
    <n v="1465521306"/>
    <n v="1460337306"/>
    <b v="0"/>
    <n v="0"/>
    <b v="0"/>
    <s v="music/faith"/>
    <m/>
    <e v="#DIV/0!"/>
    <x v="4"/>
    <x v="28"/>
  </r>
  <r>
    <n v="0"/>
    <x v="2"/>
    <x v="0"/>
    <s v="USD"/>
    <n v="1445738783"/>
    <n v="1443146783"/>
    <b v="0"/>
    <n v="0"/>
    <b v="0"/>
    <s v="music/faith"/>
    <m/>
    <e v="#DIV/0!"/>
    <x v="4"/>
    <x v="28"/>
  </r>
  <r>
    <n v="0"/>
    <x v="2"/>
    <x v="0"/>
    <s v="USD"/>
    <n v="1434034800"/>
    <n v="1432849552"/>
    <b v="0"/>
    <n v="0"/>
    <b v="0"/>
    <s v="music/faith"/>
    <m/>
    <e v="#DIV/0!"/>
    <x v="4"/>
    <x v="28"/>
  </r>
  <r>
    <n v="0"/>
    <x v="2"/>
    <x v="0"/>
    <s v="USD"/>
    <n v="1452920400"/>
    <n v="1447777481"/>
    <b v="0"/>
    <n v="0"/>
    <b v="0"/>
    <s v="music/faith"/>
    <m/>
    <e v="#DIV/0!"/>
    <x v="4"/>
    <x v="28"/>
  </r>
  <r>
    <n v="0"/>
    <x v="2"/>
    <x v="0"/>
    <s v="USD"/>
    <n v="1473802200"/>
    <n v="1472746374"/>
    <b v="0"/>
    <n v="0"/>
    <b v="0"/>
    <s v="music/faith"/>
    <m/>
    <e v="#DIV/0!"/>
    <x v="4"/>
    <x v="28"/>
  </r>
  <r>
    <n v="1"/>
    <x v="2"/>
    <x v="0"/>
    <s v="USD"/>
    <n v="1431046356"/>
    <n v="1428454356"/>
    <b v="0"/>
    <n v="1"/>
    <b v="0"/>
    <s v="music/faith"/>
    <m/>
    <n v="1"/>
    <x v="4"/>
    <x v="28"/>
  </r>
  <r>
    <n v="110"/>
    <x v="2"/>
    <x v="0"/>
    <s v="USD"/>
    <n v="1470598345"/>
    <n v="1468006345"/>
    <b v="0"/>
    <n v="2"/>
    <b v="0"/>
    <s v="music/faith"/>
    <m/>
    <n v="55"/>
    <x v="4"/>
    <x v="28"/>
  </r>
  <r>
    <n v="22"/>
    <x v="2"/>
    <x v="0"/>
    <s v="USD"/>
    <n v="1447018833"/>
    <n v="1444423233"/>
    <b v="0"/>
    <n v="1"/>
    <b v="0"/>
    <s v="music/faith"/>
    <m/>
    <n v="22"/>
    <x v="4"/>
    <x v="28"/>
  </r>
  <r>
    <n v="850"/>
    <x v="2"/>
    <x v="0"/>
    <s v="USD"/>
    <n v="1437432392"/>
    <n v="1434840392"/>
    <b v="0"/>
    <n v="15"/>
    <b v="0"/>
    <s v="music/faith"/>
    <m/>
    <n v="56.67"/>
    <x v="4"/>
    <x v="28"/>
  </r>
  <r>
    <n v="20"/>
    <x v="2"/>
    <x v="0"/>
    <s v="USD"/>
    <n v="1412283542"/>
    <n v="1409691542"/>
    <b v="0"/>
    <n v="1"/>
    <b v="0"/>
    <s v="music/faith"/>
    <m/>
    <n v="20"/>
    <x v="4"/>
    <x v="28"/>
  </r>
  <r>
    <n v="1"/>
    <x v="2"/>
    <x v="0"/>
    <s v="USD"/>
    <n v="1462391932"/>
    <n v="1457297932"/>
    <b v="0"/>
    <n v="1"/>
    <b v="0"/>
    <s v="music/faith"/>
    <m/>
    <n v="1"/>
    <x v="4"/>
    <x v="28"/>
  </r>
  <r>
    <n v="0"/>
    <x v="2"/>
    <x v="0"/>
    <s v="USD"/>
    <n v="1437075422"/>
    <n v="1434483422"/>
    <b v="0"/>
    <n v="0"/>
    <b v="0"/>
    <s v="music/faith"/>
    <m/>
    <e v="#DIV/0!"/>
    <x v="4"/>
    <x v="28"/>
  </r>
  <r>
    <n v="1330"/>
    <x v="0"/>
    <x v="1"/>
    <s v="GBP"/>
    <n v="1433948671"/>
    <n v="1430060671"/>
    <b v="0"/>
    <n v="52"/>
    <b v="1"/>
    <s v="photography/photobooks"/>
    <m/>
    <n v="25.58"/>
    <x v="8"/>
    <x v="20"/>
  </r>
  <r>
    <n v="2175"/>
    <x v="0"/>
    <x v="0"/>
    <s v="USD"/>
    <n v="1483822800"/>
    <n v="1481058170"/>
    <b v="0"/>
    <n v="34"/>
    <b v="1"/>
    <s v="photography/photobooks"/>
    <m/>
    <n v="63.97"/>
    <x v="8"/>
    <x v="20"/>
  </r>
  <r>
    <n v="6025"/>
    <x v="0"/>
    <x v="0"/>
    <s v="USD"/>
    <n v="1472270340"/>
    <n v="1470348775"/>
    <b v="0"/>
    <n v="67"/>
    <b v="1"/>
    <s v="photography/photobooks"/>
    <m/>
    <n v="89.93"/>
    <x v="8"/>
    <x v="20"/>
  </r>
  <r>
    <n v="6515"/>
    <x v="0"/>
    <x v="1"/>
    <s v="GBP"/>
    <n v="1425821477"/>
    <n v="1421937077"/>
    <b v="0"/>
    <n v="70"/>
    <b v="1"/>
    <s v="photography/photobooks"/>
    <m/>
    <n v="93.07"/>
    <x v="8"/>
    <x v="20"/>
  </r>
  <r>
    <n v="7981"/>
    <x v="0"/>
    <x v="0"/>
    <s v="USD"/>
    <n v="1482372000"/>
    <n v="1479276838"/>
    <b v="0"/>
    <n v="89"/>
    <b v="1"/>
    <s v="photography/photobooks"/>
    <m/>
    <n v="89.67"/>
    <x v="8"/>
    <x v="20"/>
  </r>
  <r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64974"/>
    <x v="0"/>
    <x v="5"/>
    <s v="CAD"/>
    <n v="1441234143"/>
    <n v="1438642143"/>
    <b v="0"/>
    <n v="181"/>
    <b v="1"/>
    <s v="photography/photobooks"/>
    <m/>
    <n v="358.97"/>
    <x v="8"/>
    <x v="20"/>
  </r>
  <r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30"/>
    <x v="0"/>
    <x v="0"/>
    <s v="USD"/>
    <n v="1444071361"/>
    <n v="1441479361"/>
    <b v="0"/>
    <n v="4"/>
    <b v="1"/>
    <s v="photography/photobooks"/>
    <m/>
    <n v="7.5"/>
    <x v="8"/>
    <x v="20"/>
  </r>
  <r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147"/>
    <x v="0"/>
    <x v="0"/>
    <s v="USD"/>
    <n v="1468536992"/>
    <n v="1463352992"/>
    <b v="0"/>
    <n v="27"/>
    <b v="1"/>
    <s v="photography/photobooks"/>
    <m/>
    <n v="42.48"/>
    <x v="8"/>
    <x v="20"/>
  </r>
  <r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55"/>
    <x v="0"/>
    <x v="1"/>
    <s v="GBP"/>
    <n v="1442065060"/>
    <n v="1437745060"/>
    <b v="0"/>
    <n v="3"/>
    <b v="1"/>
    <s v="photography/photobooks"/>
    <m/>
    <n v="51.67"/>
    <x v="8"/>
    <x v="20"/>
  </r>
  <r>
    <n v="885"/>
    <x v="0"/>
    <x v="0"/>
    <s v="USD"/>
    <n v="1457739245"/>
    <n v="1455147245"/>
    <b v="0"/>
    <n v="25"/>
    <b v="1"/>
    <s v="photography/photobooks"/>
    <m/>
    <n v="35.4"/>
    <x v="8"/>
    <x v="20"/>
  </r>
  <r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2156"/>
    <x v="2"/>
    <x v="1"/>
    <s v="GBP"/>
    <n v="1407065979"/>
    <n v="1404560379"/>
    <b v="1"/>
    <n v="39"/>
    <b v="0"/>
    <s v="photography/photobooks"/>
    <m/>
    <n v="55.28"/>
    <x v="8"/>
    <x v="20"/>
  </r>
  <r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0"/>
    <x v="2"/>
    <x v="2"/>
    <s v="AUD"/>
    <n v="1408999088"/>
    <n v="1407184688"/>
    <b v="1"/>
    <n v="0"/>
    <b v="0"/>
    <s v="photography/photobooks"/>
    <m/>
    <e v="#DIV/0!"/>
    <x v="8"/>
    <x v="20"/>
  </r>
  <r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87"/>
    <x v="2"/>
    <x v="0"/>
    <s v="USD"/>
    <n v="1411824444"/>
    <n v="1406640444"/>
    <b v="1"/>
    <n v="15"/>
    <b v="0"/>
    <s v="photography/photobooks"/>
    <m/>
    <n v="12.47"/>
    <x v="8"/>
    <x v="20"/>
  </r>
  <r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858"/>
    <x v="2"/>
    <x v="1"/>
    <s v="GBP"/>
    <n v="1404666836"/>
    <n v="1399482836"/>
    <b v="1"/>
    <n v="19"/>
    <b v="0"/>
    <s v="photography/photobooks"/>
    <m/>
    <n v="45.16"/>
    <x v="8"/>
    <x v="20"/>
  </r>
  <r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148"/>
    <x v="2"/>
    <x v="0"/>
    <s v="USD"/>
    <n v="1417273140"/>
    <n v="1413609292"/>
    <b v="1"/>
    <n v="13"/>
    <b v="0"/>
    <s v="photography/photobooks"/>
    <m/>
    <n v="88.31"/>
    <x v="8"/>
    <x v="20"/>
  </r>
  <r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335"/>
    <x v="2"/>
    <x v="1"/>
    <s v="GBP"/>
    <n v="1414623471"/>
    <n v="1411513071"/>
    <b v="1"/>
    <n v="4"/>
    <b v="0"/>
    <s v="photography/photobooks"/>
    <m/>
    <n v="83.75"/>
    <x v="8"/>
    <x v="20"/>
  </r>
  <r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995"/>
    <x v="2"/>
    <x v="0"/>
    <s v="USD"/>
    <n v="1427485395"/>
    <n v="1423600995"/>
    <b v="1"/>
    <n v="15"/>
    <b v="0"/>
    <s v="photography/photobooks"/>
    <m/>
    <n v="66.33"/>
    <x v="8"/>
    <x v="20"/>
  </r>
  <r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417"/>
    <x v="2"/>
    <x v="0"/>
    <s v="USD"/>
    <n v="1473950945"/>
    <n v="1471272545"/>
    <b v="1"/>
    <n v="24"/>
    <b v="0"/>
    <s v="photography/photobooks"/>
    <m/>
    <n v="59.04"/>
    <x v="8"/>
    <x v="20"/>
  </r>
  <r>
    <n v="5422"/>
    <x v="2"/>
    <x v="0"/>
    <s v="USD"/>
    <n v="1456062489"/>
    <n v="1453211289"/>
    <b v="1"/>
    <n v="76"/>
    <b v="0"/>
    <s v="photography/photobooks"/>
    <m/>
    <n v="71.34"/>
    <x v="8"/>
    <x v="20"/>
  </r>
  <r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988"/>
    <x v="2"/>
    <x v="0"/>
    <s v="USD"/>
    <n v="1422674700"/>
    <n v="1419954240"/>
    <b v="1"/>
    <n v="33"/>
    <b v="0"/>
    <s v="photography/photobooks"/>
    <m/>
    <n v="60.24"/>
    <x v="8"/>
    <x v="20"/>
  </r>
  <r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905"/>
    <x v="2"/>
    <x v="9"/>
    <s v="EUR"/>
    <n v="1418649177"/>
    <n v="1416057177"/>
    <b v="1"/>
    <n v="29"/>
    <b v="0"/>
    <s v="photography/photobooks"/>
    <m/>
    <n v="31.21"/>
    <x v="8"/>
    <x v="20"/>
  </r>
  <r>
    <n v="1533"/>
    <x v="2"/>
    <x v="0"/>
    <s v="USD"/>
    <n v="1428158637"/>
    <n v="1425570237"/>
    <b v="1"/>
    <n v="24"/>
    <b v="0"/>
    <s v="photography/photobooks"/>
    <m/>
    <n v="63.88"/>
    <x v="8"/>
    <x v="20"/>
  </r>
  <r>
    <n v="76"/>
    <x v="2"/>
    <x v="1"/>
    <s v="GBP"/>
    <n v="1414795542"/>
    <n v="1412203542"/>
    <b v="1"/>
    <n v="4"/>
    <b v="0"/>
    <s v="photography/photobooks"/>
    <m/>
    <n v="19"/>
    <x v="8"/>
    <x v="20"/>
  </r>
  <r>
    <n v="40"/>
    <x v="2"/>
    <x v="0"/>
    <s v="USD"/>
    <n v="1421042403"/>
    <n v="1415858403"/>
    <b v="1"/>
    <n v="4"/>
    <b v="0"/>
    <s v="photography/photobooks"/>
    <m/>
    <n v="10"/>
    <x v="8"/>
    <x v="20"/>
  </r>
  <r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07"/>
    <x v="2"/>
    <x v="1"/>
    <s v="GBP"/>
    <n v="1422553565"/>
    <n v="1417369565"/>
    <b v="1"/>
    <n v="4"/>
    <b v="0"/>
    <s v="photography/photobooks"/>
    <m/>
    <n v="26.75"/>
    <x v="8"/>
    <x v="20"/>
  </r>
  <r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40"/>
    <x v="2"/>
    <x v="2"/>
    <s v="AUD"/>
    <n v="1417127040"/>
    <n v="1414531440"/>
    <b v="1"/>
    <n v="2"/>
    <b v="0"/>
    <s v="photography/photobooks"/>
    <m/>
    <n v="20"/>
    <x v="8"/>
    <x v="20"/>
  </r>
  <r>
    <n v="997"/>
    <x v="2"/>
    <x v="0"/>
    <s v="USD"/>
    <n v="1423660422"/>
    <n v="1420636422"/>
    <b v="1"/>
    <n v="18"/>
    <b v="0"/>
    <s v="photography/photobooks"/>
    <m/>
    <n v="55.39"/>
    <x v="8"/>
    <x v="20"/>
  </r>
  <r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4190"/>
    <x v="2"/>
    <x v="1"/>
    <s v="GBP"/>
    <n v="1469356366"/>
    <n v="1464172366"/>
    <b v="1"/>
    <n v="86"/>
    <b v="0"/>
    <s v="photography/photobooks"/>
    <m/>
    <n v="48.72"/>
    <x v="8"/>
    <x v="20"/>
  </r>
  <r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2182"/>
    <x v="2"/>
    <x v="0"/>
    <s v="USD"/>
    <n v="1454572233"/>
    <n v="1449388233"/>
    <b v="1"/>
    <n v="37"/>
    <b v="0"/>
    <s v="photography/photobooks"/>
    <m/>
    <n v="58.97"/>
    <x v="8"/>
    <x v="20"/>
  </r>
  <r>
    <n v="69.83"/>
    <x v="2"/>
    <x v="1"/>
    <s v="GBP"/>
    <n v="1415740408"/>
    <n v="1414008808"/>
    <b v="1"/>
    <n v="6"/>
    <b v="0"/>
    <s v="photography/photobooks"/>
    <m/>
    <n v="11.64"/>
    <x v="8"/>
    <x v="20"/>
  </r>
  <r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5390"/>
    <x v="2"/>
    <x v="0"/>
    <s v="USD"/>
    <n v="1423878182"/>
    <n v="1421199782"/>
    <b v="1"/>
    <n v="75"/>
    <b v="0"/>
    <s v="photography/photobooks"/>
    <m/>
    <n v="71.87"/>
    <x v="8"/>
    <x v="20"/>
  </r>
  <r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591"/>
    <x v="2"/>
    <x v="1"/>
    <s v="GBP"/>
    <n v="1412090349"/>
    <n v="1409066349"/>
    <b v="1"/>
    <n v="8"/>
    <b v="0"/>
    <s v="photography/photobooks"/>
    <m/>
    <n v="73.88"/>
    <x v="8"/>
    <x v="20"/>
  </r>
  <r>
    <n v="553"/>
    <x v="2"/>
    <x v="0"/>
    <s v="USD"/>
    <n v="1411868313"/>
    <n v="1409276313"/>
    <b v="1"/>
    <n v="8"/>
    <b v="0"/>
    <s v="photography/photobooks"/>
    <m/>
    <n v="69.13"/>
    <x v="8"/>
    <x v="20"/>
  </r>
  <r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380"/>
    <x v="2"/>
    <x v="5"/>
    <s v="CAD"/>
    <n v="1425246439"/>
    <n v="1422222439"/>
    <b v="1"/>
    <n v="9"/>
    <b v="0"/>
    <s v="photography/photobooks"/>
    <m/>
    <n v="42.22"/>
    <x v="8"/>
    <x v="20"/>
  </r>
  <r>
    <n v="15"/>
    <x v="2"/>
    <x v="0"/>
    <s v="USD"/>
    <n v="1408657826"/>
    <n v="1407621026"/>
    <b v="0"/>
    <n v="2"/>
    <b v="0"/>
    <s v="photography/photobooks"/>
    <m/>
    <n v="7.5"/>
    <x v="8"/>
    <x v="20"/>
  </r>
  <r>
    <n v="40"/>
    <x v="2"/>
    <x v="0"/>
    <s v="USD"/>
    <n v="1414123200"/>
    <n v="1408962270"/>
    <b v="0"/>
    <n v="26"/>
    <b v="0"/>
    <s v="photography/photobooks"/>
    <m/>
    <n v="1.54"/>
    <x v="8"/>
    <x v="20"/>
  </r>
  <r>
    <n v="865"/>
    <x v="2"/>
    <x v="1"/>
    <s v="GBP"/>
    <n v="1467531536"/>
    <n v="1464939536"/>
    <b v="0"/>
    <n v="23"/>
    <b v="0"/>
    <s v="photography/photobooks"/>
    <m/>
    <n v="37.61"/>
    <x v="8"/>
    <x v="20"/>
  </r>
  <r>
    <n v="0"/>
    <x v="2"/>
    <x v="1"/>
    <s v="GBP"/>
    <n v="1407532812"/>
    <n v="1404940812"/>
    <b v="0"/>
    <n v="0"/>
    <b v="0"/>
    <s v="photography/photobooks"/>
    <m/>
    <e v="#DIV/0!"/>
    <x v="8"/>
    <x v="20"/>
  </r>
  <r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0"/>
    <x v="2"/>
    <x v="0"/>
    <s v="USD"/>
    <n v="1435787137"/>
    <n v="1434577537"/>
    <b v="0"/>
    <n v="0"/>
    <b v="0"/>
    <s v="photography/photobooks"/>
    <m/>
    <e v="#DIV/0!"/>
    <x v="8"/>
    <x v="20"/>
  </r>
  <r>
    <n v="509"/>
    <x v="2"/>
    <x v="16"/>
    <s v="CHF"/>
    <n v="1469473200"/>
    <n v="1467061303"/>
    <b v="0"/>
    <n v="6"/>
    <b v="0"/>
    <s v="photography/photobooks"/>
    <m/>
    <n v="84.83"/>
    <x v="8"/>
    <x v="20"/>
  </r>
  <r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0"/>
    <x v="2"/>
    <x v="0"/>
    <s v="USD"/>
    <n v="1428035850"/>
    <n v="1425447450"/>
    <b v="0"/>
    <n v="0"/>
    <b v="0"/>
    <s v="photography/photobooks"/>
    <m/>
    <e v="#DIV/0!"/>
    <x v="8"/>
    <x v="20"/>
  </r>
  <r>
    <n v="25"/>
    <x v="2"/>
    <x v="0"/>
    <s v="USD"/>
    <n v="1406743396"/>
    <n v="1404151396"/>
    <b v="0"/>
    <n v="4"/>
    <b v="0"/>
    <s v="photography/photobooks"/>
    <m/>
    <n v="6.25"/>
    <x v="8"/>
    <x v="20"/>
  </r>
  <r>
    <n v="1707"/>
    <x v="2"/>
    <x v="0"/>
    <s v="USD"/>
    <n v="1427850090"/>
    <n v="1425261690"/>
    <b v="0"/>
    <n v="8"/>
    <b v="0"/>
    <s v="photography/photobooks"/>
    <m/>
    <n v="213.38"/>
    <x v="8"/>
    <x v="20"/>
  </r>
  <r>
    <n v="3372.25"/>
    <x v="0"/>
    <x v="0"/>
    <s v="USD"/>
    <n v="1330760367"/>
    <n v="1326872367"/>
    <b v="0"/>
    <n v="57"/>
    <b v="1"/>
    <s v="music/rock"/>
    <m/>
    <n v="59.16"/>
    <x v="4"/>
    <x v="11"/>
  </r>
  <r>
    <n v="300"/>
    <x v="0"/>
    <x v="5"/>
    <s v="CAD"/>
    <n v="1391194860"/>
    <n v="1388084862"/>
    <b v="0"/>
    <n v="11"/>
    <b v="1"/>
    <s v="music/rock"/>
    <m/>
    <n v="27.27"/>
    <x v="4"/>
    <x v="11"/>
  </r>
  <r>
    <n v="811"/>
    <x v="0"/>
    <x v="0"/>
    <s v="USD"/>
    <n v="1351095976"/>
    <n v="1348503976"/>
    <b v="0"/>
    <n v="33"/>
    <b v="1"/>
    <s v="music/rock"/>
    <m/>
    <n v="24.58"/>
    <x v="4"/>
    <x v="11"/>
  </r>
  <r>
    <n v="3002"/>
    <x v="0"/>
    <x v="0"/>
    <s v="USD"/>
    <n v="1389146880"/>
    <n v="1387403967"/>
    <b v="0"/>
    <n v="40"/>
    <b v="1"/>
    <s v="music/rock"/>
    <m/>
    <n v="75.05"/>
    <x v="4"/>
    <x v="11"/>
  </r>
  <r>
    <n v="2101"/>
    <x v="0"/>
    <x v="0"/>
    <s v="USD"/>
    <n v="1373572903"/>
    <n v="1371585703"/>
    <b v="0"/>
    <n v="50"/>
    <b v="1"/>
    <s v="music/rock"/>
    <m/>
    <n v="42.02"/>
    <x v="4"/>
    <x v="11"/>
  </r>
  <r>
    <n v="2020"/>
    <x v="0"/>
    <x v="0"/>
    <s v="USD"/>
    <n v="1392675017"/>
    <n v="1390083017"/>
    <b v="0"/>
    <n v="38"/>
    <b v="1"/>
    <s v="music/rock"/>
    <m/>
    <n v="53.16"/>
    <x v="4"/>
    <x v="11"/>
  </r>
  <r>
    <n v="8053"/>
    <x v="0"/>
    <x v="0"/>
    <s v="USD"/>
    <n v="1299138561"/>
    <n v="1294818561"/>
    <b v="0"/>
    <n v="96"/>
    <b v="1"/>
    <s v="music/rock"/>
    <m/>
    <n v="83.89"/>
    <x v="4"/>
    <x v="11"/>
  </r>
  <r>
    <n v="20032"/>
    <x v="0"/>
    <x v="0"/>
    <s v="USD"/>
    <n v="1399672800"/>
    <n v="1396906530"/>
    <b v="0"/>
    <n v="48"/>
    <b v="1"/>
    <s v="music/rock"/>
    <m/>
    <n v="417.33"/>
    <x v="4"/>
    <x v="11"/>
  </r>
  <r>
    <n v="2500.25"/>
    <x v="0"/>
    <x v="0"/>
    <s v="USD"/>
    <n v="1295647200"/>
    <n v="1291428371"/>
    <b v="0"/>
    <n v="33"/>
    <b v="1"/>
    <s v="music/rock"/>
    <m/>
    <n v="75.77"/>
    <x v="4"/>
    <x v="11"/>
  </r>
  <r>
    <n v="15230"/>
    <x v="0"/>
    <x v="0"/>
    <s v="USD"/>
    <n v="1393259107"/>
    <n v="1390667107"/>
    <b v="0"/>
    <n v="226"/>
    <b v="1"/>
    <s v="music/rock"/>
    <m/>
    <n v="67.39"/>
    <x v="4"/>
    <x v="11"/>
  </r>
  <r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500"/>
    <x v="0"/>
    <x v="0"/>
    <s v="USD"/>
    <n v="1299243427"/>
    <n v="1296651427"/>
    <b v="0"/>
    <n v="20"/>
    <b v="1"/>
    <s v="music/rock"/>
    <m/>
    <n v="25"/>
    <x v="4"/>
    <x v="11"/>
  </r>
  <r>
    <n v="1050"/>
    <x v="0"/>
    <x v="0"/>
    <s v="USD"/>
    <n v="1362211140"/>
    <n v="1359421403"/>
    <b v="0"/>
    <n v="25"/>
    <b v="1"/>
    <s v="music/rock"/>
    <m/>
    <n v="42"/>
    <x v="4"/>
    <x v="11"/>
  </r>
  <r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520"/>
    <x v="0"/>
    <x v="1"/>
    <s v="GBP"/>
    <n v="1459439471"/>
    <n v="1456851071"/>
    <b v="0"/>
    <n v="11"/>
    <b v="1"/>
    <s v="music/rock"/>
    <m/>
    <n v="47.27"/>
    <x v="4"/>
    <x v="11"/>
  </r>
  <r>
    <n v="10017"/>
    <x v="0"/>
    <x v="0"/>
    <s v="USD"/>
    <n v="1361129129"/>
    <n v="1359660329"/>
    <b v="0"/>
    <n v="55"/>
    <b v="1"/>
    <s v="music/rock"/>
    <m/>
    <n v="182.13"/>
    <x v="4"/>
    <x v="11"/>
  </r>
  <r>
    <n v="1841"/>
    <x v="0"/>
    <x v="0"/>
    <s v="USD"/>
    <n v="1332029335"/>
    <n v="1326848935"/>
    <b v="0"/>
    <n v="30"/>
    <b v="1"/>
    <s v="music/rock"/>
    <m/>
    <n v="61.37"/>
    <x v="4"/>
    <x v="11"/>
  </r>
  <r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2053"/>
    <x v="0"/>
    <x v="0"/>
    <s v="USD"/>
    <n v="1475342382"/>
    <n v="1472750382"/>
    <b v="0"/>
    <n v="45"/>
    <b v="1"/>
    <s v="music/rock"/>
    <m/>
    <n v="45.62"/>
    <x v="4"/>
    <x v="11"/>
  </r>
  <r>
    <n v="980"/>
    <x v="0"/>
    <x v="0"/>
    <s v="USD"/>
    <n v="1367902740"/>
    <n v="1366251510"/>
    <b v="0"/>
    <n v="13"/>
    <b v="1"/>
    <s v="music/rock"/>
    <m/>
    <n v="75.38"/>
    <x v="4"/>
    <x v="11"/>
  </r>
  <r>
    <n v="2035"/>
    <x v="0"/>
    <x v="0"/>
    <s v="USD"/>
    <n v="1400561940"/>
    <n v="1397679445"/>
    <b v="0"/>
    <n v="40"/>
    <b v="1"/>
    <s v="music/rock"/>
    <m/>
    <n v="50.88"/>
    <x v="4"/>
    <x v="11"/>
  </r>
  <r>
    <n v="2505"/>
    <x v="0"/>
    <x v="0"/>
    <s v="USD"/>
    <n v="1425275940"/>
    <n v="1422371381"/>
    <b v="0"/>
    <n v="21"/>
    <b v="1"/>
    <s v="music/rock"/>
    <m/>
    <n v="119.29"/>
    <x v="4"/>
    <x v="11"/>
  </r>
  <r>
    <n v="12400.61"/>
    <x v="0"/>
    <x v="0"/>
    <s v="USD"/>
    <n v="1298245954"/>
    <n v="1295653954"/>
    <b v="0"/>
    <n v="134"/>
    <b v="1"/>
    <s v="music/rock"/>
    <m/>
    <n v="92.54"/>
    <x v="4"/>
    <x v="11"/>
  </r>
  <r>
    <n v="1521"/>
    <x v="0"/>
    <x v="0"/>
    <s v="USD"/>
    <n v="1307761200"/>
    <n v="1304464914"/>
    <b v="0"/>
    <n v="20"/>
    <b v="1"/>
    <s v="music/rock"/>
    <m/>
    <n v="76.05"/>
    <x v="4"/>
    <x v="11"/>
  </r>
  <r>
    <n v="1000"/>
    <x v="0"/>
    <x v="0"/>
    <s v="USD"/>
    <n v="1466139300"/>
    <n v="1464854398"/>
    <b v="0"/>
    <n v="19"/>
    <b v="1"/>
    <s v="music/rock"/>
    <m/>
    <n v="52.63"/>
    <x v="4"/>
    <x v="11"/>
  </r>
  <r>
    <n v="20689"/>
    <x v="0"/>
    <x v="0"/>
    <s v="USD"/>
    <n v="1355585777"/>
    <n v="1352993777"/>
    <b v="0"/>
    <n v="209"/>
    <b v="1"/>
    <s v="music/rock"/>
    <m/>
    <n v="98.99"/>
    <x v="4"/>
    <x v="11"/>
  </r>
  <r>
    <n v="3022"/>
    <x v="0"/>
    <x v="0"/>
    <s v="USD"/>
    <n v="1429594832"/>
    <n v="1427780432"/>
    <b v="0"/>
    <n v="38"/>
    <b v="1"/>
    <s v="music/rock"/>
    <m/>
    <n v="79.53"/>
    <x v="4"/>
    <x v="11"/>
  </r>
  <r>
    <n v="3221"/>
    <x v="0"/>
    <x v="0"/>
    <s v="USD"/>
    <n v="1312095540"/>
    <n v="1306608888"/>
    <b v="0"/>
    <n v="24"/>
    <b v="1"/>
    <s v="music/rock"/>
    <m/>
    <n v="134.21"/>
    <x v="4"/>
    <x v="11"/>
  </r>
  <r>
    <n v="301"/>
    <x v="0"/>
    <x v="0"/>
    <s v="USD"/>
    <n v="1350505059"/>
    <n v="1347913059"/>
    <b v="0"/>
    <n v="8"/>
    <b v="1"/>
    <s v="music/rock"/>
    <m/>
    <n v="37.630000000000003"/>
    <x v="4"/>
    <x v="11"/>
  </r>
  <r>
    <n v="9137"/>
    <x v="0"/>
    <x v="0"/>
    <s v="USD"/>
    <n v="1405033300"/>
    <n v="1402441300"/>
    <b v="0"/>
    <n v="179"/>
    <b v="1"/>
    <s v="music/rock"/>
    <m/>
    <n v="51.04"/>
    <x v="4"/>
    <x v="11"/>
  </r>
  <r>
    <n v="1301"/>
    <x v="0"/>
    <x v="0"/>
    <s v="USD"/>
    <n v="1406509200"/>
    <n v="1404769538"/>
    <b v="0"/>
    <n v="26"/>
    <b v="1"/>
    <s v="music/rock"/>
    <m/>
    <n v="50.04"/>
    <x v="4"/>
    <x v="11"/>
  </r>
  <r>
    <n v="17545"/>
    <x v="0"/>
    <x v="0"/>
    <s v="USD"/>
    <n v="1429920000"/>
    <n v="1426703452"/>
    <b v="0"/>
    <n v="131"/>
    <b v="1"/>
    <s v="music/rock"/>
    <m/>
    <n v="133.93"/>
    <x v="4"/>
    <x v="11"/>
  </r>
  <r>
    <n v="815"/>
    <x v="0"/>
    <x v="0"/>
    <s v="USD"/>
    <n v="1352860017"/>
    <n v="1348536417"/>
    <b v="0"/>
    <n v="14"/>
    <b v="1"/>
    <s v="music/rock"/>
    <m/>
    <n v="58.21"/>
    <x v="4"/>
    <x v="11"/>
  </r>
  <r>
    <n v="15318.55"/>
    <x v="0"/>
    <x v="0"/>
    <s v="USD"/>
    <n v="1369355437"/>
    <n v="1366763437"/>
    <b v="0"/>
    <n v="174"/>
    <b v="1"/>
    <s v="music/rock"/>
    <m/>
    <n v="88.04"/>
    <x v="4"/>
    <x v="11"/>
  </r>
  <r>
    <n v="13480.16"/>
    <x v="0"/>
    <x v="5"/>
    <s v="CAD"/>
    <n v="1389012940"/>
    <n v="1385124940"/>
    <b v="0"/>
    <n v="191"/>
    <b v="1"/>
    <s v="music/rock"/>
    <m/>
    <n v="70.58"/>
    <x v="4"/>
    <x v="11"/>
  </r>
  <r>
    <n v="2025"/>
    <x v="0"/>
    <x v="0"/>
    <s v="USD"/>
    <n v="1405715472"/>
    <n v="1403901072"/>
    <b v="0"/>
    <n v="38"/>
    <b v="1"/>
    <s v="music/rock"/>
    <m/>
    <n v="53.29"/>
    <x v="4"/>
    <x v="11"/>
  </r>
  <r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3955"/>
    <x v="0"/>
    <x v="0"/>
    <s v="USD"/>
    <n v="1316716129"/>
    <n v="1314124129"/>
    <b v="0"/>
    <n v="56"/>
    <b v="1"/>
    <s v="music/rock"/>
    <m/>
    <n v="70.63"/>
    <x v="4"/>
    <x v="11"/>
  </r>
  <r>
    <n v="1001"/>
    <x v="0"/>
    <x v="0"/>
    <s v="USD"/>
    <n v="1391706084"/>
    <n v="1389891684"/>
    <b v="0"/>
    <n v="19"/>
    <b v="1"/>
    <s v="music/rock"/>
    <m/>
    <n v="52.68"/>
    <x v="4"/>
    <x v="11"/>
  </r>
  <r>
    <n v="0"/>
    <x v="2"/>
    <x v="1"/>
    <s v="GBP"/>
    <n v="1422256341"/>
    <n v="1419664341"/>
    <b v="0"/>
    <n v="0"/>
    <b v="0"/>
    <s v="games/mobile games"/>
    <m/>
    <e v="#DIV/0!"/>
    <x v="6"/>
    <x v="18"/>
  </r>
  <r>
    <n v="1455"/>
    <x v="2"/>
    <x v="0"/>
    <s v="USD"/>
    <n v="1488958200"/>
    <n v="1484912974"/>
    <b v="0"/>
    <n v="16"/>
    <b v="0"/>
    <s v="games/mobile games"/>
    <m/>
    <n v="90.94"/>
    <x v="6"/>
    <x v="18"/>
  </r>
  <r>
    <n v="10"/>
    <x v="2"/>
    <x v="0"/>
    <s v="USD"/>
    <n v="1402600085"/>
    <n v="1400008085"/>
    <b v="0"/>
    <n v="2"/>
    <b v="0"/>
    <s v="games/mobile games"/>
    <m/>
    <n v="5"/>
    <x v="6"/>
    <x v="18"/>
  </r>
  <r>
    <n v="2788"/>
    <x v="2"/>
    <x v="0"/>
    <s v="USD"/>
    <n v="1399223500"/>
    <n v="1396631500"/>
    <b v="0"/>
    <n v="48"/>
    <b v="0"/>
    <s v="games/mobile games"/>
    <m/>
    <n v="58.08"/>
    <x v="6"/>
    <x v="18"/>
  </r>
  <r>
    <n v="4"/>
    <x v="2"/>
    <x v="1"/>
    <s v="GBP"/>
    <n v="1478425747"/>
    <n v="1475398147"/>
    <b v="0"/>
    <n v="2"/>
    <b v="0"/>
    <s v="games/mobile games"/>
    <m/>
    <n v="2"/>
    <x v="6"/>
    <x v="18"/>
  </r>
  <r>
    <n v="125"/>
    <x v="2"/>
    <x v="0"/>
    <s v="USD"/>
    <n v="1488340800"/>
    <n v="1483768497"/>
    <b v="0"/>
    <n v="2"/>
    <b v="0"/>
    <s v="games/mobile games"/>
    <m/>
    <n v="62.5"/>
    <x v="6"/>
    <x v="18"/>
  </r>
  <r>
    <n v="10"/>
    <x v="2"/>
    <x v="0"/>
    <s v="USD"/>
    <n v="1478383912"/>
    <n v="1475791912"/>
    <b v="0"/>
    <n v="1"/>
    <b v="0"/>
    <s v="games/mobile games"/>
    <m/>
    <n v="10"/>
    <x v="6"/>
    <x v="18"/>
  </r>
  <r>
    <n v="1217"/>
    <x v="2"/>
    <x v="0"/>
    <s v="USD"/>
    <n v="1450166340"/>
    <n v="1448044925"/>
    <b v="0"/>
    <n v="17"/>
    <b v="0"/>
    <s v="games/mobile games"/>
    <m/>
    <n v="71.59"/>
    <x v="6"/>
    <x v="18"/>
  </r>
  <r>
    <n v="0"/>
    <x v="2"/>
    <x v="0"/>
    <s v="USD"/>
    <n v="1483488249"/>
    <n v="1480896249"/>
    <b v="0"/>
    <n v="0"/>
    <b v="0"/>
    <s v="games/mobile games"/>
    <m/>
    <e v="#DIV/0!"/>
    <x v="6"/>
    <x v="18"/>
  </r>
  <r>
    <n v="361"/>
    <x v="2"/>
    <x v="0"/>
    <s v="USD"/>
    <n v="1454213820"/>
    <n v="1451723535"/>
    <b v="0"/>
    <n v="11"/>
    <b v="0"/>
    <s v="games/mobile games"/>
    <m/>
    <n v="32.82"/>
    <x v="6"/>
    <x v="18"/>
  </r>
  <r>
    <n v="4666"/>
    <x v="2"/>
    <x v="0"/>
    <s v="USD"/>
    <n v="1416512901"/>
    <n v="1413053301"/>
    <b v="0"/>
    <n v="95"/>
    <b v="0"/>
    <s v="games/mobile games"/>
    <m/>
    <n v="49.12"/>
    <x v="6"/>
    <x v="18"/>
  </r>
  <r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36"/>
    <x v="2"/>
    <x v="5"/>
    <s v="CAD"/>
    <n v="1436373900"/>
    <n v="1433861210"/>
    <b v="0"/>
    <n v="2"/>
    <b v="0"/>
    <s v="games/mobile games"/>
    <m/>
    <n v="18"/>
    <x v="6"/>
    <x v="18"/>
  </r>
  <r>
    <n v="26"/>
    <x v="2"/>
    <x v="0"/>
    <s v="USD"/>
    <n v="1467155733"/>
    <n v="1465427733"/>
    <b v="0"/>
    <n v="2"/>
    <b v="0"/>
    <s v="games/mobile games"/>
    <m/>
    <n v="13"/>
    <x v="6"/>
    <x v="18"/>
  </r>
  <r>
    <n v="51"/>
    <x v="2"/>
    <x v="0"/>
    <s v="USD"/>
    <n v="1470519308"/>
    <n v="1465335308"/>
    <b v="0"/>
    <n v="3"/>
    <b v="0"/>
    <s v="games/mobile games"/>
    <m/>
    <n v="17"/>
    <x v="6"/>
    <x v="18"/>
  </r>
  <r>
    <n v="0"/>
    <x v="2"/>
    <x v="2"/>
    <s v="AUD"/>
    <n v="1402901405"/>
    <n v="1400309405"/>
    <b v="0"/>
    <n v="0"/>
    <b v="0"/>
    <s v="games/mobile games"/>
    <m/>
    <e v="#DIV/0!"/>
    <x v="6"/>
    <x v="18"/>
  </r>
  <r>
    <n v="0"/>
    <x v="2"/>
    <x v="0"/>
    <s v="USD"/>
    <n v="1425170525"/>
    <n v="1422664925"/>
    <b v="0"/>
    <n v="0"/>
    <b v="0"/>
    <s v="games/mobile games"/>
    <m/>
    <e v="#DIV/0!"/>
    <x v="6"/>
    <x v="18"/>
  </r>
  <r>
    <n v="0"/>
    <x v="2"/>
    <x v="2"/>
    <s v="AUD"/>
    <n v="1402618355"/>
    <n v="1400026355"/>
    <b v="0"/>
    <n v="0"/>
    <b v="0"/>
    <s v="games/mobile games"/>
    <m/>
    <e v="#DIV/0!"/>
    <x v="6"/>
    <x v="18"/>
  </r>
  <r>
    <n v="6"/>
    <x v="2"/>
    <x v="3"/>
    <s v="EUR"/>
    <n v="1457966129"/>
    <n v="1455377729"/>
    <b v="0"/>
    <n v="2"/>
    <b v="0"/>
    <s v="games/mobile games"/>
    <m/>
    <n v="3"/>
    <x v="6"/>
    <x v="18"/>
  </r>
  <r>
    <n v="1004"/>
    <x v="2"/>
    <x v="1"/>
    <s v="GBP"/>
    <n v="1459341380"/>
    <n v="1456839380"/>
    <b v="0"/>
    <n v="24"/>
    <b v="0"/>
    <s v="games/mobile games"/>
    <m/>
    <n v="41.83"/>
    <x v="6"/>
    <x v="18"/>
  </r>
  <r>
    <n v="3453.69"/>
    <x v="0"/>
    <x v="0"/>
    <s v="USD"/>
    <n v="1425955189"/>
    <n v="1423366789"/>
    <b v="0"/>
    <n v="70"/>
    <b v="1"/>
    <s v="music/indie rock"/>
    <m/>
    <n v="49.34"/>
    <x v="4"/>
    <x v="14"/>
  </r>
  <r>
    <n v="3380"/>
    <x v="0"/>
    <x v="0"/>
    <s v="USD"/>
    <n v="1341964080"/>
    <n v="1339109212"/>
    <b v="0"/>
    <n v="81"/>
    <b v="1"/>
    <s v="music/indie rock"/>
    <m/>
    <n v="41.73"/>
    <x v="4"/>
    <x v="14"/>
  </r>
  <r>
    <n v="1047"/>
    <x v="0"/>
    <x v="0"/>
    <s v="USD"/>
    <n v="1333921508"/>
    <n v="1331333108"/>
    <b v="0"/>
    <n v="32"/>
    <b v="1"/>
    <s v="music/indie rock"/>
    <m/>
    <n v="32.72"/>
    <x v="4"/>
    <x v="14"/>
  </r>
  <r>
    <n v="1351"/>
    <x v="0"/>
    <x v="0"/>
    <s v="USD"/>
    <n v="1354017600"/>
    <n v="1350967535"/>
    <b v="0"/>
    <n v="26"/>
    <b v="1"/>
    <s v="music/indie rock"/>
    <m/>
    <n v="51.96"/>
    <x v="4"/>
    <x v="14"/>
  </r>
  <r>
    <n v="5322"/>
    <x v="0"/>
    <x v="0"/>
    <s v="USD"/>
    <n v="1344636000"/>
    <n v="1341800110"/>
    <b v="0"/>
    <n v="105"/>
    <b v="1"/>
    <s v="music/indie rock"/>
    <m/>
    <n v="50.69"/>
    <x v="4"/>
    <x v="14"/>
  </r>
  <r>
    <n v="1225"/>
    <x v="0"/>
    <x v="0"/>
    <s v="USD"/>
    <n v="1415832338"/>
    <n v="1413236738"/>
    <b v="0"/>
    <n v="29"/>
    <b v="1"/>
    <s v="music/indie rock"/>
    <m/>
    <n v="42.24"/>
    <x v="4"/>
    <x v="14"/>
  </r>
  <r>
    <n v="3335"/>
    <x v="0"/>
    <x v="3"/>
    <s v="EUR"/>
    <n v="1449178200"/>
    <n v="1447614732"/>
    <b v="0"/>
    <n v="8"/>
    <b v="1"/>
    <s v="music/indie rock"/>
    <m/>
    <n v="416.88"/>
    <x v="4"/>
    <x v="14"/>
  </r>
  <r>
    <n v="4152"/>
    <x v="0"/>
    <x v="0"/>
    <s v="USD"/>
    <n v="1275368340"/>
    <n v="1272692732"/>
    <b v="0"/>
    <n v="89"/>
    <b v="1"/>
    <s v="music/indie rock"/>
    <m/>
    <n v="46.65"/>
    <x v="4"/>
    <x v="14"/>
  </r>
  <r>
    <n v="2132"/>
    <x v="0"/>
    <x v="0"/>
    <s v="USD"/>
    <n v="1363024946"/>
    <n v="1359140546"/>
    <b v="0"/>
    <n v="44"/>
    <b v="1"/>
    <s v="music/indie rock"/>
    <m/>
    <n v="48.45"/>
    <x v="4"/>
    <x v="14"/>
  </r>
  <r>
    <n v="17350.13"/>
    <x v="0"/>
    <x v="0"/>
    <s v="USD"/>
    <n v="1355597528"/>
    <n v="1353005528"/>
    <b v="0"/>
    <n v="246"/>
    <b v="1"/>
    <s v="music/indie rock"/>
    <m/>
    <n v="70.53"/>
    <x v="4"/>
    <x v="14"/>
  </r>
  <r>
    <n v="10555"/>
    <x v="0"/>
    <x v="0"/>
    <s v="USD"/>
    <n v="1279778400"/>
    <n v="1275851354"/>
    <b v="0"/>
    <n v="120"/>
    <b v="1"/>
    <s v="music/indie rock"/>
    <m/>
    <n v="87.96"/>
    <x v="4"/>
    <x v="14"/>
  </r>
  <r>
    <n v="683"/>
    <x v="0"/>
    <x v="0"/>
    <s v="USD"/>
    <n v="1307459881"/>
    <n v="1304867881"/>
    <b v="0"/>
    <n v="26"/>
    <b v="1"/>
    <s v="music/indie rock"/>
    <m/>
    <n v="26.27"/>
    <x v="4"/>
    <x v="14"/>
  </r>
  <r>
    <n v="2600"/>
    <x v="0"/>
    <x v="0"/>
    <s v="USD"/>
    <n v="1302926340"/>
    <n v="1301524585"/>
    <b v="0"/>
    <n v="45"/>
    <b v="1"/>
    <s v="music/indie rock"/>
    <m/>
    <n v="57.78"/>
    <x v="4"/>
    <x v="14"/>
  </r>
  <r>
    <n v="1145"/>
    <x v="0"/>
    <x v="0"/>
    <s v="USD"/>
    <n v="1329082983"/>
    <n v="1326404583"/>
    <b v="0"/>
    <n v="20"/>
    <b v="1"/>
    <s v="music/indie rock"/>
    <m/>
    <n v="57.25"/>
    <x v="4"/>
    <x v="14"/>
  </r>
  <r>
    <n v="9228"/>
    <x v="0"/>
    <x v="0"/>
    <s v="USD"/>
    <n v="1445363722"/>
    <n v="1442771722"/>
    <b v="0"/>
    <n v="47"/>
    <b v="1"/>
    <s v="music/indie rock"/>
    <m/>
    <n v="196.34"/>
    <x v="4"/>
    <x v="14"/>
  </r>
  <r>
    <n v="559"/>
    <x v="0"/>
    <x v="0"/>
    <s v="USD"/>
    <n v="1334250165"/>
    <n v="1331658165"/>
    <b v="0"/>
    <n v="13"/>
    <b v="1"/>
    <s v="music/indie rock"/>
    <m/>
    <n v="43"/>
    <x v="4"/>
    <x v="14"/>
  </r>
  <r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445"/>
    <x v="0"/>
    <x v="0"/>
    <s v="USD"/>
    <n v="1454349600"/>
    <n v="1451277473"/>
    <b v="0"/>
    <n v="21"/>
    <b v="1"/>
    <s v="music/indie rock"/>
    <m/>
    <n v="68.81"/>
    <x v="4"/>
    <x v="14"/>
  </r>
  <r>
    <n v="1200"/>
    <x v="0"/>
    <x v="0"/>
    <s v="USD"/>
    <n v="1427319366"/>
    <n v="1424730966"/>
    <b v="0"/>
    <n v="42"/>
    <b v="1"/>
    <s v="music/indie rock"/>
    <m/>
    <n v="28.57"/>
    <x v="4"/>
    <x v="14"/>
  </r>
  <r>
    <n v="2734.11"/>
    <x v="0"/>
    <x v="0"/>
    <s v="USD"/>
    <n v="1349517540"/>
    <n v="1347137731"/>
    <b v="0"/>
    <n v="54"/>
    <b v="1"/>
    <s v="music/indie rock"/>
    <m/>
    <n v="50.63"/>
    <x v="4"/>
    <x v="14"/>
  </r>
  <r>
    <n v="2670"/>
    <x v="2"/>
    <x v="1"/>
    <s v="GBP"/>
    <n v="1432299600"/>
    <n v="1429707729"/>
    <b v="0"/>
    <n v="25"/>
    <b v="0"/>
    <s v="technology/gadgets"/>
    <m/>
    <n v="106.8"/>
    <x v="2"/>
    <x v="29"/>
  </r>
  <r>
    <n v="12"/>
    <x v="2"/>
    <x v="9"/>
    <s v="EUR"/>
    <n v="1425495447"/>
    <n v="1422903447"/>
    <b v="0"/>
    <n v="3"/>
    <b v="0"/>
    <s v="technology/gadgets"/>
    <m/>
    <n v="4"/>
    <x v="2"/>
    <x v="29"/>
  </r>
  <r>
    <n v="1398"/>
    <x v="2"/>
    <x v="0"/>
    <s v="USD"/>
    <n v="1485541791"/>
    <n v="1480357791"/>
    <b v="0"/>
    <n v="41"/>
    <b v="0"/>
    <s v="technology/gadgets"/>
    <m/>
    <n v="34.1"/>
    <x v="2"/>
    <x v="29"/>
  </r>
  <r>
    <n v="50"/>
    <x v="2"/>
    <x v="0"/>
    <s v="USD"/>
    <n v="1451752021"/>
    <n v="1447864021"/>
    <b v="0"/>
    <n v="2"/>
    <b v="0"/>
    <s v="technology/gadgets"/>
    <m/>
    <n v="25"/>
    <x v="2"/>
    <x v="29"/>
  </r>
  <r>
    <n v="42"/>
    <x v="2"/>
    <x v="0"/>
    <s v="USD"/>
    <n v="1410127994"/>
    <n v="1407535994"/>
    <b v="0"/>
    <n v="4"/>
    <b v="0"/>
    <s v="technology/gadgets"/>
    <m/>
    <n v="10.5"/>
    <x v="2"/>
    <x v="29"/>
  </r>
  <r>
    <n v="21380"/>
    <x v="2"/>
    <x v="0"/>
    <s v="USD"/>
    <n v="1466697983"/>
    <n v="1464105983"/>
    <b v="0"/>
    <n v="99"/>
    <b v="0"/>
    <s v="technology/gadgets"/>
    <m/>
    <n v="215.96"/>
    <x v="2"/>
    <x v="29"/>
  </r>
  <r>
    <n v="85"/>
    <x v="2"/>
    <x v="0"/>
    <s v="USD"/>
    <n v="1400853925"/>
    <n v="1399557925"/>
    <b v="0"/>
    <n v="4"/>
    <b v="0"/>
    <s v="technology/gadgets"/>
    <m/>
    <n v="21.25"/>
    <x v="2"/>
    <x v="29"/>
  </r>
  <r>
    <n v="433"/>
    <x v="2"/>
    <x v="0"/>
    <s v="USD"/>
    <n v="1483048900"/>
    <n v="1480456900"/>
    <b v="0"/>
    <n v="4"/>
    <b v="0"/>
    <s v="technology/gadgets"/>
    <m/>
    <n v="108.25"/>
    <x v="2"/>
    <x v="29"/>
  </r>
  <r>
    <n v="4939"/>
    <x v="2"/>
    <x v="0"/>
    <s v="USD"/>
    <n v="1414059479"/>
    <n v="1411467479"/>
    <b v="0"/>
    <n v="38"/>
    <b v="0"/>
    <s v="technology/gadgets"/>
    <m/>
    <n v="129.97"/>
    <x v="2"/>
    <x v="29"/>
  </r>
  <r>
    <n v="33486"/>
    <x v="2"/>
    <x v="9"/>
    <s v="EUR"/>
    <n v="1446331500"/>
    <n v="1442531217"/>
    <b v="0"/>
    <n v="285"/>
    <b v="0"/>
    <s v="technology/gadgets"/>
    <m/>
    <n v="117.49"/>
    <x v="2"/>
    <x v="29"/>
  </r>
  <r>
    <n v="10"/>
    <x v="2"/>
    <x v="4"/>
    <s v="NZD"/>
    <n v="1407545334"/>
    <n v="1404953334"/>
    <b v="0"/>
    <n v="1"/>
    <b v="0"/>
    <s v="technology/gadgets"/>
    <m/>
    <n v="10"/>
    <x v="2"/>
    <x v="29"/>
  </r>
  <r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637"/>
    <x v="2"/>
    <x v="1"/>
    <s v="GBP"/>
    <n v="1412770578"/>
    <n v="1410178578"/>
    <b v="0"/>
    <n v="26"/>
    <b v="0"/>
    <s v="technology/gadgets"/>
    <m/>
    <n v="24.5"/>
    <x v="2"/>
    <x v="29"/>
  </r>
  <r>
    <n v="60"/>
    <x v="2"/>
    <x v="0"/>
    <s v="USD"/>
    <n v="1414814340"/>
    <n v="1413519073"/>
    <b v="0"/>
    <n v="2"/>
    <b v="0"/>
    <s v="technology/gadgets"/>
    <m/>
    <n v="30"/>
    <x v="2"/>
    <x v="29"/>
  </r>
  <r>
    <n v="8"/>
    <x v="2"/>
    <x v="0"/>
    <s v="USD"/>
    <n v="1409620222"/>
    <n v="1407892222"/>
    <b v="0"/>
    <n v="4"/>
    <b v="0"/>
    <s v="technology/gadgets"/>
    <m/>
    <n v="2"/>
    <x v="2"/>
    <x v="29"/>
  </r>
  <r>
    <n v="102"/>
    <x v="2"/>
    <x v="0"/>
    <s v="USD"/>
    <n v="1478542375"/>
    <n v="1476378775"/>
    <b v="0"/>
    <n v="6"/>
    <b v="0"/>
    <s v="technology/gadgets"/>
    <m/>
    <n v="17"/>
    <x v="2"/>
    <x v="29"/>
  </r>
  <r>
    <n v="205025"/>
    <x v="2"/>
    <x v="7"/>
    <s v="HKD"/>
    <n v="1486708133"/>
    <n v="1484116133"/>
    <b v="0"/>
    <n v="70"/>
    <b v="0"/>
    <s v="technology/gadgets"/>
    <m/>
    <n v="2928.93"/>
    <x v="2"/>
    <x v="29"/>
  </r>
  <r>
    <n v="260"/>
    <x v="2"/>
    <x v="0"/>
    <s v="USD"/>
    <n v="1407869851"/>
    <n v="1404845851"/>
    <b v="0"/>
    <n v="9"/>
    <b v="0"/>
    <s v="technology/gadgets"/>
    <m/>
    <n v="28.89"/>
    <x v="2"/>
    <x v="29"/>
  </r>
  <r>
    <n v="237"/>
    <x v="2"/>
    <x v="0"/>
    <s v="USD"/>
    <n v="1432069249"/>
    <n v="1429477249"/>
    <b v="0"/>
    <n v="8"/>
    <b v="0"/>
    <s v="technology/gadgets"/>
    <m/>
    <n v="29.63"/>
    <x v="2"/>
    <x v="29"/>
  </r>
  <r>
    <n v="4303"/>
    <x v="2"/>
    <x v="1"/>
    <s v="GBP"/>
    <n v="1445468400"/>
    <n v="1443042061"/>
    <b v="0"/>
    <n v="105"/>
    <b v="0"/>
    <s v="technology/gadgets"/>
    <m/>
    <n v="40.98"/>
    <x v="2"/>
    <x v="29"/>
  </r>
  <r>
    <n v="2052"/>
    <x v="0"/>
    <x v="0"/>
    <s v="USD"/>
    <n v="1342243143"/>
    <n v="1339651143"/>
    <b v="0"/>
    <n v="38"/>
    <b v="1"/>
    <s v="music/indie rock"/>
    <m/>
    <n v="54"/>
    <x v="4"/>
    <x v="14"/>
  </r>
  <r>
    <n v="2311"/>
    <x v="0"/>
    <x v="0"/>
    <s v="USD"/>
    <n v="1386828507"/>
    <n v="1384236507"/>
    <b v="0"/>
    <n v="64"/>
    <b v="1"/>
    <s v="music/indie rock"/>
    <m/>
    <n v="36.11"/>
    <x v="4"/>
    <x v="14"/>
  </r>
  <r>
    <n v="301"/>
    <x v="0"/>
    <x v="0"/>
    <s v="USD"/>
    <n v="1317099540"/>
    <n v="1313612532"/>
    <b v="0"/>
    <n v="13"/>
    <b v="1"/>
    <s v="music/indie rock"/>
    <m/>
    <n v="23.15"/>
    <x v="4"/>
    <x v="14"/>
  </r>
  <r>
    <n v="3432"/>
    <x v="0"/>
    <x v="0"/>
    <s v="USD"/>
    <n v="1389814380"/>
    <n v="1387390555"/>
    <b v="0"/>
    <n v="33"/>
    <b v="1"/>
    <s v="music/indie rock"/>
    <m/>
    <n v="104"/>
    <x v="4"/>
    <x v="14"/>
  </r>
  <r>
    <n v="1655"/>
    <x v="0"/>
    <x v="0"/>
    <s v="USD"/>
    <n v="1381449600"/>
    <n v="1379540288"/>
    <b v="0"/>
    <n v="52"/>
    <b v="1"/>
    <s v="music/indie rock"/>
    <m/>
    <n v="31.83"/>
    <x v="4"/>
    <x v="14"/>
  </r>
  <r>
    <n v="2930.69"/>
    <x v="0"/>
    <x v="0"/>
    <s v="USD"/>
    <n v="1288657560"/>
    <n v="1286319256"/>
    <b v="0"/>
    <n v="107"/>
    <b v="1"/>
    <s v="music/indie rock"/>
    <m/>
    <n v="27.39"/>
    <x v="4"/>
    <x v="14"/>
  </r>
  <r>
    <n v="620"/>
    <x v="0"/>
    <x v="0"/>
    <s v="USD"/>
    <n v="1331182740"/>
    <n v="1329856839"/>
    <b v="0"/>
    <n v="11"/>
    <b v="1"/>
    <s v="music/indie rock"/>
    <m/>
    <n v="56.36"/>
    <x v="4"/>
    <x v="14"/>
  </r>
  <r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3210"/>
    <x v="0"/>
    <x v="0"/>
    <s v="USD"/>
    <n v="1309825866"/>
    <n v="1306197066"/>
    <b v="0"/>
    <n v="75"/>
    <b v="1"/>
    <s v="music/indie rock"/>
    <m/>
    <n v="42.8"/>
    <x v="4"/>
    <x v="14"/>
  </r>
  <r>
    <n v="1270"/>
    <x v="0"/>
    <x v="0"/>
    <s v="USD"/>
    <n v="1373203482"/>
    <n v="1368019482"/>
    <b v="0"/>
    <n v="26"/>
    <b v="1"/>
    <s v="music/indie rock"/>
    <m/>
    <n v="48.85"/>
    <x v="4"/>
    <x v="14"/>
  </r>
  <r>
    <n v="2412.02"/>
    <x v="0"/>
    <x v="0"/>
    <s v="USD"/>
    <n v="1337657400"/>
    <n v="1336512309"/>
    <b v="0"/>
    <n v="50"/>
    <b v="1"/>
    <s v="music/indie rock"/>
    <m/>
    <n v="48.24"/>
    <x v="4"/>
    <x v="14"/>
  </r>
  <r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0346"/>
    <x v="0"/>
    <x v="0"/>
    <s v="USD"/>
    <n v="1411787307"/>
    <n v="1409195307"/>
    <b v="0"/>
    <n v="110"/>
    <b v="1"/>
    <s v="music/indie rock"/>
    <m/>
    <n v="94.05"/>
    <x v="4"/>
    <x v="14"/>
  </r>
  <r>
    <n v="6181"/>
    <x v="0"/>
    <x v="0"/>
    <s v="USD"/>
    <n v="1324789200"/>
    <n v="1321649321"/>
    <b v="0"/>
    <n v="77"/>
    <b v="1"/>
    <s v="music/indie rock"/>
    <m/>
    <n v="80.27"/>
    <x v="4"/>
    <x v="14"/>
  </r>
  <r>
    <n v="2710"/>
    <x v="0"/>
    <x v="0"/>
    <s v="USD"/>
    <n v="1403326740"/>
    <n v="1400106171"/>
    <b v="0"/>
    <n v="50"/>
    <b v="1"/>
    <s v="music/indie rock"/>
    <m/>
    <n v="54.2"/>
    <x v="4"/>
    <x v="14"/>
  </r>
  <r>
    <n v="8739.01"/>
    <x v="0"/>
    <x v="0"/>
    <s v="USD"/>
    <n v="1323151140"/>
    <n v="1320528070"/>
    <b v="0"/>
    <n v="145"/>
    <b v="1"/>
    <s v="music/indie rock"/>
    <m/>
    <n v="60.27"/>
    <x v="4"/>
    <x v="14"/>
  </r>
  <r>
    <n v="1123.47"/>
    <x v="0"/>
    <x v="0"/>
    <s v="USD"/>
    <n v="1339732740"/>
    <n v="1338346281"/>
    <b v="0"/>
    <n v="29"/>
    <b v="1"/>
    <s v="music/indie rock"/>
    <m/>
    <n v="38.74"/>
    <x v="4"/>
    <x v="14"/>
  </r>
  <r>
    <n v="17390"/>
    <x v="0"/>
    <x v="0"/>
    <s v="USD"/>
    <n v="1372741200"/>
    <n v="1370067231"/>
    <b v="0"/>
    <n v="114"/>
    <b v="1"/>
    <s v="music/indie rock"/>
    <m/>
    <n v="152.54"/>
    <x v="4"/>
    <x v="14"/>
  </r>
  <r>
    <n v="11070"/>
    <x v="0"/>
    <x v="0"/>
    <s v="USD"/>
    <n v="1362955108"/>
    <n v="1360366708"/>
    <b v="0"/>
    <n v="96"/>
    <b v="1"/>
    <s v="music/indie rock"/>
    <m/>
    <n v="115.31"/>
    <x v="4"/>
    <x v="14"/>
  </r>
  <r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315295.89"/>
    <x v="0"/>
    <x v="0"/>
    <s v="USD"/>
    <n v="1400137131"/>
    <n v="1397545131"/>
    <b v="1"/>
    <n v="4883"/>
    <b v="1"/>
    <s v="technology/hardware"/>
    <m/>
    <n v="64.569999999999993"/>
    <x v="2"/>
    <x v="30"/>
  </r>
  <r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70525"/>
    <x v="0"/>
    <x v="0"/>
    <s v="USD"/>
    <n v="1470896916"/>
    <n v="1467008916"/>
    <b v="1"/>
    <n v="2478"/>
    <b v="1"/>
    <s v="technology/hardware"/>
    <m/>
    <n v="68.819999999999993"/>
    <x v="2"/>
    <x v="30"/>
  </r>
  <r>
    <n v="315222.2"/>
    <x v="0"/>
    <x v="0"/>
    <s v="USD"/>
    <n v="1398952890"/>
    <n v="1396360890"/>
    <b v="1"/>
    <n v="1789"/>
    <b v="1"/>
    <s v="technology/hardware"/>
    <m/>
    <n v="176.2"/>
    <x v="2"/>
    <x v="30"/>
  </r>
  <r>
    <n v="348018"/>
    <x v="0"/>
    <x v="3"/>
    <s v="EUR"/>
    <n v="1436680958"/>
    <n v="1433224958"/>
    <b v="1"/>
    <n v="680"/>
    <b v="1"/>
    <s v="technology/hardware"/>
    <m/>
    <n v="511.79"/>
    <x v="2"/>
    <x v="30"/>
  </r>
  <r>
    <n v="11231"/>
    <x v="0"/>
    <x v="0"/>
    <s v="USD"/>
    <n v="1397961361"/>
    <n v="1392780961"/>
    <b v="1"/>
    <n v="70"/>
    <b v="1"/>
    <s v="technology/hardware"/>
    <m/>
    <n v="160.44"/>
    <x v="2"/>
    <x v="30"/>
  </r>
  <r>
    <n v="805.07"/>
    <x v="0"/>
    <x v="0"/>
    <s v="USD"/>
    <n v="1258955940"/>
    <n v="1255730520"/>
    <b v="1"/>
    <n v="23"/>
    <b v="1"/>
    <s v="technology/hardware"/>
    <m/>
    <n v="35"/>
    <x v="2"/>
    <x v="30"/>
  </r>
  <r>
    <n v="800211"/>
    <x v="0"/>
    <x v="0"/>
    <s v="USD"/>
    <n v="1465232520"/>
    <n v="1460557809"/>
    <b v="1"/>
    <n v="4245"/>
    <b v="1"/>
    <s v="technology/hardware"/>
    <m/>
    <n v="188.51"/>
    <x v="2"/>
    <x v="30"/>
  </r>
  <r>
    <n v="53001.3"/>
    <x v="0"/>
    <x v="1"/>
    <s v="GBP"/>
    <n v="1404986951"/>
    <n v="1402394951"/>
    <b v="1"/>
    <n v="943"/>
    <b v="1"/>
    <s v="technology/hardware"/>
    <m/>
    <n v="56.2"/>
    <x v="2"/>
    <x v="30"/>
  </r>
  <r>
    <n v="96248.960000000006"/>
    <x v="0"/>
    <x v="0"/>
    <s v="USD"/>
    <n v="1303446073"/>
    <n v="1300767673"/>
    <b v="1"/>
    <n v="1876"/>
    <b v="1"/>
    <s v="technology/hardware"/>
    <m/>
    <n v="51.31"/>
    <x v="2"/>
    <x v="30"/>
  </r>
  <r>
    <n v="106222"/>
    <x v="0"/>
    <x v="0"/>
    <s v="USD"/>
    <n v="1478516737"/>
    <n v="1475921137"/>
    <b v="1"/>
    <n v="834"/>
    <b v="1"/>
    <s v="technology/hardware"/>
    <m/>
    <n v="127.36"/>
    <x v="2"/>
    <x v="30"/>
  </r>
  <r>
    <n v="69465.33"/>
    <x v="0"/>
    <x v="5"/>
    <s v="CAD"/>
    <n v="1381934015"/>
    <n v="1378737215"/>
    <b v="1"/>
    <n v="682"/>
    <b v="1"/>
    <s v="technology/hardware"/>
    <m/>
    <n v="101.86"/>
    <x v="2"/>
    <x v="30"/>
  </r>
  <r>
    <n v="33892"/>
    <x v="0"/>
    <x v="0"/>
    <s v="USD"/>
    <n v="1330657200"/>
    <n v="1328158065"/>
    <b v="1"/>
    <n v="147"/>
    <b v="1"/>
    <s v="technology/hardware"/>
    <m/>
    <n v="230.56"/>
    <x v="2"/>
    <x v="30"/>
  </r>
  <r>
    <n v="349474"/>
    <x v="0"/>
    <x v="0"/>
    <s v="USD"/>
    <n v="1457758800"/>
    <n v="1453730176"/>
    <b v="1"/>
    <n v="415"/>
    <b v="1"/>
    <s v="technology/hardware"/>
    <m/>
    <n v="842.11"/>
    <x v="2"/>
    <x v="30"/>
  </r>
  <r>
    <n v="167410.01999999999"/>
    <x v="0"/>
    <x v="0"/>
    <s v="USD"/>
    <n v="1337799600"/>
    <n v="1334989881"/>
    <b v="1"/>
    <n v="290"/>
    <b v="1"/>
    <s v="technology/hardware"/>
    <m/>
    <n v="577.28"/>
    <x v="2"/>
    <x v="30"/>
  </r>
  <r>
    <n v="176420"/>
    <x v="0"/>
    <x v="0"/>
    <s v="USD"/>
    <n v="1429391405"/>
    <n v="1425507005"/>
    <b v="1"/>
    <n v="365"/>
    <b v="1"/>
    <s v="technology/hardware"/>
    <m/>
    <n v="483.34"/>
    <x v="2"/>
    <x v="30"/>
  </r>
  <r>
    <n v="50251.41"/>
    <x v="0"/>
    <x v="0"/>
    <s v="USD"/>
    <n v="1351304513"/>
    <n v="1348712513"/>
    <b v="1"/>
    <n v="660"/>
    <b v="1"/>
    <s v="technology/hardware"/>
    <m/>
    <n v="76.14"/>
    <x v="2"/>
    <x v="30"/>
  </r>
  <r>
    <n v="100490.02"/>
    <x v="0"/>
    <x v="0"/>
    <s v="USD"/>
    <n v="1364078561"/>
    <n v="1361490161"/>
    <b v="1"/>
    <n v="1356"/>
    <b v="1"/>
    <s v="technology/hardware"/>
    <m/>
    <n v="74.11"/>
    <x v="2"/>
    <x v="30"/>
  </r>
  <r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82532"/>
    <x v="0"/>
    <x v="11"/>
    <s v="SEK"/>
    <n v="1419151341"/>
    <n v="1416559341"/>
    <b v="1"/>
    <n v="33"/>
    <b v="1"/>
    <s v="technology/hardware"/>
    <m/>
    <n v="2500.9699999999998"/>
    <x v="2"/>
    <x v="30"/>
  </r>
  <r>
    <n v="110538.12"/>
    <x v="0"/>
    <x v="0"/>
    <s v="USD"/>
    <n v="1349495940"/>
    <n v="1346042417"/>
    <b v="1"/>
    <n v="1633"/>
    <b v="1"/>
    <s v="technology/hardware"/>
    <m/>
    <n v="67.69"/>
    <x v="2"/>
    <x v="30"/>
  </r>
  <r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24108"/>
    <x v="0"/>
    <x v="1"/>
    <s v="GBP"/>
    <n v="1410862734"/>
    <n v="1407838734"/>
    <b v="1"/>
    <n v="205"/>
    <b v="1"/>
    <s v="technology/hardware"/>
    <m/>
    <n v="117.6"/>
    <x v="2"/>
    <x v="30"/>
  </r>
  <r>
    <n v="231543.12"/>
    <x v="0"/>
    <x v="13"/>
    <s v="EUR"/>
    <n v="1461306772"/>
    <n v="1458714772"/>
    <b v="1"/>
    <n v="1281"/>
    <b v="1"/>
    <s v="technology/hardware"/>
    <m/>
    <n v="180.75"/>
    <x v="2"/>
    <x v="30"/>
  </r>
  <r>
    <n v="13114"/>
    <x v="0"/>
    <x v="0"/>
    <s v="USD"/>
    <n v="1326330000"/>
    <n v="1324433310"/>
    <b v="1"/>
    <n v="103"/>
    <b v="1"/>
    <s v="technology/hardware"/>
    <m/>
    <n v="127.32"/>
    <x v="2"/>
    <x v="30"/>
  </r>
  <r>
    <n v="206743.09"/>
    <x v="0"/>
    <x v="0"/>
    <s v="USD"/>
    <n v="1408021098"/>
    <n v="1405429098"/>
    <b v="1"/>
    <n v="1513"/>
    <b v="1"/>
    <s v="technology/hardware"/>
    <m/>
    <n v="136.63999999999999"/>
    <x v="2"/>
    <x v="30"/>
  </r>
  <r>
    <n v="74026"/>
    <x v="0"/>
    <x v="0"/>
    <s v="USD"/>
    <n v="1398959729"/>
    <n v="1396367729"/>
    <b v="1"/>
    <n v="405"/>
    <b v="1"/>
    <s v="technology/hardware"/>
    <m/>
    <n v="182.78"/>
    <x v="2"/>
    <x v="30"/>
  </r>
  <r>
    <n v="142483"/>
    <x v="0"/>
    <x v="0"/>
    <s v="USD"/>
    <n v="1480777515"/>
    <n v="1478095515"/>
    <b v="1"/>
    <n v="510"/>
    <b v="1"/>
    <s v="technology/hardware"/>
    <m/>
    <n v="279.38"/>
    <x v="2"/>
    <x v="30"/>
  </r>
  <r>
    <n v="115816"/>
    <x v="0"/>
    <x v="1"/>
    <s v="GBP"/>
    <n v="1470423668"/>
    <n v="1467831668"/>
    <b v="1"/>
    <n v="1887"/>
    <b v="1"/>
    <s v="technology/hardware"/>
    <m/>
    <n v="61.38"/>
    <x v="2"/>
    <x v="30"/>
  </r>
  <r>
    <n v="56590"/>
    <x v="0"/>
    <x v="0"/>
    <s v="USD"/>
    <n v="1366429101"/>
    <n v="1361248701"/>
    <b v="1"/>
    <n v="701"/>
    <b v="1"/>
    <s v="technology/hardware"/>
    <m/>
    <n v="80.73"/>
    <x v="2"/>
    <x v="30"/>
  </r>
  <r>
    <n v="1052110.8700000001"/>
    <x v="0"/>
    <x v="0"/>
    <s v="USD"/>
    <n v="1384488000"/>
    <n v="1381752061"/>
    <b v="1"/>
    <n v="3863"/>
    <b v="1"/>
    <s v="technology/hardware"/>
    <m/>
    <n v="272.36"/>
    <x v="2"/>
    <x v="30"/>
  </r>
  <r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508525.01"/>
    <x v="0"/>
    <x v="0"/>
    <s v="USD"/>
    <n v="1470466800"/>
    <n v="1467134464"/>
    <b v="1"/>
    <n v="2051"/>
    <b v="1"/>
    <s v="technology/hardware"/>
    <m/>
    <n v="247.94"/>
    <x v="2"/>
    <x v="30"/>
  </r>
  <r>
    <n v="75099.199999999997"/>
    <x v="0"/>
    <x v="1"/>
    <s v="GBP"/>
    <n v="1376899269"/>
    <n v="1371715269"/>
    <b v="1"/>
    <n v="402"/>
    <b v="1"/>
    <s v="technology/hardware"/>
    <m/>
    <n v="186.81"/>
    <x v="2"/>
    <x v="30"/>
  </r>
  <r>
    <n v="33393.339999999997"/>
    <x v="0"/>
    <x v="0"/>
    <s v="USD"/>
    <n v="1362938851"/>
    <n v="1360346851"/>
    <b v="1"/>
    <n v="253"/>
    <b v="1"/>
    <s v="technology/hardware"/>
    <m/>
    <n v="131.99"/>
    <x v="2"/>
    <x v="30"/>
  </r>
  <r>
    <n v="13864"/>
    <x v="0"/>
    <x v="1"/>
    <s v="GBP"/>
    <n v="1373751325"/>
    <n v="1371159325"/>
    <b v="1"/>
    <n v="473"/>
    <b v="1"/>
    <s v="technology/hardware"/>
    <m/>
    <n v="29.31"/>
    <x v="2"/>
    <x v="30"/>
  </r>
  <r>
    <n v="201165"/>
    <x v="0"/>
    <x v="0"/>
    <s v="USD"/>
    <n v="1450511940"/>
    <n v="1446527540"/>
    <b v="1"/>
    <n v="821"/>
    <b v="1"/>
    <s v="technology/hardware"/>
    <m/>
    <n v="245.02"/>
    <x v="2"/>
    <x v="30"/>
  </r>
  <r>
    <n v="513422.57"/>
    <x v="0"/>
    <x v="0"/>
    <s v="USD"/>
    <n v="1339484400"/>
    <n v="1336627492"/>
    <b v="1"/>
    <n v="388"/>
    <b v="1"/>
    <s v="technology/hardware"/>
    <m/>
    <n v="1323.25"/>
    <x v="2"/>
    <x v="30"/>
  </r>
  <r>
    <n v="229802.31"/>
    <x v="0"/>
    <x v="0"/>
    <s v="USD"/>
    <n v="1447909140"/>
    <n v="1444734146"/>
    <b v="1"/>
    <n v="813"/>
    <b v="1"/>
    <s v="technology/hardware"/>
    <m/>
    <n v="282.66000000000003"/>
    <x v="2"/>
    <x v="30"/>
  </r>
  <r>
    <n v="177412.01"/>
    <x v="0"/>
    <x v="12"/>
    <s v="EUR"/>
    <n v="1459684862"/>
    <n v="1456232462"/>
    <b v="1"/>
    <n v="1945"/>
    <b v="1"/>
    <s v="technology/hardware"/>
    <m/>
    <n v="91.21"/>
    <x v="2"/>
    <x v="30"/>
  </r>
  <r>
    <n v="381"/>
    <x v="2"/>
    <x v="5"/>
    <s v="CAD"/>
    <n v="1404926665"/>
    <n v="1402334665"/>
    <b v="0"/>
    <n v="12"/>
    <b v="0"/>
    <s v="photography/people"/>
    <m/>
    <n v="31.75"/>
    <x v="8"/>
    <x v="31"/>
  </r>
  <r>
    <n v="0"/>
    <x v="2"/>
    <x v="7"/>
    <s v="HKD"/>
    <n v="1480863887"/>
    <n v="1478268287"/>
    <b v="0"/>
    <n v="0"/>
    <b v="0"/>
    <s v="photography/people"/>
    <m/>
    <e v="#DIV/0!"/>
    <x v="8"/>
    <x v="31"/>
  </r>
  <r>
    <n v="1419"/>
    <x v="2"/>
    <x v="0"/>
    <s v="USD"/>
    <n v="1472799600"/>
    <n v="1470874618"/>
    <b v="0"/>
    <n v="16"/>
    <b v="0"/>
    <s v="photography/people"/>
    <m/>
    <n v="88.69"/>
    <x v="8"/>
    <x v="31"/>
  </r>
  <r>
    <n v="3172"/>
    <x v="2"/>
    <x v="0"/>
    <s v="USD"/>
    <n v="1417377481"/>
    <n v="1412189881"/>
    <b v="0"/>
    <n v="7"/>
    <b v="0"/>
    <s v="photography/people"/>
    <m/>
    <n v="453.14"/>
    <x v="8"/>
    <x v="31"/>
  </r>
  <r>
    <n v="51"/>
    <x v="2"/>
    <x v="1"/>
    <s v="GBP"/>
    <n v="1470178800"/>
    <n v="1467650771"/>
    <b v="0"/>
    <n v="4"/>
    <b v="0"/>
    <s v="photography/people"/>
    <m/>
    <n v="12.75"/>
    <x v="8"/>
    <x v="31"/>
  </r>
  <r>
    <n v="1"/>
    <x v="2"/>
    <x v="1"/>
    <s v="GBP"/>
    <n v="1457947483"/>
    <n v="1455359083"/>
    <b v="0"/>
    <n v="1"/>
    <b v="0"/>
    <s v="photography/people"/>
    <m/>
    <n v="1"/>
    <x v="8"/>
    <x v="31"/>
  </r>
  <r>
    <n v="2336"/>
    <x v="2"/>
    <x v="1"/>
    <s v="GBP"/>
    <n v="1425223276"/>
    <n v="1422631276"/>
    <b v="0"/>
    <n v="28"/>
    <b v="0"/>
    <s v="photography/people"/>
    <m/>
    <n v="83.43"/>
    <x v="8"/>
    <x v="31"/>
  </r>
  <r>
    <n v="25"/>
    <x v="2"/>
    <x v="0"/>
    <s v="USD"/>
    <n v="1440094742"/>
    <n v="1437502742"/>
    <b v="0"/>
    <n v="1"/>
    <b v="0"/>
    <s v="photography/people"/>
    <m/>
    <n v="25"/>
    <x v="8"/>
    <x v="31"/>
  </r>
  <r>
    <n v="50"/>
    <x v="2"/>
    <x v="0"/>
    <s v="USD"/>
    <n v="1481473208"/>
    <n v="1478881208"/>
    <b v="0"/>
    <n v="1"/>
    <b v="0"/>
    <s v="photography/people"/>
    <m/>
    <n v="50"/>
    <x v="8"/>
    <x v="31"/>
  </r>
  <r>
    <n v="509"/>
    <x v="2"/>
    <x v="0"/>
    <s v="USD"/>
    <n v="1455338532"/>
    <n v="1454042532"/>
    <b v="0"/>
    <n v="5"/>
    <b v="0"/>
    <s v="photography/people"/>
    <m/>
    <n v="101.8"/>
    <x v="8"/>
    <x v="31"/>
  </r>
  <r>
    <n v="140"/>
    <x v="2"/>
    <x v="0"/>
    <s v="USD"/>
    <n v="1435958786"/>
    <n v="1434144386"/>
    <b v="0"/>
    <n v="3"/>
    <b v="0"/>
    <s v="photography/people"/>
    <m/>
    <n v="46.67"/>
    <x v="8"/>
    <x v="31"/>
  </r>
  <r>
    <n v="2"/>
    <x v="2"/>
    <x v="0"/>
    <s v="USD"/>
    <n v="1424229991"/>
    <n v="1421637991"/>
    <b v="0"/>
    <n v="2"/>
    <b v="0"/>
    <s v="photography/people"/>
    <m/>
    <n v="1"/>
    <x v="8"/>
    <x v="31"/>
  </r>
  <r>
    <n v="0"/>
    <x v="2"/>
    <x v="1"/>
    <s v="GBP"/>
    <n v="1450706837"/>
    <n v="1448114837"/>
    <b v="0"/>
    <n v="0"/>
    <b v="0"/>
    <s v="photography/people"/>
    <m/>
    <e v="#DIV/0!"/>
    <x v="8"/>
    <x v="31"/>
  </r>
  <r>
    <n v="0"/>
    <x v="2"/>
    <x v="0"/>
    <s v="USD"/>
    <n v="1481072942"/>
    <n v="1475885342"/>
    <b v="0"/>
    <n v="0"/>
    <b v="0"/>
    <s v="photography/people"/>
    <m/>
    <e v="#DIV/0!"/>
    <x v="8"/>
    <x v="31"/>
  </r>
  <r>
    <n v="78"/>
    <x v="2"/>
    <x v="5"/>
    <s v="CAD"/>
    <n v="1437082736"/>
    <n v="1435354736"/>
    <b v="0"/>
    <n v="3"/>
    <b v="0"/>
    <s v="photography/people"/>
    <m/>
    <n v="26"/>
    <x v="8"/>
    <x v="31"/>
  </r>
  <r>
    <n v="0"/>
    <x v="2"/>
    <x v="0"/>
    <s v="USD"/>
    <n v="1405021211"/>
    <n v="1402429211"/>
    <b v="0"/>
    <n v="0"/>
    <b v="0"/>
    <s v="photography/people"/>
    <m/>
    <e v="#DIV/0!"/>
    <x v="8"/>
    <x v="31"/>
  </r>
  <r>
    <n v="0"/>
    <x v="2"/>
    <x v="0"/>
    <s v="USD"/>
    <n v="1409091612"/>
    <n v="1406499612"/>
    <b v="0"/>
    <n v="0"/>
    <b v="0"/>
    <s v="photography/people"/>
    <m/>
    <e v="#DIV/0!"/>
    <x v="8"/>
    <x v="31"/>
  </r>
  <r>
    <n v="655"/>
    <x v="2"/>
    <x v="0"/>
    <s v="USD"/>
    <n v="1406861438"/>
    <n v="1402973438"/>
    <b v="0"/>
    <n v="3"/>
    <b v="0"/>
    <s v="photography/people"/>
    <m/>
    <n v="218.33"/>
    <x v="8"/>
    <x v="31"/>
  </r>
  <r>
    <n v="236"/>
    <x v="2"/>
    <x v="1"/>
    <s v="GBP"/>
    <n v="1415882108"/>
    <n v="1413286508"/>
    <b v="0"/>
    <n v="7"/>
    <b v="0"/>
    <s v="photography/people"/>
    <m/>
    <n v="33.71"/>
    <x v="8"/>
    <x v="31"/>
  </r>
  <r>
    <n v="625"/>
    <x v="2"/>
    <x v="5"/>
    <s v="CAD"/>
    <n v="1452120613"/>
    <n v="1449528613"/>
    <b v="0"/>
    <n v="25"/>
    <b v="0"/>
    <s v="photography/people"/>
    <m/>
    <n v="25"/>
    <x v="8"/>
    <x v="31"/>
  </r>
  <r>
    <n v="210171"/>
    <x v="0"/>
    <x v="12"/>
    <s v="EUR"/>
    <n v="1434139200"/>
    <n v="1431406916"/>
    <b v="1"/>
    <n v="1637"/>
    <b v="1"/>
    <s v="technology/hardware"/>
    <m/>
    <n v="128.38999999999999"/>
    <x v="2"/>
    <x v="30"/>
  </r>
  <r>
    <n v="108397.11"/>
    <x v="0"/>
    <x v="0"/>
    <s v="USD"/>
    <n v="1485191143"/>
    <n v="1482599143"/>
    <b v="1"/>
    <n v="1375"/>
    <b v="1"/>
    <s v="technology/hardware"/>
    <m/>
    <n v="78.83"/>
    <x v="2"/>
    <x v="30"/>
  </r>
  <r>
    <n v="1560"/>
    <x v="0"/>
    <x v="0"/>
    <s v="USD"/>
    <n v="1278111600"/>
    <n v="1276830052"/>
    <b v="1"/>
    <n v="17"/>
    <b v="1"/>
    <s v="technology/hardware"/>
    <m/>
    <n v="91.76"/>
    <x v="2"/>
    <x v="30"/>
  </r>
  <r>
    <n v="117210.24000000001"/>
    <x v="0"/>
    <x v="0"/>
    <s v="USD"/>
    <n v="1405002663"/>
    <n v="1402410663"/>
    <b v="1"/>
    <n v="354"/>
    <b v="1"/>
    <s v="technology/hardware"/>
    <m/>
    <n v="331.1"/>
    <x v="2"/>
    <x v="30"/>
  </r>
  <r>
    <n v="37104.03"/>
    <x v="0"/>
    <x v="0"/>
    <s v="USD"/>
    <n v="1381895940"/>
    <n v="1379532618"/>
    <b v="1"/>
    <n v="191"/>
    <b v="1"/>
    <s v="technology/hardware"/>
    <m/>
    <n v="194.26"/>
    <x v="2"/>
    <x v="30"/>
  </r>
  <r>
    <n v="123920"/>
    <x v="0"/>
    <x v="0"/>
    <s v="USD"/>
    <n v="1417611645"/>
    <n v="1414584045"/>
    <b v="1"/>
    <n v="303"/>
    <b v="1"/>
    <s v="technology/hardware"/>
    <m/>
    <n v="408.98"/>
    <x v="2"/>
    <x v="30"/>
  </r>
  <r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1839"/>
    <x v="0"/>
    <x v="0"/>
    <s v="USD"/>
    <n v="1316442622"/>
    <n v="1312641022"/>
    <b v="1"/>
    <n v="41"/>
    <b v="1"/>
    <s v="technology/hardware"/>
    <m/>
    <n v="44.85"/>
    <x v="2"/>
    <x v="30"/>
  </r>
  <r>
    <n v="152579"/>
    <x v="0"/>
    <x v="12"/>
    <s v="EUR"/>
    <n v="1479890743"/>
    <n v="1476776743"/>
    <b v="1"/>
    <n v="398"/>
    <b v="1"/>
    <s v="technology/hardware"/>
    <m/>
    <n v="383.36"/>
    <x v="2"/>
    <x v="30"/>
  </r>
  <r>
    <n v="96015.9"/>
    <x v="0"/>
    <x v="0"/>
    <s v="USD"/>
    <n v="1471564491"/>
    <n v="1468972491"/>
    <b v="1"/>
    <n v="1737"/>
    <b v="1"/>
    <s v="technology/hardware"/>
    <m/>
    <n v="55.28"/>
    <x v="2"/>
    <x v="30"/>
  </r>
  <r>
    <n v="409782"/>
    <x v="0"/>
    <x v="15"/>
    <s v="EUR"/>
    <n v="1452553200"/>
    <n v="1449650173"/>
    <b v="1"/>
    <n v="971"/>
    <b v="1"/>
    <s v="technology/hardware"/>
    <m/>
    <n v="422.02"/>
    <x v="2"/>
    <x v="30"/>
  </r>
  <r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791862"/>
    <x v="0"/>
    <x v="0"/>
    <s v="USD"/>
    <n v="1468019014"/>
    <n v="1462835014"/>
    <b v="1"/>
    <n v="4562"/>
    <b v="1"/>
    <s v="technology/hardware"/>
    <m/>
    <n v="173.58"/>
    <x v="2"/>
    <x v="30"/>
  </r>
  <r>
    <n v="2344134.67"/>
    <x v="0"/>
    <x v="0"/>
    <s v="USD"/>
    <n v="1364184539"/>
    <n v="1361250539"/>
    <b v="1"/>
    <n v="26457"/>
    <b v="1"/>
    <s v="technology/hardware"/>
    <m/>
    <n v="88.6"/>
    <x v="2"/>
    <x v="30"/>
  </r>
  <r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885"/>
    <x v="0"/>
    <x v="0"/>
    <s v="USD"/>
    <n v="1400108640"/>
    <n v="1396923624"/>
    <b v="1"/>
    <n v="122"/>
    <b v="1"/>
    <s v="technology/hardware"/>
    <m/>
    <n v="23.65"/>
    <x v="2"/>
    <x v="30"/>
  </r>
  <r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3414"/>
    <x v="0"/>
    <x v="0"/>
    <s v="USD"/>
    <n v="1344826800"/>
    <n v="1341875544"/>
    <b v="1"/>
    <n v="105"/>
    <b v="1"/>
    <s v="technology/hardware"/>
    <m/>
    <n v="222.99"/>
    <x v="2"/>
    <x v="30"/>
  </r>
  <r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120249"/>
    <x v="0"/>
    <x v="0"/>
    <s v="USD"/>
    <n v="1427740319"/>
    <n v="1423855919"/>
    <b v="1"/>
    <n v="539"/>
    <b v="1"/>
    <s v="technology/hardware"/>
    <m/>
    <n v="223.1"/>
    <x v="2"/>
    <x v="30"/>
  </r>
  <r>
    <n v="3785"/>
    <x v="0"/>
    <x v="0"/>
    <s v="USD"/>
    <n v="1268690100"/>
    <n v="1265493806"/>
    <b v="1"/>
    <n v="79"/>
    <b v="1"/>
    <s v="technology/hardware"/>
    <m/>
    <n v="47.91"/>
    <x v="2"/>
    <x v="30"/>
  </r>
  <r>
    <n v="9030"/>
    <x v="0"/>
    <x v="0"/>
    <s v="USD"/>
    <n v="1409099481"/>
    <n v="1406507481"/>
    <b v="1"/>
    <n v="94"/>
    <b v="1"/>
    <s v="technology/hardware"/>
    <m/>
    <n v="96.06"/>
    <x v="2"/>
    <x v="30"/>
  </r>
  <r>
    <n v="74134"/>
    <x v="0"/>
    <x v="1"/>
    <s v="GBP"/>
    <n v="1354233296"/>
    <n v="1351641296"/>
    <b v="1"/>
    <n v="625"/>
    <b v="1"/>
    <s v="technology/hardware"/>
    <m/>
    <n v="118.61"/>
    <x v="2"/>
    <x v="30"/>
  </r>
  <r>
    <n v="60175"/>
    <x v="0"/>
    <x v="9"/>
    <s v="EUR"/>
    <n v="1420765200"/>
    <n v="1417506853"/>
    <b v="1"/>
    <n v="508"/>
    <b v="1"/>
    <s v="technology/hardware"/>
    <m/>
    <n v="118.45"/>
    <x v="2"/>
    <x v="30"/>
  </r>
  <r>
    <n v="76047"/>
    <x v="0"/>
    <x v="0"/>
    <s v="USD"/>
    <n v="1481778000"/>
    <n v="1479216874"/>
    <b v="1"/>
    <n v="531"/>
    <b v="1"/>
    <s v="technology/hardware"/>
    <m/>
    <n v="143.21"/>
    <x v="2"/>
    <x v="30"/>
  </r>
  <r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33641"/>
    <x v="0"/>
    <x v="1"/>
    <s v="GBP"/>
    <n v="1372701600"/>
    <n v="1369895421"/>
    <b v="1"/>
    <n v="204"/>
    <b v="1"/>
    <s v="technology/hardware"/>
    <m/>
    <n v="164.91"/>
    <x v="2"/>
    <x v="30"/>
  </r>
  <r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12353"/>
    <x v="0"/>
    <x v="0"/>
    <s v="USD"/>
    <n v="1453481974"/>
    <n v="1448297974"/>
    <b v="0"/>
    <n v="140"/>
    <b v="1"/>
    <s v="technology/hardware"/>
    <m/>
    <n v="88.24"/>
    <x v="2"/>
    <x v="30"/>
  </r>
  <r>
    <n v="7011"/>
    <x v="0"/>
    <x v="0"/>
    <s v="USD"/>
    <n v="1481432340"/>
    <n v="1476764077"/>
    <b v="0"/>
    <n v="193"/>
    <b v="1"/>
    <s v="technology/hardware"/>
    <m/>
    <n v="36.33"/>
    <x v="2"/>
    <x v="30"/>
  </r>
  <r>
    <n v="16232"/>
    <x v="0"/>
    <x v="0"/>
    <s v="USD"/>
    <n v="1434212714"/>
    <n v="1431620714"/>
    <b v="0"/>
    <n v="180"/>
    <b v="1"/>
    <s v="technology/hardware"/>
    <m/>
    <n v="90.18"/>
    <x v="2"/>
    <x v="30"/>
  </r>
  <r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12110"/>
    <x v="0"/>
    <x v="0"/>
    <s v="USD"/>
    <n v="1369282044"/>
    <n v="1366690044"/>
    <b v="0"/>
    <n v="217"/>
    <b v="1"/>
    <s v="technology/hardware"/>
    <m/>
    <n v="55.81"/>
    <x v="2"/>
    <x v="30"/>
  </r>
  <r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47327"/>
    <x v="0"/>
    <x v="0"/>
    <s v="USD"/>
    <n v="1433036578"/>
    <n v="1429580578"/>
    <b v="0"/>
    <n v="170"/>
    <b v="1"/>
    <s v="technology/hardware"/>
    <m/>
    <n v="278.39"/>
    <x v="2"/>
    <x v="30"/>
  </r>
  <r>
    <n v="10429"/>
    <x v="0"/>
    <x v="0"/>
    <s v="USD"/>
    <n v="1388017937"/>
    <n v="1385425937"/>
    <b v="0"/>
    <n v="242"/>
    <b v="1"/>
    <s v="technology/hardware"/>
    <m/>
    <n v="43.1"/>
    <x v="2"/>
    <x v="30"/>
  </r>
  <r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5051"/>
    <x v="0"/>
    <x v="0"/>
    <s v="USD"/>
    <n v="1448466551"/>
    <n v="1445870951"/>
    <b v="0"/>
    <n v="121"/>
    <b v="1"/>
    <s v="technology/hardware"/>
    <m/>
    <n v="41.74"/>
    <x v="2"/>
    <x v="30"/>
  </r>
  <r>
    <n v="39757"/>
    <x v="0"/>
    <x v="1"/>
    <s v="GBP"/>
    <n v="1399033810"/>
    <n v="1396441810"/>
    <b v="0"/>
    <n v="621"/>
    <b v="1"/>
    <s v="technology/hardware"/>
    <m/>
    <n v="64.02"/>
    <x v="2"/>
    <x v="30"/>
  </r>
  <r>
    <n v="10045"/>
    <x v="0"/>
    <x v="0"/>
    <s v="USD"/>
    <n v="1417579200"/>
    <n v="1415031043"/>
    <b v="0"/>
    <n v="101"/>
    <b v="1"/>
    <s v="technology/hardware"/>
    <m/>
    <n v="99.46"/>
    <x v="2"/>
    <x v="30"/>
  </r>
  <r>
    <n v="76726"/>
    <x v="0"/>
    <x v="0"/>
    <s v="USD"/>
    <n v="1366222542"/>
    <n v="1363630542"/>
    <b v="0"/>
    <n v="554"/>
    <b v="1"/>
    <s v="technology/hardware"/>
    <m/>
    <n v="138.49"/>
    <x v="2"/>
    <x v="30"/>
  </r>
  <r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4308"/>
    <x v="0"/>
    <x v="1"/>
    <s v="GBP"/>
    <n v="1425326400"/>
    <n v="1421916830"/>
    <b v="0"/>
    <n v="410"/>
    <b v="1"/>
    <s v="technology/hardware"/>
    <m/>
    <n v="10.51"/>
    <x v="2"/>
    <x v="30"/>
  </r>
  <r>
    <n v="43037"/>
    <x v="0"/>
    <x v="0"/>
    <s v="USD"/>
    <n v="1454277540"/>
    <n v="1450880854"/>
    <b v="0"/>
    <n v="375"/>
    <b v="1"/>
    <s v="technology/hardware"/>
    <m/>
    <n v="114.77"/>
    <x v="2"/>
    <x v="30"/>
  </r>
  <r>
    <n v="49100"/>
    <x v="0"/>
    <x v="0"/>
    <s v="USD"/>
    <n v="1406129150"/>
    <n v="1400945150"/>
    <b v="0"/>
    <n v="1364"/>
    <b v="1"/>
    <s v="technology/hardware"/>
    <m/>
    <n v="36"/>
    <x v="2"/>
    <x v="30"/>
  </r>
  <r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5922"/>
    <x v="0"/>
    <x v="12"/>
    <s v="EUR"/>
    <n v="1463333701"/>
    <n v="1460482501"/>
    <b v="0"/>
    <n v="49"/>
    <b v="1"/>
    <s v="technology/hardware"/>
    <m/>
    <n v="120.86"/>
    <x v="2"/>
    <x v="30"/>
  </r>
  <r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628"/>
    <x v="0"/>
    <x v="1"/>
    <s v="GBP"/>
    <n v="1432499376"/>
    <n v="1429648176"/>
    <b v="0"/>
    <n v="10"/>
    <b v="1"/>
    <s v="technology/hardware"/>
    <m/>
    <n v="62.8"/>
    <x v="2"/>
    <x v="30"/>
  </r>
  <r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56146"/>
    <x v="0"/>
    <x v="0"/>
    <s v="USD"/>
    <n v="1475390484"/>
    <n v="1471502484"/>
    <b v="0"/>
    <n v="278"/>
    <b v="1"/>
    <s v="technology/hardware"/>
    <m/>
    <n v="201.96"/>
    <x v="2"/>
    <x v="30"/>
  </r>
  <r>
    <n v="79173"/>
    <x v="0"/>
    <x v="0"/>
    <s v="USD"/>
    <n v="1462629432"/>
    <n v="1460037432"/>
    <b v="0"/>
    <n v="350"/>
    <b v="1"/>
    <s v="technology/hardware"/>
    <m/>
    <n v="226.21"/>
    <x v="2"/>
    <x v="30"/>
  </r>
  <r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615"/>
    <x v="0"/>
    <x v="0"/>
    <s v="USD"/>
    <n v="1462564182"/>
    <n v="1459972182"/>
    <b v="0"/>
    <n v="3"/>
    <b v="1"/>
    <s v="technology/hardware"/>
    <m/>
    <n v="205"/>
    <x v="2"/>
    <x v="30"/>
  </r>
  <r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57754"/>
    <x v="0"/>
    <x v="0"/>
    <s v="USD"/>
    <n v="1433538000"/>
    <n v="1428541276"/>
    <b v="0"/>
    <n v="188"/>
    <b v="1"/>
    <s v="technology/hardware"/>
    <m/>
    <n v="307.2"/>
    <x v="2"/>
    <x v="30"/>
  </r>
  <r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8817"/>
    <x v="0"/>
    <x v="1"/>
    <s v="GBP"/>
    <n v="1435258800"/>
    <n v="1432659793"/>
    <b v="0"/>
    <n v="607"/>
    <b v="1"/>
    <s v="technology/hardware"/>
    <m/>
    <n v="47.47"/>
    <x v="2"/>
    <x v="30"/>
  </r>
  <r>
    <n v="5078"/>
    <x v="0"/>
    <x v="0"/>
    <s v="USD"/>
    <n v="1447286300"/>
    <n v="1444690700"/>
    <b v="0"/>
    <n v="50"/>
    <b v="1"/>
    <s v="technology/hardware"/>
    <m/>
    <n v="101.56"/>
    <x v="2"/>
    <x v="30"/>
  </r>
  <r>
    <n v="4010"/>
    <x v="0"/>
    <x v="0"/>
    <s v="USD"/>
    <n v="1337144340"/>
    <n v="1333597555"/>
    <b v="0"/>
    <n v="55"/>
    <b v="1"/>
    <s v="music/indie rock"/>
    <m/>
    <n v="72.91"/>
    <x v="4"/>
    <x v="14"/>
  </r>
  <r>
    <n v="1661"/>
    <x v="0"/>
    <x v="0"/>
    <s v="USD"/>
    <n v="1322106796"/>
    <n v="1316919196"/>
    <b v="0"/>
    <n v="38"/>
    <b v="1"/>
    <s v="music/indie rock"/>
    <m/>
    <n v="43.71"/>
    <x v="4"/>
    <x v="14"/>
  </r>
  <r>
    <n v="850"/>
    <x v="0"/>
    <x v="0"/>
    <s v="USD"/>
    <n v="1338830395"/>
    <n v="1336238395"/>
    <b v="0"/>
    <n v="25"/>
    <b v="1"/>
    <s v="music/indie rock"/>
    <m/>
    <n v="34"/>
    <x v="4"/>
    <x v="14"/>
  </r>
  <r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7412"/>
    <x v="0"/>
    <x v="0"/>
    <s v="USD"/>
    <n v="1342382587"/>
    <n v="1339790587"/>
    <b v="0"/>
    <n v="83"/>
    <b v="1"/>
    <s v="music/indie rock"/>
    <m/>
    <n v="89.3"/>
    <x v="4"/>
    <x v="14"/>
  </r>
  <r>
    <n v="4028"/>
    <x v="0"/>
    <x v="0"/>
    <s v="USD"/>
    <n v="1323838740"/>
    <n v="1321200332"/>
    <b v="0"/>
    <n v="35"/>
    <b v="1"/>
    <s v="music/indie rock"/>
    <m/>
    <n v="115.09"/>
    <x v="4"/>
    <x v="14"/>
  </r>
  <r>
    <n v="1553"/>
    <x v="0"/>
    <x v="0"/>
    <s v="USD"/>
    <n v="1315457658"/>
    <n v="1312865658"/>
    <b v="0"/>
    <n v="25"/>
    <b v="1"/>
    <s v="music/indie rock"/>
    <m/>
    <n v="62.12"/>
    <x v="4"/>
    <x v="14"/>
  </r>
  <r>
    <n v="3465.32"/>
    <x v="0"/>
    <x v="0"/>
    <s v="USD"/>
    <n v="1284177540"/>
    <n v="1281028152"/>
    <b v="0"/>
    <n v="75"/>
    <b v="1"/>
    <s v="music/indie rock"/>
    <m/>
    <n v="46.2"/>
    <x v="4"/>
    <x v="14"/>
  </r>
  <r>
    <n v="3010.01"/>
    <x v="0"/>
    <x v="0"/>
    <s v="USD"/>
    <n v="1375408194"/>
    <n v="1372384194"/>
    <b v="0"/>
    <n v="62"/>
    <b v="1"/>
    <s v="music/indie rock"/>
    <m/>
    <n v="48.55"/>
    <x v="4"/>
    <x v="14"/>
  </r>
  <r>
    <n v="9203.23"/>
    <x v="0"/>
    <x v="0"/>
    <s v="USD"/>
    <n v="1361696955"/>
    <n v="1359104955"/>
    <b v="0"/>
    <n v="160"/>
    <b v="1"/>
    <s v="music/indie rock"/>
    <m/>
    <n v="57.52"/>
    <x v="4"/>
    <x v="14"/>
  </r>
  <r>
    <n v="21684.2"/>
    <x v="0"/>
    <x v="0"/>
    <s v="USD"/>
    <n v="1299009600"/>
    <n v="1294818278"/>
    <b v="0"/>
    <n v="246"/>
    <b v="1"/>
    <s v="music/indie rock"/>
    <m/>
    <n v="88.15"/>
    <x v="4"/>
    <x v="14"/>
  </r>
  <r>
    <n v="6077"/>
    <x v="0"/>
    <x v="0"/>
    <s v="USD"/>
    <n v="1318006732"/>
    <n v="1312822732"/>
    <b v="0"/>
    <n v="55"/>
    <b v="1"/>
    <s v="music/indie rock"/>
    <m/>
    <n v="110.49"/>
    <x v="4"/>
    <x v="14"/>
  </r>
  <r>
    <n v="1537"/>
    <x v="0"/>
    <x v="0"/>
    <s v="USD"/>
    <n v="1356211832"/>
    <n v="1351024232"/>
    <b v="0"/>
    <n v="23"/>
    <b v="1"/>
    <s v="music/indie rock"/>
    <m/>
    <n v="66.83"/>
    <x v="4"/>
    <x v="14"/>
  </r>
  <r>
    <n v="4219"/>
    <x v="0"/>
    <x v="0"/>
    <s v="USD"/>
    <n v="1330916400"/>
    <n v="1327969730"/>
    <b v="0"/>
    <n v="72"/>
    <b v="1"/>
    <s v="music/indie rock"/>
    <m/>
    <n v="58.6"/>
    <x v="4"/>
    <x v="14"/>
  </r>
  <r>
    <n v="2500"/>
    <x v="0"/>
    <x v="0"/>
    <s v="USD"/>
    <n v="1317576973"/>
    <n v="1312392973"/>
    <b v="0"/>
    <n v="22"/>
    <b v="1"/>
    <s v="music/indie rock"/>
    <m/>
    <n v="113.64"/>
    <x v="4"/>
    <x v="14"/>
  </r>
  <r>
    <n v="610"/>
    <x v="0"/>
    <x v="0"/>
    <s v="USD"/>
    <n v="1351223940"/>
    <n v="1349892735"/>
    <b v="0"/>
    <n v="14"/>
    <b v="1"/>
    <s v="music/indie rock"/>
    <m/>
    <n v="43.57"/>
    <x v="4"/>
    <x v="14"/>
  </r>
  <r>
    <n v="3000"/>
    <x v="0"/>
    <x v="0"/>
    <s v="USD"/>
    <n v="1322751735"/>
    <n v="1317564135"/>
    <b v="0"/>
    <n v="38"/>
    <b v="1"/>
    <s v="music/indie rock"/>
    <m/>
    <n v="78.95"/>
    <x v="4"/>
    <x v="14"/>
  </r>
  <r>
    <n v="6020"/>
    <x v="0"/>
    <x v="0"/>
    <s v="USD"/>
    <n v="1331174635"/>
    <n v="1328582635"/>
    <b v="0"/>
    <n v="32"/>
    <b v="1"/>
    <s v="music/indie rock"/>
    <m/>
    <n v="188.13"/>
    <x v="4"/>
    <x v="14"/>
  </r>
  <r>
    <n v="3971"/>
    <x v="0"/>
    <x v="0"/>
    <s v="USD"/>
    <n v="1435808400"/>
    <n v="1434650084"/>
    <b v="0"/>
    <n v="63"/>
    <b v="1"/>
    <s v="music/indie rock"/>
    <m/>
    <n v="63.03"/>
    <x v="4"/>
    <x v="14"/>
  </r>
  <r>
    <n v="820"/>
    <x v="0"/>
    <x v="0"/>
    <s v="USD"/>
    <n v="1341028740"/>
    <n v="1339704141"/>
    <b v="0"/>
    <n v="27"/>
    <b v="1"/>
    <s v="music/indie rock"/>
    <m/>
    <n v="30.37"/>
    <x v="4"/>
    <x v="14"/>
  </r>
  <r>
    <n v="2265"/>
    <x v="0"/>
    <x v="0"/>
    <s v="USD"/>
    <n v="1329104114"/>
    <n v="1323920114"/>
    <b v="0"/>
    <n v="44"/>
    <b v="1"/>
    <s v="music/indie rock"/>
    <m/>
    <n v="51.48"/>
    <x v="4"/>
    <x v="14"/>
  </r>
  <r>
    <n v="1360"/>
    <x v="0"/>
    <x v="0"/>
    <s v="USD"/>
    <n v="1304628648"/>
    <n v="1302036648"/>
    <b v="0"/>
    <n v="38"/>
    <b v="1"/>
    <s v="music/indie rock"/>
    <m/>
    <n v="35.79"/>
    <x v="4"/>
    <x v="14"/>
  </r>
  <r>
    <n v="11364"/>
    <x v="0"/>
    <x v="0"/>
    <s v="USD"/>
    <n v="1352488027"/>
    <n v="1349892427"/>
    <b v="0"/>
    <n v="115"/>
    <b v="1"/>
    <s v="music/indie rock"/>
    <m/>
    <n v="98.82"/>
    <x v="4"/>
    <x v="14"/>
  </r>
  <r>
    <n v="1036"/>
    <x v="0"/>
    <x v="0"/>
    <s v="USD"/>
    <n v="1369958400"/>
    <n v="1367286434"/>
    <b v="0"/>
    <n v="37"/>
    <b v="1"/>
    <s v="music/indie rock"/>
    <m/>
    <n v="28"/>
    <x v="4"/>
    <x v="14"/>
  </r>
  <r>
    <n v="5080"/>
    <x v="0"/>
    <x v="0"/>
    <s v="USD"/>
    <n v="1416542400"/>
    <n v="1415472953"/>
    <b v="0"/>
    <n v="99"/>
    <b v="1"/>
    <s v="music/indie rock"/>
    <m/>
    <n v="51.31"/>
    <x v="4"/>
    <x v="14"/>
  </r>
  <r>
    <n v="2355"/>
    <x v="0"/>
    <x v="0"/>
    <s v="USD"/>
    <n v="1359176974"/>
    <n v="1356584974"/>
    <b v="0"/>
    <n v="44"/>
    <b v="1"/>
    <s v="music/indie rock"/>
    <m/>
    <n v="53.52"/>
    <x v="4"/>
    <x v="14"/>
  </r>
  <r>
    <n v="2154.66"/>
    <x v="0"/>
    <x v="0"/>
    <s v="USD"/>
    <n v="1415815393"/>
    <n v="1413997393"/>
    <b v="0"/>
    <n v="58"/>
    <b v="1"/>
    <s v="music/indie rock"/>
    <m/>
    <n v="37.15"/>
    <x v="4"/>
    <x v="14"/>
  </r>
  <r>
    <n v="17170"/>
    <x v="0"/>
    <x v="0"/>
    <s v="USD"/>
    <n v="1347249300"/>
    <n v="1344917580"/>
    <b v="0"/>
    <n v="191"/>
    <b v="1"/>
    <s v="music/indie rock"/>
    <m/>
    <n v="89.9"/>
    <x v="4"/>
    <x v="14"/>
  </r>
  <r>
    <n v="4261"/>
    <x v="0"/>
    <x v="0"/>
    <s v="USD"/>
    <n v="1436115617"/>
    <n v="1433523617"/>
    <b v="0"/>
    <n v="40"/>
    <b v="1"/>
    <s v="music/indie rock"/>
    <m/>
    <n v="106.53"/>
    <x v="4"/>
    <x v="14"/>
  </r>
  <r>
    <n v="2007"/>
    <x v="0"/>
    <x v="0"/>
    <s v="USD"/>
    <n v="1401253140"/>
    <n v="1398873969"/>
    <b v="0"/>
    <n v="38"/>
    <b v="1"/>
    <s v="music/indie rock"/>
    <m/>
    <n v="52.82"/>
    <x v="4"/>
    <x v="14"/>
  </r>
  <r>
    <n v="2130"/>
    <x v="0"/>
    <x v="0"/>
    <s v="USD"/>
    <n v="1313370000"/>
    <n v="1307594625"/>
    <b v="0"/>
    <n v="39"/>
    <b v="1"/>
    <s v="music/indie rock"/>
    <m/>
    <n v="54.62"/>
    <x v="4"/>
    <x v="14"/>
  </r>
  <r>
    <n v="300"/>
    <x v="0"/>
    <x v="0"/>
    <s v="USD"/>
    <n v="1366064193"/>
    <n v="1364854593"/>
    <b v="0"/>
    <n v="11"/>
    <b v="1"/>
    <s v="music/indie rock"/>
    <m/>
    <n v="27.27"/>
    <x v="4"/>
    <x v="14"/>
  </r>
  <r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5235"/>
    <x v="0"/>
    <x v="0"/>
    <s v="USD"/>
    <n v="1291870740"/>
    <n v="1286480070"/>
    <b v="0"/>
    <n v="147"/>
    <b v="1"/>
    <s v="music/indie rock"/>
    <m/>
    <n v="35.61"/>
    <x v="4"/>
    <x v="14"/>
  </r>
  <r>
    <n v="3385"/>
    <x v="0"/>
    <x v="0"/>
    <s v="USD"/>
    <n v="1298167001"/>
    <n v="1295575001"/>
    <b v="0"/>
    <n v="36"/>
    <b v="1"/>
    <s v="music/indie rock"/>
    <m/>
    <n v="94.03"/>
    <x v="4"/>
    <x v="14"/>
  </r>
  <r>
    <n v="48434"/>
    <x v="0"/>
    <x v="0"/>
    <s v="USD"/>
    <n v="1349203203"/>
    <n v="1345056003"/>
    <b v="0"/>
    <n v="92"/>
    <b v="1"/>
    <s v="music/indie rock"/>
    <m/>
    <n v="526.46"/>
    <x v="4"/>
    <x v="14"/>
  </r>
  <r>
    <n v="1773"/>
    <x v="0"/>
    <x v="0"/>
    <s v="USD"/>
    <n v="1445921940"/>
    <n v="1444699549"/>
    <b v="0"/>
    <n v="35"/>
    <b v="1"/>
    <s v="music/indie rock"/>
    <m/>
    <n v="50.66"/>
    <x v="4"/>
    <x v="14"/>
  </r>
  <r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015"/>
    <x v="0"/>
    <x v="0"/>
    <s v="USD"/>
    <n v="1345086445"/>
    <n v="1342494445"/>
    <b v="0"/>
    <n v="22"/>
    <b v="1"/>
    <s v="music/indie rock"/>
    <m/>
    <n v="91.59"/>
    <x v="4"/>
    <x v="14"/>
  </r>
  <r>
    <n v="8070.43"/>
    <x v="0"/>
    <x v="0"/>
    <s v="USD"/>
    <n v="1388617736"/>
    <n v="1384384136"/>
    <b v="0"/>
    <n v="69"/>
    <b v="1"/>
    <s v="music/indie rock"/>
    <m/>
    <n v="116.96"/>
    <x v="4"/>
    <x v="14"/>
  </r>
  <r>
    <n v="284"/>
    <x v="2"/>
    <x v="16"/>
    <s v="CHF"/>
    <n v="1484156948"/>
    <n v="1481564948"/>
    <b v="0"/>
    <n v="10"/>
    <b v="0"/>
    <s v="games/video games"/>
    <m/>
    <n v="28.4"/>
    <x v="6"/>
    <x v="17"/>
  </r>
  <r>
    <n v="310"/>
    <x v="2"/>
    <x v="14"/>
    <s v="MXN"/>
    <n v="1483773169"/>
    <n v="1481181169"/>
    <b v="0"/>
    <n v="3"/>
    <b v="0"/>
    <s v="games/video games"/>
    <m/>
    <n v="103.33"/>
    <x v="6"/>
    <x v="17"/>
  </r>
  <r>
    <n v="50"/>
    <x v="2"/>
    <x v="0"/>
    <s v="USD"/>
    <n v="1268636340"/>
    <n v="1263982307"/>
    <b v="0"/>
    <n v="5"/>
    <b v="0"/>
    <s v="games/video games"/>
    <m/>
    <n v="10"/>
    <x v="6"/>
    <x v="17"/>
  </r>
  <r>
    <n v="115"/>
    <x v="2"/>
    <x v="0"/>
    <s v="USD"/>
    <n v="1291093200"/>
    <n v="1286930435"/>
    <b v="0"/>
    <n v="5"/>
    <b v="0"/>
    <s v="games/video games"/>
    <m/>
    <n v="23"/>
    <x v="6"/>
    <x v="17"/>
  </r>
  <r>
    <n v="852"/>
    <x v="2"/>
    <x v="0"/>
    <s v="USD"/>
    <n v="1438734833"/>
    <n v="1436142833"/>
    <b v="0"/>
    <n v="27"/>
    <b v="0"/>
    <s v="games/video games"/>
    <m/>
    <n v="31.56"/>
    <x v="6"/>
    <x v="17"/>
  </r>
  <r>
    <n v="10"/>
    <x v="2"/>
    <x v="0"/>
    <s v="USD"/>
    <n v="1418080887"/>
    <n v="1415488887"/>
    <b v="0"/>
    <n v="2"/>
    <b v="0"/>
    <s v="games/video games"/>
    <m/>
    <n v="5"/>
    <x v="6"/>
    <x v="17"/>
  </r>
  <r>
    <n v="8076"/>
    <x v="2"/>
    <x v="1"/>
    <s v="GBP"/>
    <n v="1426158463"/>
    <n v="1423570063"/>
    <b v="0"/>
    <n v="236"/>
    <b v="0"/>
    <s v="games/video games"/>
    <m/>
    <n v="34.22"/>
    <x v="6"/>
    <x v="17"/>
  </r>
  <r>
    <n v="25"/>
    <x v="2"/>
    <x v="5"/>
    <s v="CAD"/>
    <n v="1411324369"/>
    <n v="1406140369"/>
    <b v="0"/>
    <n v="1"/>
    <b v="0"/>
    <s v="games/video games"/>
    <m/>
    <n v="25"/>
    <x v="6"/>
    <x v="17"/>
  </r>
  <r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85"/>
    <x v="2"/>
    <x v="0"/>
    <s v="USD"/>
    <n v="1408154663"/>
    <n v="1405130663"/>
    <b v="0"/>
    <n v="4"/>
    <b v="0"/>
    <s v="games/video games"/>
    <m/>
    <n v="21.25"/>
    <x v="6"/>
    <x v="17"/>
  </r>
  <r>
    <n v="25"/>
    <x v="2"/>
    <x v="0"/>
    <s v="USD"/>
    <n v="1436677091"/>
    <n v="1434085091"/>
    <b v="0"/>
    <n v="3"/>
    <b v="0"/>
    <s v="games/video games"/>
    <m/>
    <n v="8.33"/>
    <x v="6"/>
    <x v="17"/>
  </r>
  <r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16"/>
    <x v="2"/>
    <x v="0"/>
    <s v="USD"/>
    <n v="1303628340"/>
    <n v="1300328399"/>
    <b v="0"/>
    <n v="3"/>
    <b v="0"/>
    <s v="games/video games"/>
    <m/>
    <n v="5.33"/>
    <x v="6"/>
    <x v="17"/>
  </r>
  <r>
    <n v="104"/>
    <x v="2"/>
    <x v="0"/>
    <s v="USD"/>
    <n v="1367097391"/>
    <n v="1364505391"/>
    <b v="0"/>
    <n v="3"/>
    <b v="0"/>
    <s v="games/video games"/>
    <m/>
    <n v="34.67"/>
    <x v="6"/>
    <x v="17"/>
  </r>
  <r>
    <n v="478"/>
    <x v="2"/>
    <x v="0"/>
    <s v="USD"/>
    <n v="1349392033"/>
    <n v="1346800033"/>
    <b v="0"/>
    <n v="22"/>
    <b v="0"/>
    <s v="games/video games"/>
    <m/>
    <n v="21.73"/>
    <x v="6"/>
    <x v="17"/>
  </r>
  <r>
    <n v="47.69"/>
    <x v="2"/>
    <x v="0"/>
    <s v="USD"/>
    <n v="1382184786"/>
    <n v="1379592786"/>
    <b v="0"/>
    <n v="4"/>
    <b v="0"/>
    <s v="games/video games"/>
    <m/>
    <n v="11.92"/>
    <x v="6"/>
    <x v="17"/>
  </r>
  <r>
    <n v="14203"/>
    <x v="2"/>
    <x v="5"/>
    <s v="CAD"/>
    <n v="1417804229"/>
    <n v="1415212229"/>
    <b v="0"/>
    <n v="534"/>
    <b v="0"/>
    <s v="games/video games"/>
    <m/>
    <n v="26.6"/>
    <x v="6"/>
    <x v="17"/>
  </r>
  <r>
    <n v="128"/>
    <x v="2"/>
    <x v="1"/>
    <s v="GBP"/>
    <n v="1383959939"/>
    <n v="1381364339"/>
    <b v="0"/>
    <n v="12"/>
    <b v="0"/>
    <s v="games/video games"/>
    <m/>
    <n v="10.67"/>
    <x v="6"/>
    <x v="17"/>
  </r>
  <r>
    <n v="1626"/>
    <x v="2"/>
    <x v="0"/>
    <s v="USD"/>
    <n v="1478196008"/>
    <n v="1475604008"/>
    <b v="0"/>
    <n v="56"/>
    <b v="0"/>
    <s v="games/video games"/>
    <m/>
    <n v="29.04"/>
    <x v="6"/>
    <x v="17"/>
  </r>
  <r>
    <n v="560"/>
    <x v="2"/>
    <x v="0"/>
    <s v="USD"/>
    <n v="1357934424"/>
    <n v="1355342424"/>
    <b v="0"/>
    <n v="11"/>
    <b v="0"/>
    <s v="games/video games"/>
    <m/>
    <n v="50.91"/>
    <x v="6"/>
    <x v="17"/>
  </r>
  <r>
    <n v="0"/>
    <x v="2"/>
    <x v="0"/>
    <s v="USD"/>
    <n v="1415947159"/>
    <n v="1413351559"/>
    <b v="0"/>
    <n v="0"/>
    <b v="0"/>
    <s v="games/video games"/>
    <m/>
    <e v="#DIV/0!"/>
    <x v="6"/>
    <x v="17"/>
  </r>
  <r>
    <n v="601"/>
    <x v="2"/>
    <x v="12"/>
    <s v="EUR"/>
    <n v="1451494210"/>
    <n v="1449075010"/>
    <b v="0"/>
    <n v="12"/>
    <b v="0"/>
    <s v="games/video games"/>
    <m/>
    <n v="50.08"/>
    <x v="6"/>
    <x v="17"/>
  </r>
  <r>
    <n v="225"/>
    <x v="2"/>
    <x v="0"/>
    <s v="USD"/>
    <n v="1279738800"/>
    <n v="1275599812"/>
    <b v="0"/>
    <n v="5"/>
    <b v="0"/>
    <s v="games/video games"/>
    <m/>
    <n v="45"/>
    <x v="6"/>
    <x v="17"/>
  </r>
  <r>
    <n v="607"/>
    <x v="2"/>
    <x v="0"/>
    <s v="USD"/>
    <n v="1379164040"/>
    <n v="1376399240"/>
    <b v="0"/>
    <n v="24"/>
    <b v="0"/>
    <s v="games/video games"/>
    <m/>
    <n v="25.29"/>
    <x v="6"/>
    <x v="17"/>
  </r>
  <r>
    <n v="4565"/>
    <x v="2"/>
    <x v="0"/>
    <s v="USD"/>
    <n v="1385534514"/>
    <n v="1382938914"/>
    <b v="0"/>
    <n v="89"/>
    <b v="0"/>
    <s v="games/video games"/>
    <m/>
    <n v="51.29"/>
    <x v="6"/>
    <x v="17"/>
  </r>
  <r>
    <n v="1"/>
    <x v="2"/>
    <x v="0"/>
    <s v="USD"/>
    <n v="1455207510"/>
    <n v="1453997910"/>
    <b v="0"/>
    <n v="1"/>
    <b v="0"/>
    <s v="games/video games"/>
    <m/>
    <n v="1"/>
    <x v="6"/>
    <x v="17"/>
  </r>
  <r>
    <n v="2716"/>
    <x v="2"/>
    <x v="0"/>
    <s v="USD"/>
    <n v="1416125148"/>
    <n v="1413356748"/>
    <b v="0"/>
    <n v="55"/>
    <b v="0"/>
    <s v="games/video games"/>
    <m/>
    <n v="49.38"/>
    <x v="6"/>
    <x v="17"/>
  </r>
  <r>
    <n v="2"/>
    <x v="2"/>
    <x v="1"/>
    <s v="GBP"/>
    <n v="1427992582"/>
    <n v="1425404182"/>
    <b v="0"/>
    <n v="2"/>
    <b v="0"/>
    <s v="games/video games"/>
    <m/>
    <n v="1"/>
    <x v="6"/>
    <x v="17"/>
  </r>
  <r>
    <n v="0"/>
    <x v="2"/>
    <x v="0"/>
    <s v="USD"/>
    <n v="1280534400"/>
    <n v="1277512556"/>
    <b v="0"/>
    <n v="0"/>
    <b v="0"/>
    <s v="games/video games"/>
    <m/>
    <e v="#DIV/0!"/>
    <x v="6"/>
    <x v="17"/>
  </r>
  <r>
    <n v="405"/>
    <x v="2"/>
    <x v="10"/>
    <s v="NOK"/>
    <n v="1468392599"/>
    <n v="1465800599"/>
    <b v="0"/>
    <n v="4"/>
    <b v="0"/>
    <s v="games/video games"/>
    <m/>
    <n v="101.25"/>
    <x v="6"/>
    <x v="17"/>
  </r>
  <r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50"/>
    <x v="2"/>
    <x v="0"/>
    <s v="USD"/>
    <n v="1394909909"/>
    <n v="1392321509"/>
    <b v="0"/>
    <n v="4"/>
    <b v="0"/>
    <s v="games/video games"/>
    <m/>
    <n v="12.5"/>
    <x v="6"/>
    <x v="17"/>
  </r>
  <r>
    <n v="34"/>
    <x v="2"/>
    <x v="0"/>
    <s v="USD"/>
    <n v="1420876740"/>
    <n v="1417470718"/>
    <b v="0"/>
    <n v="4"/>
    <b v="0"/>
    <s v="games/video games"/>
    <m/>
    <n v="8.5"/>
    <x v="6"/>
    <x v="17"/>
  </r>
  <r>
    <n v="2"/>
    <x v="2"/>
    <x v="0"/>
    <s v="USD"/>
    <n v="1390921827"/>
    <n v="1389193827"/>
    <b v="0"/>
    <n v="2"/>
    <b v="0"/>
    <s v="games/video games"/>
    <m/>
    <n v="1"/>
    <x v="6"/>
    <x v="17"/>
  </r>
  <r>
    <n v="115"/>
    <x v="2"/>
    <x v="1"/>
    <s v="GBP"/>
    <n v="1459443385"/>
    <n v="1456854985"/>
    <b v="0"/>
    <n v="5"/>
    <b v="0"/>
    <s v="games/video games"/>
    <m/>
    <n v="23"/>
    <x v="6"/>
    <x v="17"/>
  </r>
  <r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144"/>
    <x v="2"/>
    <x v="0"/>
    <s v="USD"/>
    <n v="1482479940"/>
    <n v="1479684783"/>
    <b v="0"/>
    <n v="57"/>
    <b v="0"/>
    <s v="games/video games"/>
    <m/>
    <n v="370.95"/>
    <x v="6"/>
    <x v="17"/>
  </r>
  <r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6"/>
    <x v="2"/>
    <x v="0"/>
    <s v="USD"/>
    <n v="1310837574"/>
    <n v="1308245574"/>
    <b v="0"/>
    <n v="2"/>
    <b v="0"/>
    <s v="games/video games"/>
    <m/>
    <n v="13"/>
    <x v="6"/>
    <x v="17"/>
  </r>
  <r>
    <n v="85"/>
    <x v="2"/>
    <x v="0"/>
    <s v="USD"/>
    <n v="1337447105"/>
    <n v="1334855105"/>
    <b v="0"/>
    <n v="16"/>
    <b v="0"/>
    <s v="games/video games"/>
    <m/>
    <n v="5.31"/>
    <x v="6"/>
    <x v="17"/>
  </r>
  <r>
    <n v="463"/>
    <x v="0"/>
    <x v="0"/>
    <s v="USD"/>
    <n v="1443040059"/>
    <n v="1440448059"/>
    <b v="0"/>
    <n v="13"/>
    <b v="1"/>
    <s v="music/rock"/>
    <m/>
    <n v="35.619999999999997"/>
    <x v="4"/>
    <x v="11"/>
  </r>
  <r>
    <n v="5052"/>
    <x v="0"/>
    <x v="0"/>
    <s v="USD"/>
    <n v="1406226191"/>
    <n v="1403547791"/>
    <b v="0"/>
    <n v="58"/>
    <b v="1"/>
    <s v="music/rock"/>
    <m/>
    <n v="87.1"/>
    <x v="4"/>
    <x v="11"/>
  </r>
  <r>
    <n v="3305"/>
    <x v="0"/>
    <x v="0"/>
    <s v="USD"/>
    <n v="1433735400"/>
    <n v="1429306520"/>
    <b v="0"/>
    <n v="44"/>
    <b v="1"/>
    <s v="music/rock"/>
    <m/>
    <n v="75.11"/>
    <x v="4"/>
    <x v="11"/>
  </r>
  <r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3466"/>
    <x v="0"/>
    <x v="6"/>
    <s v="EUR"/>
    <n v="1460127635"/>
    <n v="1457539235"/>
    <b v="0"/>
    <n v="117"/>
    <b v="1"/>
    <s v="music/rock"/>
    <m/>
    <n v="29.62"/>
    <x v="4"/>
    <x v="11"/>
  </r>
  <r>
    <n v="2932"/>
    <x v="0"/>
    <x v="0"/>
    <s v="USD"/>
    <n v="1417813618"/>
    <n v="1413922018"/>
    <b v="0"/>
    <n v="32"/>
    <b v="1"/>
    <s v="music/rock"/>
    <m/>
    <n v="91.63"/>
    <x v="4"/>
    <x v="11"/>
  </r>
  <r>
    <n v="180"/>
    <x v="0"/>
    <x v="0"/>
    <s v="USD"/>
    <n v="1347672937"/>
    <n v="1346463337"/>
    <b v="0"/>
    <n v="8"/>
    <b v="1"/>
    <s v="music/rock"/>
    <m/>
    <n v="22.5"/>
    <x v="4"/>
    <x v="11"/>
  </r>
  <r>
    <n v="21884.69"/>
    <x v="0"/>
    <x v="0"/>
    <s v="USD"/>
    <n v="1486702800"/>
    <n v="1484058261"/>
    <b v="0"/>
    <n v="340"/>
    <b v="1"/>
    <s v="music/rock"/>
    <m/>
    <n v="64.37"/>
    <x v="4"/>
    <x v="11"/>
  </r>
  <r>
    <n v="153"/>
    <x v="0"/>
    <x v="0"/>
    <s v="USD"/>
    <n v="1488473351"/>
    <n v="1488214151"/>
    <b v="0"/>
    <n v="7"/>
    <b v="1"/>
    <s v="music/rock"/>
    <m/>
    <n v="21.86"/>
    <x v="4"/>
    <x v="11"/>
  </r>
  <r>
    <n v="633"/>
    <x v="0"/>
    <x v="0"/>
    <s v="USD"/>
    <n v="1440266422"/>
    <n v="1436810422"/>
    <b v="0"/>
    <n v="19"/>
    <b v="1"/>
    <s v="music/rock"/>
    <m/>
    <n v="33.32"/>
    <x v="4"/>
    <x v="11"/>
  </r>
  <r>
    <n v="4243"/>
    <x v="0"/>
    <x v="0"/>
    <s v="USD"/>
    <n v="1434949200"/>
    <n v="1431903495"/>
    <b v="0"/>
    <n v="47"/>
    <b v="1"/>
    <s v="music/rock"/>
    <m/>
    <n v="90.28"/>
    <x v="4"/>
    <x v="11"/>
  </r>
  <r>
    <n v="1000"/>
    <x v="0"/>
    <x v="0"/>
    <s v="USD"/>
    <n v="1429365320"/>
    <n v="1426773320"/>
    <b v="0"/>
    <n v="13"/>
    <b v="1"/>
    <s v="music/rock"/>
    <m/>
    <n v="76.92"/>
    <x v="4"/>
    <x v="11"/>
  </r>
  <r>
    <n v="5331"/>
    <x v="0"/>
    <x v="0"/>
    <s v="USD"/>
    <n v="1378785540"/>
    <n v="1376066243"/>
    <b v="0"/>
    <n v="90"/>
    <b v="1"/>
    <s v="music/rock"/>
    <m/>
    <n v="59.23"/>
    <x v="4"/>
    <x v="11"/>
  </r>
  <r>
    <n v="4119"/>
    <x v="0"/>
    <x v="1"/>
    <s v="GBP"/>
    <n v="1462453307"/>
    <n v="1459861307"/>
    <b v="0"/>
    <n v="63"/>
    <b v="1"/>
    <s v="music/rock"/>
    <m/>
    <n v="65.38"/>
    <x v="4"/>
    <x v="11"/>
  </r>
  <r>
    <n v="1750"/>
    <x v="0"/>
    <x v="0"/>
    <s v="USD"/>
    <n v="1469059986"/>
    <n v="1468455186"/>
    <b v="0"/>
    <n v="26"/>
    <b v="1"/>
    <s v="music/rock"/>
    <m/>
    <n v="67.31"/>
    <x v="4"/>
    <x v="11"/>
  </r>
  <r>
    <n v="6301"/>
    <x v="0"/>
    <x v="0"/>
    <s v="USD"/>
    <n v="1430579509"/>
    <n v="1427987509"/>
    <b v="0"/>
    <n v="71"/>
    <b v="1"/>
    <s v="music/rock"/>
    <m/>
    <n v="88.75"/>
    <x v="4"/>
    <x v="11"/>
  </r>
  <r>
    <n v="2503"/>
    <x v="0"/>
    <x v="0"/>
    <s v="USD"/>
    <n v="1465192867"/>
    <n v="1463032867"/>
    <b v="0"/>
    <n v="38"/>
    <b v="1"/>
    <s v="music/rock"/>
    <m/>
    <n v="65.87"/>
    <x v="4"/>
    <x v="11"/>
  </r>
  <r>
    <n v="34660"/>
    <x v="0"/>
    <x v="0"/>
    <s v="USD"/>
    <n v="1484752597"/>
    <n v="1482160597"/>
    <b v="0"/>
    <n v="859"/>
    <b v="1"/>
    <s v="music/rock"/>
    <m/>
    <n v="40.35"/>
    <x v="4"/>
    <x v="11"/>
  </r>
  <r>
    <n v="1614"/>
    <x v="0"/>
    <x v="0"/>
    <s v="USD"/>
    <n v="1428725192"/>
    <n v="1426133192"/>
    <b v="0"/>
    <n v="21"/>
    <b v="1"/>
    <s v="music/rock"/>
    <m/>
    <n v="76.86"/>
    <x v="4"/>
    <x v="11"/>
  </r>
  <r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3062"/>
    <x v="0"/>
    <x v="0"/>
    <s v="USD"/>
    <n v="1487635653"/>
    <n v="1486426053"/>
    <b v="0"/>
    <n v="53"/>
    <b v="1"/>
    <s v="games/tabletop games"/>
    <m/>
    <n v="57.77"/>
    <x v="6"/>
    <x v="32"/>
  </r>
  <r>
    <n v="15725"/>
    <x v="0"/>
    <x v="5"/>
    <s v="CAD"/>
    <n v="1412285825"/>
    <n v="1409261825"/>
    <b v="0"/>
    <n v="356"/>
    <b v="1"/>
    <s v="games/tabletop games"/>
    <m/>
    <n v="44.17"/>
    <x v="6"/>
    <x v="32"/>
  </r>
  <r>
    <n v="8807"/>
    <x v="0"/>
    <x v="0"/>
    <s v="USD"/>
    <n v="1486616400"/>
    <n v="1484037977"/>
    <b v="0"/>
    <n v="279"/>
    <b v="1"/>
    <s v="games/tabletop games"/>
    <m/>
    <n v="31.57"/>
    <x v="6"/>
    <x v="32"/>
  </r>
  <r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2645"/>
    <x v="0"/>
    <x v="2"/>
    <s v="AUD"/>
    <n v="1477414800"/>
    <n v="1474380241"/>
    <b v="0"/>
    <n v="514"/>
    <b v="1"/>
    <s v="games/tabletop games"/>
    <m/>
    <n v="44.06"/>
    <x v="6"/>
    <x v="32"/>
  </r>
  <r>
    <n v="6039"/>
    <x v="0"/>
    <x v="1"/>
    <s v="GBP"/>
    <n v="1461276000"/>
    <n v="1460055300"/>
    <b v="0"/>
    <n v="88"/>
    <b v="1"/>
    <s v="games/tabletop games"/>
    <m/>
    <n v="68.63"/>
    <x v="6"/>
    <x v="32"/>
  </r>
  <r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898"/>
    <x v="0"/>
    <x v="1"/>
    <s v="GBP"/>
    <n v="1487102427"/>
    <n v="1486065627"/>
    <b v="0"/>
    <n v="25"/>
    <b v="1"/>
    <s v="games/tabletop games"/>
    <m/>
    <n v="35.92"/>
    <x v="6"/>
    <x v="32"/>
  </r>
  <r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53737"/>
    <x v="0"/>
    <x v="0"/>
    <s v="USD"/>
    <n v="1459012290"/>
    <n v="1456423890"/>
    <b v="0"/>
    <n v="878"/>
    <b v="1"/>
    <s v="games/tabletop games"/>
    <m/>
    <n v="61.2"/>
    <x v="6"/>
    <x v="32"/>
  </r>
  <r>
    <n v="5535"/>
    <x v="0"/>
    <x v="0"/>
    <s v="USD"/>
    <n v="1439317900"/>
    <n v="1436725900"/>
    <b v="0"/>
    <n v="115"/>
    <b v="1"/>
    <s v="games/tabletop games"/>
    <m/>
    <n v="48.13"/>
    <x v="6"/>
    <x v="32"/>
  </r>
  <r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13228"/>
    <x v="0"/>
    <x v="17"/>
    <s v="EUR"/>
    <n v="1444903198"/>
    <n v="1442311198"/>
    <b v="1"/>
    <n v="251"/>
    <b v="1"/>
    <s v="games/tabletop games"/>
    <m/>
    <n v="52.7"/>
    <x v="6"/>
    <x v="32"/>
  </r>
  <r>
    <n v="10843"/>
    <x v="0"/>
    <x v="1"/>
    <s v="GBP"/>
    <n v="1436151600"/>
    <n v="1433775668"/>
    <b v="0"/>
    <n v="263"/>
    <b v="1"/>
    <s v="games/tabletop games"/>
    <m/>
    <n v="41.23"/>
    <x v="6"/>
    <x v="32"/>
  </r>
  <r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191"/>
    <x v="0"/>
    <x v="5"/>
    <s v="CAD"/>
    <n v="1443127082"/>
    <n v="1440535082"/>
    <b v="0"/>
    <n v="50"/>
    <b v="1"/>
    <s v="music/electronic music"/>
    <m/>
    <n v="43.82"/>
    <x v="4"/>
    <x v="15"/>
  </r>
  <r>
    <n v="1993"/>
    <x v="0"/>
    <x v="0"/>
    <s v="USD"/>
    <n v="1362814119"/>
    <n v="1360222119"/>
    <b v="0"/>
    <n v="73"/>
    <b v="1"/>
    <s v="music/electronic music"/>
    <m/>
    <n v="27.3"/>
    <x v="4"/>
    <x v="15"/>
  </r>
  <r>
    <n v="1140"/>
    <x v="0"/>
    <x v="0"/>
    <s v="USD"/>
    <n v="1338579789"/>
    <n v="1335987789"/>
    <b v="0"/>
    <n v="27"/>
    <b v="1"/>
    <s v="music/electronic music"/>
    <m/>
    <n v="42.22"/>
    <x v="4"/>
    <x v="15"/>
  </r>
  <r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1016"/>
    <x v="0"/>
    <x v="0"/>
    <s v="USD"/>
    <n v="1333771200"/>
    <n v="1328649026"/>
    <b v="0"/>
    <n v="24"/>
    <b v="1"/>
    <s v="music/electronic music"/>
    <m/>
    <n v="42.33"/>
    <x v="4"/>
    <x v="15"/>
  </r>
  <r>
    <n v="754"/>
    <x v="0"/>
    <x v="1"/>
    <s v="GBP"/>
    <n v="1397516400"/>
    <n v="1396524644"/>
    <b v="0"/>
    <n v="15"/>
    <b v="1"/>
    <s v="music/electronic music"/>
    <m/>
    <n v="50.27"/>
    <x v="4"/>
    <x v="15"/>
  </r>
  <r>
    <n v="4457"/>
    <x v="0"/>
    <x v="0"/>
    <s v="USD"/>
    <n v="1334424960"/>
    <n v="1329442510"/>
    <b v="0"/>
    <n v="72"/>
    <b v="1"/>
    <s v="music/electronic music"/>
    <m/>
    <n v="61.9"/>
    <x v="4"/>
    <x v="15"/>
  </r>
  <r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6863"/>
    <x v="0"/>
    <x v="0"/>
    <s v="USD"/>
    <n v="1383526800"/>
    <n v="1380650177"/>
    <b v="0"/>
    <n v="123"/>
    <b v="1"/>
    <s v="music/electronic music"/>
    <m/>
    <n v="55.8"/>
    <x v="4"/>
    <x v="15"/>
  </r>
  <r>
    <n v="10"/>
    <x v="0"/>
    <x v="0"/>
    <s v="USD"/>
    <n v="1431719379"/>
    <n v="1429127379"/>
    <b v="0"/>
    <n v="1"/>
    <b v="1"/>
    <s v="music/electronic music"/>
    <m/>
    <n v="10"/>
    <x v="4"/>
    <x v="15"/>
  </r>
  <r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860"/>
    <x v="0"/>
    <x v="0"/>
    <s v="USD"/>
    <n v="1331621940"/>
    <n v="1329671572"/>
    <b v="0"/>
    <n v="33"/>
    <b v="1"/>
    <s v="music/electronic music"/>
    <m/>
    <n v="26.06"/>
    <x v="4"/>
    <x v="15"/>
  </r>
  <r>
    <n v="317"/>
    <x v="0"/>
    <x v="0"/>
    <s v="USD"/>
    <n v="1437674545"/>
    <n v="1436464945"/>
    <b v="0"/>
    <n v="14"/>
    <b v="1"/>
    <s v="music/electronic music"/>
    <m/>
    <n v="22.64"/>
    <x v="4"/>
    <x v="15"/>
  </r>
  <r>
    <n v="425"/>
    <x v="0"/>
    <x v="0"/>
    <s v="USD"/>
    <n v="1446451200"/>
    <n v="1445539113"/>
    <b v="0"/>
    <n v="9"/>
    <b v="1"/>
    <s v="music/electronic music"/>
    <m/>
    <n v="47.22"/>
    <x v="4"/>
    <x v="15"/>
  </r>
  <r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1015"/>
    <x v="0"/>
    <x v="0"/>
    <s v="USD"/>
    <n v="1440004512"/>
    <n v="1437412512"/>
    <b v="0"/>
    <n v="19"/>
    <b v="1"/>
    <s v="music/electronic music"/>
    <m/>
    <n v="53.42"/>
    <x v="4"/>
    <x v="15"/>
  </r>
  <r>
    <n v="3540"/>
    <x v="0"/>
    <x v="0"/>
    <s v="USD"/>
    <n v="1374888436"/>
    <n v="1372296436"/>
    <b v="0"/>
    <n v="69"/>
    <b v="1"/>
    <s v="music/electronic music"/>
    <m/>
    <n v="51.3"/>
    <x v="4"/>
    <x v="15"/>
  </r>
  <r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813"/>
    <x v="0"/>
    <x v="0"/>
    <s v="USD"/>
    <n v="1327776847"/>
    <n v="1325184847"/>
    <b v="0"/>
    <n v="30"/>
    <b v="1"/>
    <s v="games/tabletop games"/>
    <m/>
    <n v="27.1"/>
    <x v="6"/>
    <x v="32"/>
  </r>
  <r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4315"/>
    <x v="0"/>
    <x v="0"/>
    <s v="USD"/>
    <n v="1477767600"/>
    <n v="1475337675"/>
    <b v="0"/>
    <n v="296"/>
    <b v="1"/>
    <s v="games/tabletop games"/>
    <m/>
    <n v="82.15"/>
    <x v="6"/>
    <x v="32"/>
  </r>
  <r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0459"/>
    <x v="0"/>
    <x v="1"/>
    <s v="GBP"/>
    <n v="1384374155"/>
    <n v="1381778555"/>
    <b v="0"/>
    <n v="301"/>
    <b v="1"/>
    <s v="games/tabletop games"/>
    <m/>
    <n v="67.97"/>
    <x v="6"/>
    <x v="32"/>
  </r>
  <r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10706"/>
    <x v="0"/>
    <x v="0"/>
    <s v="USD"/>
    <n v="1398460127"/>
    <n v="1395868127"/>
    <b v="0"/>
    <n v="498"/>
    <b v="1"/>
    <s v="games/tabletop games"/>
    <m/>
    <n v="21.5"/>
    <x v="6"/>
    <x v="32"/>
  </r>
  <r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4790"/>
    <x v="0"/>
    <x v="0"/>
    <s v="USD"/>
    <n v="1405738800"/>
    <n v="1402945408"/>
    <b v="0"/>
    <n v="988"/>
    <b v="1"/>
    <s v="games/tabletop games"/>
    <m/>
    <n v="25.09"/>
    <x v="6"/>
    <x v="32"/>
  </r>
  <r>
    <n v="8301"/>
    <x v="0"/>
    <x v="1"/>
    <s v="GBP"/>
    <n v="1450051200"/>
    <n v="1448269539"/>
    <b v="0"/>
    <n v="391"/>
    <b v="1"/>
    <s v="games/tabletop games"/>
    <m/>
    <n v="21.23"/>
    <x v="6"/>
    <x v="32"/>
  </r>
  <r>
    <n v="1165"/>
    <x v="0"/>
    <x v="0"/>
    <s v="USD"/>
    <n v="1483645647"/>
    <n v="1481053647"/>
    <b v="0"/>
    <n v="28"/>
    <b v="1"/>
    <s v="games/tabletop games"/>
    <m/>
    <n v="41.61"/>
    <x v="6"/>
    <x v="32"/>
  </r>
  <r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15039"/>
    <x v="0"/>
    <x v="0"/>
    <s v="USD"/>
    <n v="1454338123"/>
    <n v="1451746123"/>
    <b v="0"/>
    <n v="680"/>
    <b v="1"/>
    <s v="games/tabletop games"/>
    <m/>
    <n v="22.12"/>
    <x v="6"/>
    <x v="32"/>
  </r>
  <r>
    <n v="63527"/>
    <x v="0"/>
    <x v="0"/>
    <s v="USD"/>
    <n v="1415779140"/>
    <n v="1412294683"/>
    <b v="0"/>
    <n v="983"/>
    <b v="1"/>
    <s v="games/tabletop games"/>
    <m/>
    <n v="64.63"/>
    <x v="6"/>
    <x v="32"/>
  </r>
  <r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8064"/>
    <x v="0"/>
    <x v="1"/>
    <s v="GBP"/>
    <n v="1488484300"/>
    <n v="1485892300"/>
    <b v="0"/>
    <n v="163"/>
    <b v="1"/>
    <s v="games/tabletop games"/>
    <m/>
    <n v="49.47"/>
    <x v="6"/>
    <x v="32"/>
  </r>
  <r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18851"/>
    <x v="0"/>
    <x v="0"/>
    <s v="USD"/>
    <n v="1476649800"/>
    <n v="1475609946"/>
    <b v="0"/>
    <n v="290"/>
    <b v="1"/>
    <s v="games/tabletop games"/>
    <m/>
    <n v="65"/>
    <x v="6"/>
    <x v="32"/>
  </r>
  <r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503"/>
    <x v="0"/>
    <x v="1"/>
    <s v="GBP"/>
    <n v="1441393210"/>
    <n v="1438801210"/>
    <b v="0"/>
    <n v="57"/>
    <b v="1"/>
    <s v="games/tabletop games"/>
    <m/>
    <n v="43.91"/>
    <x v="6"/>
    <x v="32"/>
  </r>
  <r>
    <n v="19324"/>
    <x v="0"/>
    <x v="0"/>
    <s v="USD"/>
    <n v="1438185565"/>
    <n v="1436975965"/>
    <b v="0"/>
    <n v="380"/>
    <b v="1"/>
    <s v="games/tabletop games"/>
    <m/>
    <n v="50.85"/>
    <x v="6"/>
    <x v="32"/>
  </r>
  <r>
    <n v="7505"/>
    <x v="0"/>
    <x v="1"/>
    <s v="GBP"/>
    <n v="1481749278"/>
    <n v="1479157278"/>
    <b v="0"/>
    <n v="128"/>
    <b v="1"/>
    <s v="games/tabletop games"/>
    <m/>
    <n v="58.63"/>
    <x v="6"/>
    <x v="32"/>
  </r>
  <r>
    <n v="5907"/>
    <x v="0"/>
    <x v="0"/>
    <s v="USD"/>
    <n v="1364917965"/>
    <n v="1362329565"/>
    <b v="0"/>
    <n v="180"/>
    <b v="1"/>
    <s v="games/tabletop games"/>
    <m/>
    <n v="32.82"/>
    <x v="6"/>
    <x v="32"/>
  </r>
  <r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4505"/>
    <x v="0"/>
    <x v="3"/>
    <s v="EUR"/>
    <n v="1470469938"/>
    <n v="1469173938"/>
    <b v="0"/>
    <n v="249"/>
    <b v="1"/>
    <s v="games/tabletop games"/>
    <m/>
    <n v="98.41"/>
    <x v="6"/>
    <x v="32"/>
  </r>
  <r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99"/>
    <x v="0"/>
    <x v="0"/>
    <s v="USD"/>
    <n v="1485271968"/>
    <n v="1484667168"/>
    <b v="0"/>
    <n v="197"/>
    <b v="1"/>
    <s v="games/tabletop games"/>
    <m/>
    <n v="11.67"/>
    <x v="6"/>
    <x v="32"/>
  </r>
  <r>
    <n v="11323"/>
    <x v="0"/>
    <x v="0"/>
    <s v="USD"/>
    <n v="1462661451"/>
    <n v="1460069451"/>
    <b v="0"/>
    <n v="271"/>
    <b v="1"/>
    <s v="games/tabletop games"/>
    <m/>
    <n v="41.78"/>
    <x v="6"/>
    <x v="32"/>
  </r>
  <r>
    <n v="1069"/>
    <x v="0"/>
    <x v="1"/>
    <s v="GBP"/>
    <n v="1479811846"/>
    <n v="1478602246"/>
    <b v="0"/>
    <n v="50"/>
    <b v="1"/>
    <s v="games/tabletop games"/>
    <m/>
    <n v="21.38"/>
    <x v="6"/>
    <x v="32"/>
  </r>
  <r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3223"/>
    <x v="0"/>
    <x v="0"/>
    <s v="USD"/>
    <n v="1434045687"/>
    <n v="1431453687"/>
    <b v="0"/>
    <n v="205"/>
    <b v="1"/>
    <s v="games/tabletop games"/>
    <m/>
    <n v="15.72"/>
    <x v="6"/>
    <x v="32"/>
  </r>
  <r>
    <n v="18671"/>
    <x v="0"/>
    <x v="1"/>
    <s v="GBP"/>
    <n v="1481224736"/>
    <n v="1480360736"/>
    <b v="0"/>
    <n v="206"/>
    <b v="1"/>
    <s v="games/tabletop games"/>
    <m/>
    <n v="90.64"/>
    <x v="6"/>
    <x v="32"/>
  </r>
  <r>
    <n v="8173"/>
    <x v="0"/>
    <x v="0"/>
    <s v="USD"/>
    <n v="1395876250"/>
    <n v="1393287850"/>
    <b v="0"/>
    <n v="84"/>
    <b v="1"/>
    <s v="games/tabletop games"/>
    <m/>
    <n v="97.3"/>
    <x v="6"/>
    <x v="32"/>
  </r>
  <r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5087"/>
    <x v="0"/>
    <x v="0"/>
    <s v="USD"/>
    <n v="1416268800"/>
    <n v="1413295358"/>
    <b v="0"/>
    <n v="181"/>
    <b v="1"/>
    <s v="games/tabletop games"/>
    <m/>
    <n v="28.1"/>
    <x v="6"/>
    <x v="32"/>
  </r>
  <r>
    <n v="8666"/>
    <x v="0"/>
    <x v="11"/>
    <s v="SEK"/>
    <n v="1422734313"/>
    <n v="1420919913"/>
    <b v="0"/>
    <n v="60"/>
    <b v="1"/>
    <s v="games/tabletop games"/>
    <m/>
    <n v="144.43"/>
    <x v="6"/>
    <x v="32"/>
  </r>
  <r>
    <n v="10802"/>
    <x v="0"/>
    <x v="0"/>
    <s v="USD"/>
    <n v="1463972400"/>
    <n v="1462543114"/>
    <b v="0"/>
    <n v="445"/>
    <b v="1"/>
    <s v="games/tabletop games"/>
    <m/>
    <n v="24.27"/>
    <x v="6"/>
    <x v="32"/>
  </r>
  <r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4804"/>
    <x v="0"/>
    <x v="0"/>
    <s v="USD"/>
    <n v="1461722400"/>
    <n v="1460235592"/>
    <b v="0"/>
    <n v="194"/>
    <b v="1"/>
    <s v="games/tabletop games"/>
    <m/>
    <n v="24.76"/>
    <x v="6"/>
    <x v="32"/>
  </r>
  <r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45041"/>
    <x v="0"/>
    <x v="0"/>
    <s v="USD"/>
    <n v="1488862800"/>
    <n v="1486745663"/>
    <b v="0"/>
    <n v="902"/>
    <b v="1"/>
    <s v="games/tabletop games"/>
    <m/>
    <n v="49.93"/>
    <x v="6"/>
    <x v="32"/>
  </r>
  <r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13566"/>
    <x v="0"/>
    <x v="0"/>
    <s v="USD"/>
    <n v="1449506836"/>
    <n v="1446914836"/>
    <b v="0"/>
    <n v="944"/>
    <b v="1"/>
    <s v="games/tabletop games"/>
    <m/>
    <n v="14.37"/>
    <x v="6"/>
    <x v="32"/>
  </r>
  <r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990"/>
    <x v="0"/>
    <x v="0"/>
    <s v="USD"/>
    <n v="1393156857"/>
    <n v="1390564857"/>
    <b v="0"/>
    <n v="99"/>
    <b v="1"/>
    <s v="games/tabletop games"/>
    <m/>
    <n v="30.2"/>
    <x v="6"/>
    <x v="32"/>
  </r>
  <r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4856"/>
    <x v="0"/>
    <x v="0"/>
    <s v="USD"/>
    <n v="1388936289"/>
    <n v="1386344289"/>
    <b v="0"/>
    <n v="75"/>
    <b v="1"/>
    <s v="games/tabletop games"/>
    <m/>
    <n v="64.75"/>
    <x v="6"/>
    <x v="32"/>
  </r>
  <r>
    <n v="11992"/>
    <x v="0"/>
    <x v="0"/>
    <s v="USD"/>
    <n v="1330359423"/>
    <n v="1327767423"/>
    <b v="0"/>
    <n v="207"/>
    <b v="1"/>
    <s v="games/tabletop games"/>
    <m/>
    <n v="57.93"/>
    <x v="6"/>
    <x v="32"/>
  </r>
  <r>
    <n v="5414"/>
    <x v="0"/>
    <x v="13"/>
    <s v="EUR"/>
    <n v="1451861940"/>
    <n v="1448902867"/>
    <b v="0"/>
    <n v="102"/>
    <b v="1"/>
    <s v="games/tabletop games"/>
    <m/>
    <n v="53.08"/>
    <x v="6"/>
    <x v="32"/>
  </r>
  <r>
    <n v="1538"/>
    <x v="0"/>
    <x v="0"/>
    <s v="USD"/>
    <n v="1423022400"/>
    <n v="1421436099"/>
    <b v="0"/>
    <n v="32"/>
    <b v="1"/>
    <s v="games/tabletop games"/>
    <m/>
    <n v="48.06"/>
    <x v="6"/>
    <x v="32"/>
  </r>
  <r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555"/>
    <x v="0"/>
    <x v="0"/>
    <s v="USD"/>
    <n v="1311576600"/>
    <n v="1306219897"/>
    <b v="0"/>
    <n v="11"/>
    <b v="1"/>
    <s v="music/rock"/>
    <m/>
    <n v="50.45"/>
    <x v="4"/>
    <x v="11"/>
  </r>
  <r>
    <n v="1390"/>
    <x v="0"/>
    <x v="0"/>
    <s v="USD"/>
    <n v="1452744686"/>
    <n v="1447560686"/>
    <b v="0"/>
    <n v="12"/>
    <b v="1"/>
    <s v="music/rock"/>
    <m/>
    <n v="115.83"/>
    <x v="4"/>
    <x v="11"/>
  </r>
  <r>
    <n v="3025.66"/>
    <x v="0"/>
    <x v="0"/>
    <s v="USD"/>
    <n v="1336528804"/>
    <n v="1331348404"/>
    <b v="0"/>
    <n v="48"/>
    <b v="1"/>
    <s v="music/rock"/>
    <m/>
    <n v="63.03"/>
    <x v="4"/>
    <x v="11"/>
  </r>
  <r>
    <n v="6373.27"/>
    <x v="0"/>
    <x v="0"/>
    <s v="USD"/>
    <n v="1299902400"/>
    <n v="1297451245"/>
    <b v="0"/>
    <n v="59"/>
    <b v="1"/>
    <s v="music/rock"/>
    <m/>
    <n v="108.02"/>
    <x v="4"/>
    <x v="11"/>
  </r>
  <r>
    <n v="3641"/>
    <x v="0"/>
    <x v="0"/>
    <s v="USD"/>
    <n v="1340944043"/>
    <n v="1338352043"/>
    <b v="0"/>
    <n v="79"/>
    <b v="1"/>
    <s v="music/rock"/>
    <m/>
    <n v="46.09"/>
    <x v="4"/>
    <x v="11"/>
  </r>
  <r>
    <n v="1501"/>
    <x v="0"/>
    <x v="0"/>
    <s v="USD"/>
    <n v="1378439940"/>
    <n v="1376003254"/>
    <b v="0"/>
    <n v="14"/>
    <b v="1"/>
    <s v="music/rock"/>
    <m/>
    <n v="107.21"/>
    <x v="4"/>
    <x v="11"/>
  </r>
  <r>
    <n v="5398.99"/>
    <x v="0"/>
    <x v="0"/>
    <s v="USD"/>
    <n v="1403539260"/>
    <n v="1401724860"/>
    <b v="0"/>
    <n v="106"/>
    <b v="1"/>
    <s v="music/rock"/>
    <m/>
    <n v="50.93"/>
    <x v="4"/>
    <x v="11"/>
  </r>
  <r>
    <n v="1001"/>
    <x v="0"/>
    <x v="0"/>
    <s v="USD"/>
    <n v="1340733600"/>
    <n v="1339098689"/>
    <b v="0"/>
    <n v="25"/>
    <b v="1"/>
    <s v="music/rock"/>
    <m/>
    <n v="40.04"/>
    <x v="4"/>
    <x v="11"/>
  </r>
  <r>
    <n v="1611"/>
    <x v="0"/>
    <x v="0"/>
    <s v="USD"/>
    <n v="1386372120"/>
    <n v="1382659060"/>
    <b v="0"/>
    <n v="25"/>
    <b v="1"/>
    <s v="music/rock"/>
    <m/>
    <n v="64.44"/>
    <x v="4"/>
    <x v="11"/>
  </r>
  <r>
    <n v="1561"/>
    <x v="0"/>
    <x v="0"/>
    <s v="USD"/>
    <n v="1259686800"/>
    <n v="1252908330"/>
    <b v="0"/>
    <n v="29"/>
    <b v="1"/>
    <s v="music/rock"/>
    <m/>
    <n v="53.83"/>
    <x v="4"/>
    <x v="11"/>
  </r>
  <r>
    <n v="4320"/>
    <x v="0"/>
    <x v="0"/>
    <s v="USD"/>
    <n v="1335153600"/>
    <n v="1332199618"/>
    <b v="0"/>
    <n v="43"/>
    <b v="1"/>
    <s v="music/rock"/>
    <m/>
    <n v="100.47"/>
    <x v="4"/>
    <x v="11"/>
  </r>
  <r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920"/>
    <x v="0"/>
    <x v="0"/>
    <s v="USD"/>
    <n v="1348545540"/>
    <n v="1346345999"/>
    <b v="0"/>
    <n v="27"/>
    <b v="1"/>
    <s v="music/rock"/>
    <m/>
    <n v="34.07"/>
    <x v="4"/>
    <x v="11"/>
  </r>
  <r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1503"/>
    <x v="0"/>
    <x v="0"/>
    <s v="USD"/>
    <n v="1359240856"/>
    <n v="1356648856"/>
    <b v="0"/>
    <n v="34"/>
    <b v="1"/>
    <s v="music/rock"/>
    <m/>
    <n v="44.21"/>
    <x v="4"/>
    <x v="11"/>
  </r>
  <r>
    <n v="10435"/>
    <x v="0"/>
    <x v="0"/>
    <s v="USD"/>
    <n v="1330018426"/>
    <n v="1326994426"/>
    <b v="0"/>
    <n v="145"/>
    <b v="1"/>
    <s v="music/rock"/>
    <m/>
    <n v="71.97"/>
    <x v="4"/>
    <x v="11"/>
  </r>
  <r>
    <n v="1006"/>
    <x v="0"/>
    <x v="0"/>
    <s v="USD"/>
    <n v="1331697540"/>
    <n v="1328749249"/>
    <b v="0"/>
    <n v="19"/>
    <b v="1"/>
    <s v="music/rock"/>
    <m/>
    <n v="52.95"/>
    <x v="4"/>
    <x v="11"/>
  </r>
  <r>
    <n v="31522"/>
    <x v="0"/>
    <x v="0"/>
    <s v="USD"/>
    <n v="1395861033"/>
    <n v="1393272633"/>
    <b v="0"/>
    <n v="288"/>
    <b v="1"/>
    <s v="music/rock"/>
    <m/>
    <n v="109.45"/>
    <x v="4"/>
    <x v="11"/>
  </r>
  <r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810"/>
    <x v="0"/>
    <x v="0"/>
    <s v="USD"/>
    <n v="1340904416"/>
    <n v="1339694816"/>
    <b v="0"/>
    <n v="7"/>
    <b v="1"/>
    <s v="music/rock"/>
    <m/>
    <n v="115.71"/>
    <x v="4"/>
    <x v="11"/>
  </r>
  <r>
    <n v="6680.22"/>
    <x v="0"/>
    <x v="0"/>
    <s v="USD"/>
    <n v="1371785496"/>
    <n v="1369193496"/>
    <b v="1"/>
    <n v="211"/>
    <b v="1"/>
    <s v="music/indie rock"/>
    <m/>
    <n v="31.66"/>
    <x v="4"/>
    <x v="14"/>
  </r>
  <r>
    <n v="3925"/>
    <x v="0"/>
    <x v="0"/>
    <s v="USD"/>
    <n v="1388473200"/>
    <n v="1385585434"/>
    <b v="1"/>
    <n v="85"/>
    <b v="1"/>
    <s v="music/indie rock"/>
    <m/>
    <n v="46.18"/>
    <x v="4"/>
    <x v="14"/>
  </r>
  <r>
    <n v="7053.61"/>
    <x v="0"/>
    <x v="0"/>
    <s v="USD"/>
    <n v="1323747596"/>
    <n v="1320287996"/>
    <b v="1"/>
    <n v="103"/>
    <b v="1"/>
    <s v="music/indie rock"/>
    <m/>
    <n v="68.48"/>
    <x v="4"/>
    <x v="14"/>
  </r>
  <r>
    <n v="6042.02"/>
    <x v="0"/>
    <x v="0"/>
    <s v="USD"/>
    <n v="1293857940"/>
    <n v="1290281691"/>
    <b v="1"/>
    <n v="113"/>
    <b v="1"/>
    <s v="music/indie rock"/>
    <m/>
    <n v="53.47"/>
    <x v="4"/>
    <x v="14"/>
  </r>
  <r>
    <n v="18221"/>
    <x v="0"/>
    <x v="0"/>
    <s v="USD"/>
    <n v="1407520800"/>
    <n v="1405356072"/>
    <b v="1"/>
    <n v="167"/>
    <b v="1"/>
    <s v="music/indie rock"/>
    <m/>
    <n v="109.11"/>
    <x v="4"/>
    <x v="14"/>
  </r>
  <r>
    <n v="3736.55"/>
    <x v="0"/>
    <x v="0"/>
    <s v="USD"/>
    <n v="1331352129"/>
    <n v="1328760129"/>
    <b v="1"/>
    <n v="73"/>
    <b v="1"/>
    <s v="music/indie rock"/>
    <m/>
    <n v="51.19"/>
    <x v="4"/>
    <x v="14"/>
  </r>
  <r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50653.11"/>
    <x v="0"/>
    <x v="0"/>
    <s v="USD"/>
    <n v="1409274000"/>
    <n v="1406847996"/>
    <b v="1"/>
    <n v="614"/>
    <b v="1"/>
    <s v="music/indie rock"/>
    <m/>
    <n v="82.5"/>
    <x v="4"/>
    <x v="14"/>
  </r>
  <r>
    <n v="6400.47"/>
    <x v="0"/>
    <x v="0"/>
    <s v="USD"/>
    <n v="1362872537"/>
    <n v="1359848537"/>
    <b v="1"/>
    <n v="107"/>
    <b v="1"/>
    <s v="music/indie rock"/>
    <m/>
    <n v="59.82"/>
    <x v="4"/>
    <x v="14"/>
  </r>
  <r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9370"/>
    <x v="0"/>
    <x v="0"/>
    <s v="USD"/>
    <n v="1399421189"/>
    <n v="1396829189"/>
    <b v="1"/>
    <n v="104"/>
    <b v="1"/>
    <s v="music/indie rock"/>
    <m/>
    <n v="90.1"/>
    <x v="4"/>
    <x v="14"/>
  </r>
  <r>
    <n v="3236"/>
    <x v="0"/>
    <x v="0"/>
    <s v="USD"/>
    <n v="1397862000"/>
    <n v="1395155478"/>
    <b v="1"/>
    <n v="79"/>
    <b v="1"/>
    <s v="music/indie rock"/>
    <m/>
    <n v="40.96"/>
    <x v="4"/>
    <x v="14"/>
  </r>
  <r>
    <n v="8792.02"/>
    <x v="0"/>
    <x v="0"/>
    <s v="USD"/>
    <n v="1336086026"/>
    <n v="1333494026"/>
    <b v="1"/>
    <n v="157"/>
    <b v="1"/>
    <s v="music/indie rock"/>
    <m/>
    <n v="56"/>
    <x v="4"/>
    <x v="14"/>
  </r>
  <r>
    <n v="1883.64"/>
    <x v="0"/>
    <x v="0"/>
    <s v="USD"/>
    <n v="1339074857"/>
    <n v="1336482857"/>
    <b v="1"/>
    <n v="50"/>
    <b v="1"/>
    <s v="music/indie rock"/>
    <m/>
    <n v="37.67"/>
    <x v="4"/>
    <x v="14"/>
  </r>
  <r>
    <n v="2565"/>
    <x v="0"/>
    <x v="0"/>
    <s v="USD"/>
    <n v="1336238743"/>
    <n v="1333646743"/>
    <b v="1"/>
    <n v="64"/>
    <b v="1"/>
    <s v="music/indie rock"/>
    <m/>
    <n v="40.08"/>
    <x v="4"/>
    <x v="14"/>
  </r>
  <r>
    <n v="15606.4"/>
    <x v="0"/>
    <x v="0"/>
    <s v="USD"/>
    <n v="1260383040"/>
    <n v="1253726650"/>
    <b v="1"/>
    <n v="200"/>
    <b v="1"/>
    <s v="music/indie rock"/>
    <m/>
    <n v="78.03"/>
    <x v="4"/>
    <x v="14"/>
  </r>
  <r>
    <n v="416"/>
    <x v="0"/>
    <x v="0"/>
    <s v="USD"/>
    <n v="1266210000"/>
    <n v="1263474049"/>
    <b v="1"/>
    <n v="22"/>
    <b v="1"/>
    <s v="music/indie rock"/>
    <m/>
    <n v="18.91"/>
    <x v="4"/>
    <x v="14"/>
  </r>
  <r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3231"/>
    <x v="0"/>
    <x v="0"/>
    <s v="USD"/>
    <n v="1387072685"/>
    <n v="1384480685"/>
    <b v="1"/>
    <n v="77"/>
    <b v="1"/>
    <s v="music/indie rock"/>
    <m/>
    <n v="41.96"/>
    <x v="4"/>
    <x v="14"/>
  </r>
  <r>
    <n v="5433"/>
    <x v="0"/>
    <x v="0"/>
    <s v="USD"/>
    <n v="1396463800"/>
    <n v="1393443400"/>
    <b v="1"/>
    <n v="89"/>
    <b v="1"/>
    <s v="music/indie rock"/>
    <m/>
    <n v="61.04"/>
    <x v="4"/>
    <x v="14"/>
  </r>
  <r>
    <n v="4130"/>
    <x v="3"/>
    <x v="15"/>
    <s v="EUR"/>
    <n v="1491282901"/>
    <n v="1488694501"/>
    <b v="0"/>
    <n v="64"/>
    <b v="0"/>
    <s v="food/small batch"/>
    <m/>
    <n v="64.53"/>
    <x v="7"/>
    <x v="33"/>
  </r>
  <r>
    <n v="85"/>
    <x v="3"/>
    <x v="0"/>
    <s v="USD"/>
    <n v="1491769769"/>
    <n v="1489181369"/>
    <b v="0"/>
    <n v="4"/>
    <b v="0"/>
    <s v="food/small batch"/>
    <m/>
    <n v="21.25"/>
    <x v="7"/>
    <x v="33"/>
  </r>
  <r>
    <n v="120"/>
    <x v="3"/>
    <x v="0"/>
    <s v="USD"/>
    <n v="1490033247"/>
    <n v="1489428447"/>
    <b v="0"/>
    <n v="4"/>
    <b v="0"/>
    <s v="food/small batch"/>
    <m/>
    <n v="30"/>
    <x v="7"/>
    <x v="33"/>
  </r>
  <r>
    <n v="1555"/>
    <x v="3"/>
    <x v="1"/>
    <s v="GBP"/>
    <n v="1490559285"/>
    <n v="1487970885"/>
    <b v="0"/>
    <n v="61"/>
    <b v="0"/>
    <s v="food/small batch"/>
    <m/>
    <n v="25.49"/>
    <x v="7"/>
    <x v="33"/>
  </r>
  <r>
    <n v="80"/>
    <x v="3"/>
    <x v="0"/>
    <s v="USD"/>
    <n v="1490830331"/>
    <n v="1488241931"/>
    <b v="0"/>
    <n v="7"/>
    <b v="0"/>
    <s v="food/small batch"/>
    <m/>
    <n v="11.43"/>
    <x v="7"/>
    <x v="33"/>
  </r>
  <r>
    <n v="108"/>
    <x v="3"/>
    <x v="0"/>
    <s v="USD"/>
    <n v="1493571600"/>
    <n v="1489106948"/>
    <b v="0"/>
    <n v="1"/>
    <b v="0"/>
    <s v="food/small batch"/>
    <m/>
    <n v="108"/>
    <x v="7"/>
    <x v="33"/>
  </r>
  <r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5445"/>
    <x v="0"/>
    <x v="0"/>
    <s v="USD"/>
    <n v="1434307537"/>
    <n v="1431715537"/>
    <b v="1"/>
    <n v="537"/>
    <b v="1"/>
    <s v="food/small batch"/>
    <m/>
    <n v="47.38"/>
    <x v="7"/>
    <x v="33"/>
  </r>
  <r>
    <n v="26480"/>
    <x v="0"/>
    <x v="0"/>
    <s v="USD"/>
    <n v="1405609146"/>
    <n v="1403017146"/>
    <b v="1"/>
    <n v="125"/>
    <b v="1"/>
    <s v="food/small batch"/>
    <m/>
    <n v="211.84"/>
    <x v="7"/>
    <x v="33"/>
  </r>
  <r>
    <n v="35848"/>
    <x v="0"/>
    <x v="0"/>
    <s v="USD"/>
    <n v="1451001600"/>
    <n v="1448400943"/>
    <b v="1"/>
    <n v="163"/>
    <b v="1"/>
    <s v="food/small batch"/>
    <m/>
    <n v="219.93"/>
    <x v="7"/>
    <x v="33"/>
  </r>
  <r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6577"/>
    <x v="0"/>
    <x v="0"/>
    <s v="USD"/>
    <n v="1423235071"/>
    <n v="1420643071"/>
    <b v="1"/>
    <n v="352"/>
    <b v="1"/>
    <s v="food/small batch"/>
    <m/>
    <n v="75.5"/>
    <x v="7"/>
    <x v="33"/>
  </r>
  <r>
    <n v="1273"/>
    <x v="0"/>
    <x v="0"/>
    <s v="USD"/>
    <n v="1401385800"/>
    <n v="1399563390"/>
    <b v="1"/>
    <n v="94"/>
    <b v="1"/>
    <s v="food/small batch"/>
    <m/>
    <n v="13.54"/>
    <x v="7"/>
    <x v="33"/>
  </r>
  <r>
    <n v="4078"/>
    <x v="0"/>
    <x v="0"/>
    <s v="USD"/>
    <n v="1415208840"/>
    <n v="1412611498"/>
    <b v="1"/>
    <n v="67"/>
    <b v="1"/>
    <s v="food/small batch"/>
    <m/>
    <n v="60.87"/>
    <x v="7"/>
    <x v="33"/>
  </r>
  <r>
    <n v="25568"/>
    <x v="0"/>
    <x v="0"/>
    <s v="USD"/>
    <n v="1402494243"/>
    <n v="1399902243"/>
    <b v="1"/>
    <n v="221"/>
    <b v="1"/>
    <s v="food/small batch"/>
    <m/>
    <n v="115.69"/>
    <x v="7"/>
    <x v="33"/>
  </r>
  <r>
    <n v="104146.51"/>
    <x v="0"/>
    <x v="0"/>
    <s v="USD"/>
    <n v="1394316695"/>
    <n v="1390860695"/>
    <b v="1"/>
    <n v="2165"/>
    <b v="1"/>
    <s v="food/small batch"/>
    <m/>
    <n v="48.1"/>
    <x v="7"/>
    <x v="33"/>
  </r>
  <r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15171.5"/>
    <x v="0"/>
    <x v="0"/>
    <s v="USD"/>
    <n v="1404077484"/>
    <n v="1401485484"/>
    <b v="1"/>
    <n v="123"/>
    <b v="1"/>
    <s v="food/small batch"/>
    <m/>
    <n v="123.35"/>
    <x v="7"/>
    <x v="33"/>
  </r>
  <r>
    <n v="73552"/>
    <x v="0"/>
    <x v="0"/>
    <s v="USD"/>
    <n v="1482134340"/>
    <n v="1479496309"/>
    <b v="1"/>
    <n v="1104"/>
    <b v="1"/>
    <s v="food/small batch"/>
    <m/>
    <n v="66.62"/>
    <x v="7"/>
    <x v="33"/>
  </r>
  <r>
    <n v="42311"/>
    <x v="0"/>
    <x v="0"/>
    <s v="USD"/>
    <n v="1477841138"/>
    <n v="1475249138"/>
    <b v="1"/>
    <n v="403"/>
    <b v="1"/>
    <s v="food/small batch"/>
    <m/>
    <n v="104.99"/>
    <x v="7"/>
    <x v="33"/>
  </r>
  <r>
    <n v="0"/>
    <x v="1"/>
    <x v="0"/>
    <s v="USD"/>
    <n v="1436729504"/>
    <n v="1434137504"/>
    <b v="0"/>
    <n v="0"/>
    <b v="0"/>
    <s v="technology/web"/>
    <m/>
    <e v="#DIV/0!"/>
    <x v="2"/>
    <x v="7"/>
  </r>
  <r>
    <n v="0"/>
    <x v="1"/>
    <x v="0"/>
    <s v="USD"/>
    <n v="1412571600"/>
    <n v="1410799870"/>
    <b v="0"/>
    <n v="0"/>
    <b v="0"/>
    <s v="technology/web"/>
    <m/>
    <e v="#DIV/0!"/>
    <x v="2"/>
    <x v="7"/>
  </r>
  <r>
    <n v="300"/>
    <x v="1"/>
    <x v="0"/>
    <s v="USD"/>
    <n v="1452282420"/>
    <n v="1447962505"/>
    <b v="0"/>
    <n v="1"/>
    <b v="0"/>
    <s v="technology/web"/>
    <m/>
    <n v="300"/>
    <x v="2"/>
    <x v="7"/>
  </r>
  <r>
    <n v="1"/>
    <x v="1"/>
    <x v="5"/>
    <s v="CAD"/>
    <n v="1466789269"/>
    <n v="1464197269"/>
    <b v="0"/>
    <n v="1"/>
    <b v="0"/>
    <s v="technology/web"/>
    <m/>
    <n v="1"/>
    <x v="2"/>
    <x v="7"/>
  </r>
  <r>
    <n v="0"/>
    <x v="1"/>
    <x v="0"/>
    <s v="USD"/>
    <n v="1427845140"/>
    <n v="1424822556"/>
    <b v="0"/>
    <n v="0"/>
    <b v="0"/>
    <s v="technology/web"/>
    <m/>
    <e v="#DIV/0!"/>
    <x v="2"/>
    <x v="7"/>
  </r>
  <r>
    <n v="39"/>
    <x v="1"/>
    <x v="0"/>
    <s v="USD"/>
    <n v="1476731431"/>
    <n v="1472843431"/>
    <b v="0"/>
    <n v="3"/>
    <b v="0"/>
    <s v="technology/web"/>
    <m/>
    <n v="13"/>
    <x v="2"/>
    <x v="7"/>
  </r>
  <r>
    <n v="15"/>
    <x v="1"/>
    <x v="0"/>
    <s v="USD"/>
    <n v="1472135676"/>
    <n v="1469543676"/>
    <b v="0"/>
    <n v="1"/>
    <b v="0"/>
    <s v="technology/web"/>
    <m/>
    <n v="15"/>
    <x v="2"/>
    <x v="7"/>
  </r>
  <r>
    <n v="270"/>
    <x v="1"/>
    <x v="0"/>
    <s v="USD"/>
    <n v="1456006938"/>
    <n v="1450822938"/>
    <b v="0"/>
    <n v="5"/>
    <b v="0"/>
    <s v="technology/web"/>
    <m/>
    <n v="54"/>
    <x v="2"/>
    <x v="7"/>
  </r>
  <r>
    <n v="0"/>
    <x v="1"/>
    <x v="11"/>
    <s v="SEK"/>
    <n v="1439318228"/>
    <n v="1436812628"/>
    <b v="0"/>
    <n v="0"/>
    <b v="0"/>
    <s v="technology/web"/>
    <m/>
    <e v="#DIV/0!"/>
    <x v="2"/>
    <x v="7"/>
  </r>
  <r>
    <n v="0"/>
    <x v="1"/>
    <x v="17"/>
    <s v="EUR"/>
    <n v="1483474370"/>
    <n v="1480882370"/>
    <b v="0"/>
    <n v="0"/>
    <b v="0"/>
    <s v="technology/web"/>
    <m/>
    <e v="#DIV/0!"/>
    <x v="2"/>
    <x v="7"/>
  </r>
  <r>
    <n v="108"/>
    <x v="1"/>
    <x v="4"/>
    <s v="NZD"/>
    <n v="1430360739"/>
    <n v="1427768739"/>
    <b v="0"/>
    <n v="7"/>
    <b v="0"/>
    <s v="technology/web"/>
    <m/>
    <n v="15.43"/>
    <x v="2"/>
    <x v="7"/>
  </r>
  <r>
    <n v="0"/>
    <x v="1"/>
    <x v="0"/>
    <s v="USD"/>
    <n v="1433603552"/>
    <n v="1428419552"/>
    <b v="0"/>
    <n v="0"/>
    <b v="0"/>
    <s v="technology/web"/>
    <m/>
    <e v="#DIV/0!"/>
    <x v="2"/>
    <x v="7"/>
  </r>
  <r>
    <n v="0"/>
    <x v="1"/>
    <x v="0"/>
    <s v="USD"/>
    <n v="1429632822"/>
    <n v="1428596022"/>
    <b v="0"/>
    <n v="0"/>
    <b v="0"/>
    <s v="technology/web"/>
    <m/>
    <e v="#DIV/0!"/>
    <x v="2"/>
    <x v="7"/>
  </r>
  <r>
    <n v="25"/>
    <x v="1"/>
    <x v="0"/>
    <s v="USD"/>
    <n v="1420910460"/>
    <n v="1415726460"/>
    <b v="0"/>
    <n v="1"/>
    <b v="0"/>
    <s v="technology/web"/>
    <m/>
    <n v="25"/>
    <x v="2"/>
    <x v="7"/>
  </r>
  <r>
    <n v="55"/>
    <x v="1"/>
    <x v="2"/>
    <s v="AUD"/>
    <n v="1430604136"/>
    <n v="1428012136"/>
    <b v="0"/>
    <n v="2"/>
    <b v="0"/>
    <s v="technology/web"/>
    <m/>
    <n v="27.5"/>
    <x v="2"/>
    <x v="7"/>
  </r>
  <r>
    <n v="0"/>
    <x v="1"/>
    <x v="9"/>
    <s v="EUR"/>
    <n v="1433530104"/>
    <n v="1430938104"/>
    <b v="0"/>
    <n v="0"/>
    <b v="0"/>
    <s v="technology/web"/>
    <m/>
    <e v="#DIV/0!"/>
    <x v="2"/>
    <x v="7"/>
  </r>
  <r>
    <n v="0"/>
    <x v="1"/>
    <x v="1"/>
    <s v="GBP"/>
    <n v="1445093578"/>
    <n v="1442501578"/>
    <b v="0"/>
    <n v="0"/>
    <b v="0"/>
    <s v="technology/web"/>
    <m/>
    <e v="#DIV/0!"/>
    <x v="2"/>
    <x v="7"/>
  </r>
  <r>
    <n v="0"/>
    <x v="1"/>
    <x v="1"/>
    <s v="GBP"/>
    <n v="1422664740"/>
    <n v="1417818036"/>
    <b v="0"/>
    <n v="0"/>
    <b v="0"/>
    <s v="technology/web"/>
    <m/>
    <e v="#DIV/0!"/>
    <x v="2"/>
    <x v="7"/>
  </r>
  <r>
    <n v="1101"/>
    <x v="1"/>
    <x v="0"/>
    <s v="USD"/>
    <n v="1438616124"/>
    <n v="1433432124"/>
    <b v="0"/>
    <n v="3"/>
    <b v="0"/>
    <s v="technology/web"/>
    <m/>
    <n v="367"/>
    <x v="2"/>
    <x v="7"/>
  </r>
  <r>
    <n v="2"/>
    <x v="1"/>
    <x v="5"/>
    <s v="CAD"/>
    <n v="1454864280"/>
    <n v="1452272280"/>
    <b v="0"/>
    <n v="1"/>
    <b v="0"/>
    <s v="technology/web"/>
    <m/>
    <n v="2"/>
    <x v="2"/>
    <x v="7"/>
  </r>
  <r>
    <n v="0"/>
    <x v="1"/>
    <x v="5"/>
    <s v="CAD"/>
    <n v="1462053600"/>
    <n v="1459975008"/>
    <b v="0"/>
    <n v="0"/>
    <b v="0"/>
    <s v="technology/web"/>
    <m/>
    <e v="#DIV/0!"/>
    <x v="2"/>
    <x v="7"/>
  </r>
  <r>
    <n v="120"/>
    <x v="1"/>
    <x v="0"/>
    <s v="USD"/>
    <n v="1418315470"/>
    <n v="1415723470"/>
    <b v="0"/>
    <n v="2"/>
    <b v="0"/>
    <s v="technology/web"/>
    <m/>
    <n v="60"/>
    <x v="2"/>
    <x v="7"/>
  </r>
  <r>
    <n v="0"/>
    <x v="1"/>
    <x v="0"/>
    <s v="USD"/>
    <n v="1451348200"/>
    <n v="1447460200"/>
    <b v="0"/>
    <n v="0"/>
    <b v="0"/>
    <s v="technology/web"/>
    <m/>
    <e v="#DIV/0!"/>
    <x v="2"/>
    <x v="7"/>
  </r>
  <r>
    <n v="0"/>
    <x v="1"/>
    <x v="0"/>
    <s v="USD"/>
    <n v="1445898356"/>
    <n v="1441146356"/>
    <b v="0"/>
    <n v="0"/>
    <b v="0"/>
    <s v="technology/web"/>
    <m/>
    <e v="#DIV/0!"/>
    <x v="2"/>
    <x v="7"/>
  </r>
  <r>
    <n v="0"/>
    <x v="1"/>
    <x v="13"/>
    <s v="EUR"/>
    <n v="1453071600"/>
    <n v="1449596425"/>
    <b v="0"/>
    <n v="0"/>
    <b v="0"/>
    <s v="technology/web"/>
    <m/>
    <e v="#DIV/0!"/>
    <x v="2"/>
    <x v="7"/>
  </r>
  <r>
    <n v="2630"/>
    <x v="1"/>
    <x v="1"/>
    <s v="GBP"/>
    <n v="1445431533"/>
    <n v="1442839533"/>
    <b v="0"/>
    <n v="27"/>
    <b v="0"/>
    <s v="technology/web"/>
    <m/>
    <n v="97.41"/>
    <x v="2"/>
    <x v="7"/>
  </r>
  <r>
    <n v="670"/>
    <x v="1"/>
    <x v="0"/>
    <s v="USD"/>
    <n v="1461622616"/>
    <n v="1456442216"/>
    <b v="0"/>
    <n v="14"/>
    <b v="0"/>
    <s v="technology/web"/>
    <m/>
    <n v="47.86"/>
    <x v="2"/>
    <x v="7"/>
  </r>
  <r>
    <n v="100"/>
    <x v="1"/>
    <x v="0"/>
    <s v="USD"/>
    <n v="1429028365"/>
    <n v="1425143965"/>
    <b v="0"/>
    <n v="2"/>
    <b v="0"/>
    <s v="technology/web"/>
    <m/>
    <n v="50"/>
    <x v="2"/>
    <x v="7"/>
  </r>
  <r>
    <n v="0"/>
    <x v="1"/>
    <x v="0"/>
    <s v="USD"/>
    <n v="1455132611"/>
    <n v="1452540611"/>
    <b v="0"/>
    <n v="0"/>
    <b v="0"/>
    <s v="technology/web"/>
    <m/>
    <e v="#DIV/0!"/>
    <x v="2"/>
    <x v="7"/>
  </r>
  <r>
    <n v="82"/>
    <x v="1"/>
    <x v="0"/>
    <s v="USD"/>
    <n v="1418877141"/>
    <n v="1416285141"/>
    <b v="0"/>
    <n v="4"/>
    <b v="0"/>
    <s v="technology/web"/>
    <m/>
    <n v="20.5"/>
    <x v="2"/>
    <x v="7"/>
  </r>
  <r>
    <n v="0"/>
    <x v="1"/>
    <x v="0"/>
    <s v="USD"/>
    <n v="1435257596"/>
    <n v="1432665596"/>
    <b v="0"/>
    <n v="0"/>
    <b v="0"/>
    <s v="technology/web"/>
    <m/>
    <e v="#DIV/0!"/>
    <x v="2"/>
    <x v="7"/>
  </r>
  <r>
    <n v="180"/>
    <x v="1"/>
    <x v="2"/>
    <s v="AUD"/>
    <n v="1429839571"/>
    <n v="1427247571"/>
    <b v="0"/>
    <n v="6"/>
    <b v="0"/>
    <s v="technology/web"/>
    <m/>
    <n v="30"/>
    <x v="2"/>
    <x v="7"/>
  </r>
  <r>
    <n v="50"/>
    <x v="1"/>
    <x v="11"/>
    <s v="SEK"/>
    <n v="1440863624"/>
    <n v="1438271624"/>
    <b v="0"/>
    <n v="1"/>
    <b v="0"/>
    <s v="technology/web"/>
    <m/>
    <n v="50"/>
    <x v="2"/>
    <x v="7"/>
  </r>
  <r>
    <n v="10"/>
    <x v="1"/>
    <x v="0"/>
    <s v="USD"/>
    <n v="1423772060"/>
    <n v="1421180060"/>
    <b v="0"/>
    <n v="1"/>
    <b v="0"/>
    <s v="technology/web"/>
    <m/>
    <n v="10"/>
    <x v="2"/>
    <x v="7"/>
  </r>
  <r>
    <n v="0"/>
    <x v="1"/>
    <x v="0"/>
    <s v="USD"/>
    <n v="1473451437"/>
    <n v="1470859437"/>
    <b v="0"/>
    <n v="0"/>
    <b v="0"/>
    <s v="technology/web"/>
    <m/>
    <e v="#DIV/0!"/>
    <x v="2"/>
    <x v="7"/>
  </r>
  <r>
    <n v="326.33"/>
    <x v="1"/>
    <x v="0"/>
    <s v="USD"/>
    <n v="1449785566"/>
    <n v="1447193566"/>
    <b v="0"/>
    <n v="4"/>
    <b v="0"/>
    <s v="technology/web"/>
    <m/>
    <n v="81.58"/>
    <x v="2"/>
    <x v="7"/>
  </r>
  <r>
    <n v="0"/>
    <x v="1"/>
    <x v="5"/>
    <s v="CAD"/>
    <n v="1480110783"/>
    <n v="1477515183"/>
    <b v="0"/>
    <n v="0"/>
    <b v="0"/>
    <s v="technology/web"/>
    <m/>
    <e v="#DIV/0!"/>
    <x v="2"/>
    <x v="7"/>
  </r>
  <r>
    <n v="0"/>
    <x v="1"/>
    <x v="0"/>
    <s v="USD"/>
    <n v="1440548330"/>
    <n v="1438042730"/>
    <b v="0"/>
    <n v="0"/>
    <b v="0"/>
    <s v="technology/web"/>
    <m/>
    <e v="#DIV/0!"/>
    <x v="2"/>
    <x v="7"/>
  </r>
  <r>
    <n v="0"/>
    <x v="1"/>
    <x v="0"/>
    <s v="USD"/>
    <n v="1444004616"/>
    <n v="1440116616"/>
    <b v="0"/>
    <n v="0"/>
    <b v="0"/>
    <s v="technology/web"/>
    <m/>
    <e v="#DIV/0!"/>
    <x v="2"/>
    <x v="7"/>
  </r>
  <r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1571"/>
    <x v="1"/>
    <x v="0"/>
    <s v="USD"/>
    <n v="1428704848"/>
    <n v="1426112848"/>
    <b v="0"/>
    <n v="7"/>
    <b v="0"/>
    <s v="technology/web"/>
    <m/>
    <n v="224.43"/>
    <x v="2"/>
    <x v="7"/>
  </r>
  <r>
    <n v="75"/>
    <x v="1"/>
    <x v="0"/>
    <s v="USD"/>
    <n v="1438662603"/>
    <n v="1436502603"/>
    <b v="0"/>
    <n v="2"/>
    <b v="0"/>
    <s v="technology/web"/>
    <m/>
    <n v="37.5"/>
    <x v="2"/>
    <x v="7"/>
  </r>
  <r>
    <n v="435"/>
    <x v="1"/>
    <x v="4"/>
    <s v="NZD"/>
    <n v="1424568107"/>
    <n v="1421976107"/>
    <b v="0"/>
    <n v="3"/>
    <b v="0"/>
    <s v="technology/web"/>
    <m/>
    <n v="145"/>
    <x v="2"/>
    <x v="7"/>
  </r>
  <r>
    <n v="8"/>
    <x v="1"/>
    <x v="0"/>
    <s v="USD"/>
    <n v="1415932643"/>
    <n v="1413337043"/>
    <b v="0"/>
    <n v="8"/>
    <b v="0"/>
    <s v="technology/web"/>
    <m/>
    <n v="1"/>
    <x v="2"/>
    <x v="7"/>
  </r>
  <r>
    <n v="788"/>
    <x v="1"/>
    <x v="0"/>
    <s v="USD"/>
    <n v="1438793432"/>
    <n v="1436201432"/>
    <b v="0"/>
    <n v="7"/>
    <b v="0"/>
    <s v="technology/web"/>
    <m/>
    <n v="112.57"/>
    <x v="2"/>
    <x v="7"/>
  </r>
  <r>
    <n v="0"/>
    <x v="1"/>
    <x v="5"/>
    <s v="CAD"/>
    <n v="1420920424"/>
    <n v="1415736424"/>
    <b v="0"/>
    <n v="0"/>
    <b v="0"/>
    <s v="technology/web"/>
    <m/>
    <e v="#DIV/0!"/>
    <x v="2"/>
    <x v="7"/>
  </r>
  <r>
    <n v="1026"/>
    <x v="1"/>
    <x v="0"/>
    <s v="USD"/>
    <n v="1469199740"/>
    <n v="1465311740"/>
    <b v="0"/>
    <n v="3"/>
    <b v="0"/>
    <s v="technology/web"/>
    <m/>
    <n v="342"/>
    <x v="2"/>
    <x v="7"/>
  </r>
  <r>
    <n v="463"/>
    <x v="1"/>
    <x v="0"/>
    <s v="USD"/>
    <n v="1421350140"/>
    <n v="1418761759"/>
    <b v="0"/>
    <n v="8"/>
    <b v="0"/>
    <s v="technology/web"/>
    <m/>
    <n v="57.88"/>
    <x v="2"/>
    <x v="7"/>
  </r>
  <r>
    <n v="30"/>
    <x v="1"/>
    <x v="6"/>
    <s v="EUR"/>
    <n v="1437861540"/>
    <n v="1435160452"/>
    <b v="0"/>
    <n v="1"/>
    <b v="0"/>
    <s v="technology/web"/>
    <m/>
    <n v="30"/>
    <x v="2"/>
    <x v="7"/>
  </r>
  <r>
    <n v="0"/>
    <x v="1"/>
    <x v="2"/>
    <s v="AUD"/>
    <n v="1420352264"/>
    <n v="1416896264"/>
    <b v="0"/>
    <n v="0"/>
    <b v="0"/>
    <s v="technology/web"/>
    <m/>
    <e v="#DIV/0!"/>
    <x v="2"/>
    <x v="7"/>
  </r>
  <r>
    <n v="25"/>
    <x v="1"/>
    <x v="0"/>
    <s v="USD"/>
    <n v="1427825044"/>
    <n v="1425236644"/>
    <b v="0"/>
    <n v="1"/>
    <b v="0"/>
    <s v="technology/web"/>
    <m/>
    <n v="25"/>
    <x v="2"/>
    <x v="7"/>
  </r>
  <r>
    <n v="0"/>
    <x v="1"/>
    <x v="0"/>
    <s v="USD"/>
    <n v="1446087223"/>
    <n v="1443495223"/>
    <b v="0"/>
    <n v="0"/>
    <b v="0"/>
    <s v="technology/web"/>
    <m/>
    <e v="#DIV/0!"/>
    <x v="2"/>
    <x v="7"/>
  </r>
  <r>
    <n v="50"/>
    <x v="1"/>
    <x v="0"/>
    <s v="USD"/>
    <n v="1439048017"/>
    <n v="1436456017"/>
    <b v="0"/>
    <n v="1"/>
    <b v="0"/>
    <s v="technology/web"/>
    <m/>
    <n v="50"/>
    <x v="2"/>
    <x v="7"/>
  </r>
  <r>
    <n v="3"/>
    <x v="1"/>
    <x v="17"/>
    <s v="EUR"/>
    <n v="1424940093"/>
    <n v="1422348093"/>
    <b v="0"/>
    <n v="2"/>
    <b v="0"/>
    <s v="technology/web"/>
    <m/>
    <n v="1.5"/>
    <x v="2"/>
    <x v="7"/>
  </r>
  <r>
    <n v="0"/>
    <x v="1"/>
    <x v="0"/>
    <s v="USD"/>
    <n v="1484038620"/>
    <n v="1481597687"/>
    <b v="0"/>
    <n v="0"/>
    <b v="0"/>
    <s v="technology/web"/>
    <m/>
    <e v="#DIV/0!"/>
    <x v="2"/>
    <x v="7"/>
  </r>
  <r>
    <n v="10"/>
    <x v="1"/>
    <x v="16"/>
    <s v="CHF"/>
    <n v="1444940558"/>
    <n v="1442348558"/>
    <b v="0"/>
    <n v="1"/>
    <b v="0"/>
    <s v="technology/web"/>
    <m/>
    <n v="10"/>
    <x v="2"/>
    <x v="7"/>
  </r>
  <r>
    <n v="0"/>
    <x v="1"/>
    <x v="0"/>
    <s v="USD"/>
    <n v="1420233256"/>
    <n v="1417641256"/>
    <b v="0"/>
    <n v="0"/>
    <b v="0"/>
    <s v="technology/web"/>
    <m/>
    <e v="#DIV/0!"/>
    <x v="2"/>
    <x v="7"/>
  </r>
  <r>
    <n v="0"/>
    <x v="1"/>
    <x v="0"/>
    <s v="USD"/>
    <n v="1435874384"/>
    <n v="1433282384"/>
    <b v="0"/>
    <n v="0"/>
    <b v="0"/>
    <s v="technology/web"/>
    <m/>
    <e v="#DIV/0!"/>
    <x v="2"/>
    <x v="7"/>
  </r>
  <r>
    <n v="0"/>
    <x v="1"/>
    <x v="11"/>
    <s v="SEK"/>
    <n v="1418934506"/>
    <n v="1415910506"/>
    <b v="0"/>
    <n v="0"/>
    <b v="0"/>
    <s v="technology/web"/>
    <m/>
    <e v="#DIV/0!"/>
    <x v="2"/>
    <x v="7"/>
  </r>
  <r>
    <n v="0"/>
    <x v="1"/>
    <x v="2"/>
    <s v="AUD"/>
    <n v="1460615164"/>
    <n v="1458023164"/>
    <b v="0"/>
    <n v="0"/>
    <b v="0"/>
    <s v="technology/web"/>
    <m/>
    <e v="#DIV/0!"/>
    <x v="2"/>
    <x v="7"/>
  </r>
  <r>
    <n v="201"/>
    <x v="2"/>
    <x v="0"/>
    <s v="USD"/>
    <n v="1457207096"/>
    <n v="1452023096"/>
    <b v="0"/>
    <n v="9"/>
    <b v="0"/>
    <s v="food/food trucks"/>
    <m/>
    <n v="22.33"/>
    <x v="7"/>
    <x v="19"/>
  </r>
  <r>
    <n v="52"/>
    <x v="2"/>
    <x v="0"/>
    <s v="USD"/>
    <n v="1431533931"/>
    <n v="1428941931"/>
    <b v="0"/>
    <n v="1"/>
    <b v="0"/>
    <s v="food/food trucks"/>
    <m/>
    <n v="52"/>
    <x v="7"/>
    <x v="19"/>
  </r>
  <r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0"/>
    <x v="2"/>
    <x v="0"/>
    <s v="USD"/>
    <n v="1451782607"/>
    <n v="1449190607"/>
    <b v="0"/>
    <n v="0"/>
    <b v="0"/>
    <s v="food/food trucks"/>
    <m/>
    <e v="#DIV/0!"/>
    <x v="7"/>
    <x v="19"/>
  </r>
  <r>
    <n v="1126"/>
    <x v="2"/>
    <x v="0"/>
    <s v="USD"/>
    <n v="1472911375"/>
    <n v="1471096975"/>
    <b v="0"/>
    <n v="20"/>
    <b v="0"/>
    <s v="food/food trucks"/>
    <m/>
    <n v="56.3"/>
    <x v="7"/>
    <x v="19"/>
  </r>
  <r>
    <n v="1345"/>
    <x v="2"/>
    <x v="0"/>
    <s v="USD"/>
    <n v="1421635190"/>
    <n v="1418179190"/>
    <b v="0"/>
    <n v="16"/>
    <b v="0"/>
    <s v="food/food trucks"/>
    <m/>
    <n v="84.06"/>
    <x v="7"/>
    <x v="19"/>
  </r>
  <r>
    <n v="5557"/>
    <x v="2"/>
    <x v="0"/>
    <s v="USD"/>
    <n v="1428732000"/>
    <n v="1426772928"/>
    <b v="0"/>
    <n v="33"/>
    <b v="0"/>
    <s v="food/food trucks"/>
    <m/>
    <n v="168.39"/>
    <x v="7"/>
    <x v="19"/>
  </r>
  <r>
    <n v="30"/>
    <x v="2"/>
    <x v="0"/>
    <s v="USD"/>
    <n v="1415247757"/>
    <n v="1412652157"/>
    <b v="0"/>
    <n v="2"/>
    <b v="0"/>
    <s v="food/food trucks"/>
    <m/>
    <n v="15"/>
    <x v="7"/>
    <x v="19"/>
  </r>
  <r>
    <n v="460"/>
    <x v="2"/>
    <x v="0"/>
    <s v="USD"/>
    <n v="1439931675"/>
    <n v="1437339675"/>
    <b v="0"/>
    <n v="6"/>
    <b v="0"/>
    <s v="food/food trucks"/>
    <m/>
    <n v="76.67"/>
    <x v="7"/>
    <x v="19"/>
  </r>
  <r>
    <n v="0"/>
    <x v="2"/>
    <x v="2"/>
    <s v="AUD"/>
    <n v="1441619275"/>
    <n v="1439027275"/>
    <b v="0"/>
    <n v="0"/>
    <b v="0"/>
    <s v="food/food trucks"/>
    <m/>
    <e v="#DIV/0!"/>
    <x v="7"/>
    <x v="19"/>
  </r>
  <r>
    <n v="151"/>
    <x v="2"/>
    <x v="0"/>
    <s v="USD"/>
    <n v="1440524082"/>
    <n v="1437932082"/>
    <b v="0"/>
    <n v="3"/>
    <b v="0"/>
    <s v="food/food trucks"/>
    <m/>
    <n v="50.33"/>
    <x v="7"/>
    <x v="19"/>
  </r>
  <r>
    <n v="0"/>
    <x v="2"/>
    <x v="6"/>
    <s v="EUR"/>
    <n v="1480185673"/>
    <n v="1476294073"/>
    <b v="0"/>
    <n v="0"/>
    <b v="0"/>
    <s v="food/food trucks"/>
    <m/>
    <e v="#DIV/0!"/>
    <x v="7"/>
    <x v="19"/>
  </r>
  <r>
    <n v="25"/>
    <x v="2"/>
    <x v="0"/>
    <s v="USD"/>
    <n v="1401579000"/>
    <n v="1398911882"/>
    <b v="0"/>
    <n v="3"/>
    <b v="0"/>
    <s v="food/food trucks"/>
    <m/>
    <n v="8.33"/>
    <x v="7"/>
    <x v="19"/>
  </r>
  <r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335"/>
    <x v="2"/>
    <x v="0"/>
    <s v="USD"/>
    <n v="1468615346"/>
    <n v="1466023346"/>
    <b v="0"/>
    <n v="6"/>
    <b v="0"/>
    <s v="food/food trucks"/>
    <m/>
    <n v="55.83"/>
    <x v="7"/>
    <x v="19"/>
  </r>
  <r>
    <n v="5"/>
    <x v="2"/>
    <x v="0"/>
    <s v="USD"/>
    <n v="1426345200"/>
    <n v="1421343743"/>
    <b v="0"/>
    <n v="1"/>
    <b v="0"/>
    <s v="food/food trucks"/>
    <m/>
    <n v="5"/>
    <x v="7"/>
    <x v="19"/>
  </r>
  <r>
    <n v="0"/>
    <x v="2"/>
    <x v="0"/>
    <s v="USD"/>
    <n v="1407705187"/>
    <n v="1405113187"/>
    <b v="0"/>
    <n v="0"/>
    <b v="0"/>
    <s v="food/food trucks"/>
    <m/>
    <e v="#DIV/0!"/>
    <x v="7"/>
    <x v="19"/>
  </r>
  <r>
    <n v="5"/>
    <x v="2"/>
    <x v="0"/>
    <s v="USD"/>
    <n v="1427225644"/>
    <n v="1422045244"/>
    <b v="0"/>
    <n v="5"/>
    <b v="0"/>
    <s v="food/food trucks"/>
    <m/>
    <n v="1"/>
    <x v="7"/>
    <x v="19"/>
  </r>
  <r>
    <n v="0"/>
    <x v="2"/>
    <x v="0"/>
    <s v="USD"/>
    <n v="1424281389"/>
    <n v="1419097389"/>
    <b v="0"/>
    <n v="0"/>
    <b v="0"/>
    <s v="food/food trucks"/>
    <m/>
    <e v="#DIV/0!"/>
    <x v="7"/>
    <x v="19"/>
  </r>
  <r>
    <n v="2501"/>
    <x v="2"/>
    <x v="0"/>
    <s v="USD"/>
    <n v="1415583695"/>
    <n v="1410396095"/>
    <b v="0"/>
    <n v="36"/>
    <b v="0"/>
    <s v="food/food trucks"/>
    <m/>
    <n v="69.47"/>
    <x v="7"/>
    <x v="19"/>
  </r>
  <r>
    <n v="1"/>
    <x v="2"/>
    <x v="0"/>
    <s v="USD"/>
    <n v="1424536196"/>
    <n v="1421944196"/>
    <b v="0"/>
    <n v="1"/>
    <b v="0"/>
    <s v="food/food trucks"/>
    <m/>
    <n v="1"/>
    <x v="7"/>
    <x v="19"/>
  </r>
  <r>
    <n v="1"/>
    <x v="2"/>
    <x v="0"/>
    <s v="USD"/>
    <n v="1426091036"/>
    <n v="1423502636"/>
    <b v="0"/>
    <n v="1"/>
    <b v="0"/>
    <s v="food/food trucks"/>
    <m/>
    <n v="1"/>
    <x v="7"/>
    <x v="19"/>
  </r>
  <r>
    <n v="8"/>
    <x v="2"/>
    <x v="0"/>
    <s v="USD"/>
    <n v="1420044890"/>
    <n v="1417452890"/>
    <b v="0"/>
    <n v="1"/>
    <b v="0"/>
    <s v="food/food trucks"/>
    <m/>
    <n v="8"/>
    <x v="7"/>
    <x v="19"/>
  </r>
  <r>
    <n v="310"/>
    <x v="2"/>
    <x v="0"/>
    <s v="USD"/>
    <n v="1414445108"/>
    <n v="1411853108"/>
    <b v="0"/>
    <n v="9"/>
    <b v="0"/>
    <s v="food/food trucks"/>
    <m/>
    <n v="34.44"/>
    <x v="7"/>
    <x v="19"/>
  </r>
  <r>
    <n v="1"/>
    <x v="2"/>
    <x v="0"/>
    <s v="USD"/>
    <n v="1464386640"/>
    <n v="1463090149"/>
    <b v="0"/>
    <n v="1"/>
    <b v="0"/>
    <s v="food/food trucks"/>
    <m/>
    <n v="1"/>
    <x v="7"/>
    <x v="19"/>
  </r>
  <r>
    <n v="0"/>
    <x v="2"/>
    <x v="0"/>
    <s v="USD"/>
    <n v="1439006692"/>
    <n v="1433822692"/>
    <b v="0"/>
    <n v="0"/>
    <b v="0"/>
    <s v="food/food trucks"/>
    <m/>
    <e v="#DIV/0!"/>
    <x v="7"/>
    <x v="19"/>
  </r>
  <r>
    <n v="1"/>
    <x v="2"/>
    <x v="0"/>
    <s v="USD"/>
    <n v="1458715133"/>
    <n v="1455262733"/>
    <b v="0"/>
    <n v="1"/>
    <b v="0"/>
    <s v="food/food trucks"/>
    <m/>
    <n v="1"/>
    <x v="7"/>
    <x v="19"/>
  </r>
  <r>
    <n v="1"/>
    <x v="2"/>
    <x v="0"/>
    <s v="USD"/>
    <n v="1426182551"/>
    <n v="1423594151"/>
    <b v="0"/>
    <n v="1"/>
    <b v="0"/>
    <s v="food/food trucks"/>
    <m/>
    <n v="1"/>
    <x v="7"/>
    <x v="19"/>
  </r>
  <r>
    <n v="2005"/>
    <x v="2"/>
    <x v="10"/>
    <s v="NOK"/>
    <n v="1486313040"/>
    <n v="1483131966"/>
    <b v="0"/>
    <n v="4"/>
    <b v="0"/>
    <s v="food/food trucks"/>
    <m/>
    <n v="501.25"/>
    <x v="7"/>
    <x v="19"/>
  </r>
  <r>
    <n v="21"/>
    <x v="2"/>
    <x v="0"/>
    <s v="USD"/>
    <n v="1455246504"/>
    <n v="1452654504"/>
    <b v="0"/>
    <n v="2"/>
    <b v="0"/>
    <s v="food/food trucks"/>
    <m/>
    <n v="10.5"/>
    <x v="7"/>
    <x v="19"/>
  </r>
  <r>
    <n v="2"/>
    <x v="2"/>
    <x v="0"/>
    <s v="USD"/>
    <n v="1467080613"/>
    <n v="1461896613"/>
    <b v="0"/>
    <n v="2"/>
    <b v="0"/>
    <s v="food/food trucks"/>
    <m/>
    <n v="1"/>
    <x v="7"/>
    <x v="19"/>
  </r>
  <r>
    <n v="2"/>
    <x v="2"/>
    <x v="0"/>
    <s v="USD"/>
    <n v="1425791697"/>
    <n v="1423199697"/>
    <b v="0"/>
    <n v="2"/>
    <b v="0"/>
    <s v="food/food trucks"/>
    <m/>
    <n v="1"/>
    <x v="7"/>
    <x v="19"/>
  </r>
  <r>
    <n v="0"/>
    <x v="2"/>
    <x v="0"/>
    <s v="USD"/>
    <n v="1456608943"/>
    <n v="1454016943"/>
    <b v="0"/>
    <n v="0"/>
    <b v="0"/>
    <s v="food/food trucks"/>
    <m/>
    <e v="#DIV/0!"/>
    <x v="7"/>
    <x v="19"/>
  </r>
  <r>
    <n v="26"/>
    <x v="2"/>
    <x v="0"/>
    <s v="USD"/>
    <n v="1438662474"/>
    <n v="1435206474"/>
    <b v="0"/>
    <n v="2"/>
    <b v="0"/>
    <s v="food/food trucks"/>
    <m/>
    <n v="13"/>
    <x v="7"/>
    <x v="19"/>
  </r>
  <r>
    <n v="1224"/>
    <x v="2"/>
    <x v="11"/>
    <s v="SEK"/>
    <n v="1444027186"/>
    <n v="1441435186"/>
    <b v="0"/>
    <n v="4"/>
    <b v="0"/>
    <s v="food/food trucks"/>
    <m/>
    <n v="306"/>
    <x v="7"/>
    <x v="19"/>
  </r>
  <r>
    <n v="45"/>
    <x v="2"/>
    <x v="5"/>
    <s v="CAD"/>
    <n v="1454078770"/>
    <n v="1448894770"/>
    <b v="0"/>
    <n v="2"/>
    <b v="0"/>
    <s v="food/food trucks"/>
    <m/>
    <n v="22.5"/>
    <x v="7"/>
    <x v="19"/>
  </r>
  <r>
    <n v="0"/>
    <x v="2"/>
    <x v="0"/>
    <s v="USD"/>
    <n v="1426615200"/>
    <n v="1422400188"/>
    <b v="0"/>
    <n v="0"/>
    <b v="0"/>
    <s v="food/food trucks"/>
    <m/>
    <e v="#DIV/0!"/>
    <x v="7"/>
    <x v="19"/>
  </r>
  <r>
    <n v="50"/>
    <x v="2"/>
    <x v="0"/>
    <s v="USD"/>
    <n v="1449529062"/>
    <n v="1444341462"/>
    <b v="0"/>
    <n v="1"/>
    <b v="0"/>
    <s v="food/food trucks"/>
    <m/>
    <n v="50"/>
    <x v="7"/>
    <x v="19"/>
  </r>
  <r>
    <n v="0"/>
    <x v="2"/>
    <x v="0"/>
    <s v="USD"/>
    <n v="1445197129"/>
    <n v="1442605129"/>
    <b v="0"/>
    <n v="0"/>
    <b v="0"/>
    <s v="food/food trucks"/>
    <m/>
    <e v="#DIV/0!"/>
    <x v="7"/>
    <x v="19"/>
  </r>
  <r>
    <n v="10"/>
    <x v="2"/>
    <x v="18"/>
    <s v="EUR"/>
    <n v="1455399313"/>
    <n v="1452807313"/>
    <b v="0"/>
    <n v="2"/>
    <b v="0"/>
    <s v="food/food trucks"/>
    <m/>
    <n v="5"/>
    <x v="7"/>
    <x v="19"/>
  </r>
  <r>
    <n v="8091"/>
    <x v="0"/>
    <x v="0"/>
    <s v="USD"/>
    <n v="1437627540"/>
    <n v="1435806054"/>
    <b v="0"/>
    <n v="109"/>
    <b v="1"/>
    <s v="food/small batch"/>
    <m/>
    <n v="74.23"/>
    <x v="7"/>
    <x v="33"/>
  </r>
  <r>
    <n v="30226"/>
    <x v="0"/>
    <x v="0"/>
    <s v="USD"/>
    <n v="1426777228"/>
    <n v="1424188828"/>
    <b v="0"/>
    <n v="372"/>
    <b v="1"/>
    <s v="food/small batch"/>
    <m/>
    <n v="81.25"/>
    <x v="7"/>
    <x v="33"/>
  </r>
  <r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3258"/>
    <x v="0"/>
    <x v="0"/>
    <s v="USD"/>
    <n v="1464199591"/>
    <n v="1461607591"/>
    <b v="0"/>
    <n v="61"/>
    <b v="1"/>
    <s v="food/small batch"/>
    <m/>
    <n v="53.41"/>
    <x v="7"/>
    <x v="33"/>
  </r>
  <r>
    <n v="8640"/>
    <x v="0"/>
    <x v="0"/>
    <s v="USD"/>
    <n v="1443242021"/>
    <n v="1440650021"/>
    <b v="0"/>
    <n v="115"/>
    <b v="1"/>
    <s v="food/small batch"/>
    <m/>
    <n v="75.13"/>
    <x v="7"/>
    <x v="33"/>
  </r>
  <r>
    <n v="8399"/>
    <x v="0"/>
    <x v="0"/>
    <s v="USD"/>
    <n v="1480174071"/>
    <n v="1477578471"/>
    <b v="0"/>
    <n v="111"/>
    <b v="1"/>
    <s v="food/small batch"/>
    <m/>
    <n v="75.67"/>
    <x v="7"/>
    <x v="33"/>
  </r>
  <r>
    <n v="10680"/>
    <x v="0"/>
    <x v="0"/>
    <s v="USD"/>
    <n v="1478923200"/>
    <n v="1476184593"/>
    <b v="0"/>
    <n v="337"/>
    <b v="1"/>
    <s v="food/small batch"/>
    <m/>
    <n v="31.69"/>
    <x v="7"/>
    <x v="33"/>
  </r>
  <r>
    <n v="430"/>
    <x v="0"/>
    <x v="0"/>
    <s v="USD"/>
    <n v="1472621760"/>
    <n v="1472110513"/>
    <b v="0"/>
    <n v="9"/>
    <b v="1"/>
    <s v="food/small batch"/>
    <m/>
    <n v="47.78"/>
    <x v="7"/>
    <x v="33"/>
  </r>
  <r>
    <n v="10800"/>
    <x v="0"/>
    <x v="0"/>
    <s v="USD"/>
    <n v="1417321515"/>
    <n v="1414725915"/>
    <b v="0"/>
    <n v="120"/>
    <b v="1"/>
    <s v="food/small batch"/>
    <m/>
    <n v="90"/>
    <x v="7"/>
    <x v="33"/>
  </r>
  <r>
    <n v="15230.03"/>
    <x v="0"/>
    <x v="0"/>
    <s v="USD"/>
    <n v="1414465860"/>
    <n v="1411177456"/>
    <b v="0"/>
    <n v="102"/>
    <b v="1"/>
    <s v="food/small batch"/>
    <m/>
    <n v="149.31"/>
    <x v="7"/>
    <x v="33"/>
  </r>
  <r>
    <n v="11545"/>
    <x v="0"/>
    <x v="0"/>
    <s v="USD"/>
    <n v="1488750490"/>
    <n v="1487022490"/>
    <b v="0"/>
    <n v="186"/>
    <b v="1"/>
    <s v="food/small batch"/>
    <m/>
    <n v="62.07"/>
    <x v="7"/>
    <x v="33"/>
  </r>
  <r>
    <n v="801"/>
    <x v="0"/>
    <x v="0"/>
    <s v="USD"/>
    <n v="1451430000"/>
    <n v="1448914500"/>
    <b v="0"/>
    <n v="15"/>
    <b v="1"/>
    <s v="food/small batch"/>
    <m/>
    <n v="53.4"/>
    <x v="7"/>
    <x v="33"/>
  </r>
  <r>
    <n v="4641"/>
    <x v="0"/>
    <x v="0"/>
    <s v="USD"/>
    <n v="1486053409"/>
    <n v="1483461409"/>
    <b v="0"/>
    <n v="67"/>
    <b v="1"/>
    <s v="food/small batch"/>
    <m/>
    <n v="69.27"/>
    <x v="7"/>
    <x v="33"/>
  </r>
  <r>
    <n v="35296"/>
    <x v="0"/>
    <x v="0"/>
    <s v="USD"/>
    <n v="1489207808"/>
    <n v="1486183808"/>
    <b v="0"/>
    <n v="130"/>
    <b v="1"/>
    <s v="food/small batch"/>
    <m/>
    <n v="271.51"/>
    <x v="7"/>
    <x v="33"/>
  </r>
  <r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713"/>
    <x v="0"/>
    <x v="0"/>
    <s v="USD"/>
    <n v="1488063839"/>
    <n v="1485471839"/>
    <b v="0"/>
    <n v="67"/>
    <b v="1"/>
    <s v="food/small batch"/>
    <m/>
    <n v="40.49"/>
    <x v="7"/>
    <x v="33"/>
  </r>
  <r>
    <n v="23530"/>
    <x v="0"/>
    <x v="0"/>
    <s v="USD"/>
    <n v="1458826056"/>
    <n v="1456237656"/>
    <b v="0"/>
    <n v="124"/>
    <b v="1"/>
    <s v="food/small batch"/>
    <m/>
    <n v="189.76"/>
    <x v="7"/>
    <x v="33"/>
  </r>
  <r>
    <n v="5509"/>
    <x v="0"/>
    <x v="0"/>
    <s v="USD"/>
    <n v="1465498800"/>
    <n v="1462481718"/>
    <b v="0"/>
    <n v="80"/>
    <b v="1"/>
    <s v="food/small batch"/>
    <m/>
    <n v="68.86"/>
    <x v="7"/>
    <x v="33"/>
  </r>
  <r>
    <n v="30675"/>
    <x v="0"/>
    <x v="0"/>
    <s v="USD"/>
    <n v="1458742685"/>
    <n v="1454858285"/>
    <b v="0"/>
    <n v="282"/>
    <b v="1"/>
    <s v="food/small batch"/>
    <m/>
    <n v="108.78"/>
    <x v="7"/>
    <x v="33"/>
  </r>
  <r>
    <n v="8567"/>
    <x v="0"/>
    <x v="0"/>
    <s v="USD"/>
    <n v="1483417020"/>
    <n v="1480480167"/>
    <b v="0"/>
    <n v="68"/>
    <b v="1"/>
    <s v="food/small batch"/>
    <m/>
    <n v="125.99"/>
    <x v="7"/>
    <x v="33"/>
  </r>
  <r>
    <n v="7785"/>
    <x v="0"/>
    <x v="0"/>
    <s v="USD"/>
    <n v="1317438000"/>
    <n v="1314577097"/>
    <b v="0"/>
    <n v="86"/>
    <b v="1"/>
    <s v="music/indie rock"/>
    <m/>
    <n v="90.52"/>
    <x v="4"/>
    <x v="14"/>
  </r>
  <r>
    <n v="3321.25"/>
    <x v="0"/>
    <x v="0"/>
    <s v="USD"/>
    <n v="1342672096"/>
    <n v="1340944096"/>
    <b v="0"/>
    <n v="115"/>
    <b v="1"/>
    <s v="music/indie rock"/>
    <m/>
    <n v="28.88"/>
    <x v="4"/>
    <x v="14"/>
  </r>
  <r>
    <n v="2325"/>
    <x v="0"/>
    <x v="0"/>
    <s v="USD"/>
    <n v="1366138800"/>
    <n v="1362710425"/>
    <b v="0"/>
    <n v="75"/>
    <b v="1"/>
    <s v="music/indie rock"/>
    <m/>
    <n v="31"/>
    <x v="4"/>
    <x v="14"/>
  </r>
  <r>
    <n v="2222"/>
    <x v="0"/>
    <x v="5"/>
    <s v="CAD"/>
    <n v="1443641340"/>
    <n v="1441143397"/>
    <b v="0"/>
    <n v="43"/>
    <b v="1"/>
    <s v="music/indie rock"/>
    <m/>
    <n v="51.67"/>
    <x v="4"/>
    <x v="14"/>
  </r>
  <r>
    <n v="1261"/>
    <x v="0"/>
    <x v="0"/>
    <s v="USD"/>
    <n v="1348420548"/>
    <n v="1345828548"/>
    <b v="0"/>
    <n v="48"/>
    <b v="1"/>
    <s v="music/indie rock"/>
    <m/>
    <n v="26.27"/>
    <x v="4"/>
    <x v="14"/>
  </r>
  <r>
    <n v="2500"/>
    <x v="0"/>
    <x v="0"/>
    <s v="USD"/>
    <n v="1368066453"/>
    <n v="1365474453"/>
    <b v="0"/>
    <n v="52"/>
    <b v="1"/>
    <s v="music/indie rock"/>
    <m/>
    <n v="48.08"/>
    <x v="4"/>
    <x v="14"/>
  </r>
  <r>
    <n v="1185"/>
    <x v="0"/>
    <x v="0"/>
    <s v="USD"/>
    <n v="1336669200"/>
    <n v="1335473931"/>
    <b v="0"/>
    <n v="43"/>
    <b v="1"/>
    <s v="music/indie rock"/>
    <m/>
    <n v="27.56"/>
    <x v="4"/>
    <x v="14"/>
  </r>
  <r>
    <n v="2144.34"/>
    <x v="0"/>
    <x v="0"/>
    <s v="USD"/>
    <n v="1351400400"/>
    <n v="1348285321"/>
    <b v="0"/>
    <n v="58"/>
    <b v="1"/>
    <s v="music/indie rock"/>
    <m/>
    <n v="36.97"/>
    <x v="4"/>
    <x v="14"/>
  </r>
  <r>
    <n v="1364"/>
    <x v="0"/>
    <x v="0"/>
    <s v="USD"/>
    <n v="1297160329"/>
    <n v="1295000329"/>
    <b v="0"/>
    <n v="47"/>
    <b v="1"/>
    <s v="music/indie rock"/>
    <m/>
    <n v="29.02"/>
    <x v="4"/>
    <x v="14"/>
  </r>
  <r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640"/>
    <x v="0"/>
    <x v="0"/>
    <s v="USD"/>
    <n v="1327535392"/>
    <n v="1324079392"/>
    <b v="0"/>
    <n v="17"/>
    <b v="1"/>
    <s v="music/indie rock"/>
    <m/>
    <n v="37.65"/>
    <x v="4"/>
    <x v="14"/>
  </r>
  <r>
    <n v="10182.02"/>
    <x v="0"/>
    <x v="0"/>
    <s v="USD"/>
    <n v="1283562180"/>
    <n v="1277433980"/>
    <b v="0"/>
    <n v="104"/>
    <b v="1"/>
    <s v="music/indie rock"/>
    <m/>
    <n v="97.9"/>
    <x v="4"/>
    <x v="14"/>
  </r>
  <r>
    <n v="2000"/>
    <x v="0"/>
    <x v="0"/>
    <s v="USD"/>
    <n v="1352573869"/>
    <n v="1349978269"/>
    <b v="0"/>
    <n v="47"/>
    <b v="1"/>
    <s v="music/indie rock"/>
    <m/>
    <n v="42.55"/>
    <x v="4"/>
    <x v="14"/>
  </r>
  <r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618"/>
    <x v="0"/>
    <x v="0"/>
    <s v="USD"/>
    <n v="1278799200"/>
    <n v="1273647255"/>
    <b v="0"/>
    <n v="81"/>
    <b v="1"/>
    <s v="music/indie rock"/>
    <m/>
    <n v="32.32"/>
    <x v="4"/>
    <x v="14"/>
  </r>
  <r>
    <n v="3360.72"/>
    <x v="0"/>
    <x v="0"/>
    <s v="USD"/>
    <n v="1415004770"/>
    <n v="1412149970"/>
    <b v="0"/>
    <n v="55"/>
    <b v="1"/>
    <s v="music/indie rock"/>
    <m/>
    <n v="61.1"/>
    <x v="4"/>
    <x v="14"/>
  </r>
  <r>
    <n v="1285"/>
    <x v="0"/>
    <x v="0"/>
    <s v="USD"/>
    <n v="1344789345"/>
    <n v="1340901345"/>
    <b v="0"/>
    <n v="41"/>
    <b v="1"/>
    <s v="music/indie rock"/>
    <m/>
    <n v="31.34"/>
    <x v="4"/>
    <x v="14"/>
  </r>
  <r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400.33"/>
    <x v="0"/>
    <x v="0"/>
    <s v="USD"/>
    <n v="1343440800"/>
    <n v="1342545994"/>
    <b v="0"/>
    <n v="16"/>
    <b v="1"/>
    <s v="music/indie rock"/>
    <m/>
    <n v="25.02"/>
    <x v="4"/>
    <x v="14"/>
  </r>
  <r>
    <n v="2000"/>
    <x v="0"/>
    <x v="0"/>
    <s v="USD"/>
    <n v="1444516084"/>
    <n v="1439332084"/>
    <b v="0"/>
    <n v="8"/>
    <b v="1"/>
    <s v="music/indie rock"/>
    <m/>
    <n v="250"/>
    <x v="4"/>
    <x v="14"/>
  </r>
  <r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1001"/>
    <x v="0"/>
    <x v="0"/>
    <s v="USD"/>
    <n v="1312224383"/>
    <n v="1308336383"/>
    <b v="0"/>
    <n v="25"/>
    <b v="1"/>
    <s v="music/indie rock"/>
    <m/>
    <n v="40.04"/>
    <x v="4"/>
    <x v="14"/>
  </r>
  <r>
    <n v="1251"/>
    <x v="0"/>
    <x v="0"/>
    <s v="USD"/>
    <n v="1335891603"/>
    <n v="1330711203"/>
    <b v="0"/>
    <n v="19"/>
    <b v="1"/>
    <s v="music/indie rock"/>
    <m/>
    <n v="65.84"/>
    <x v="4"/>
    <x v="14"/>
  </r>
  <r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065"/>
    <x v="0"/>
    <x v="0"/>
    <s v="USD"/>
    <n v="1318463879"/>
    <n v="1315439879"/>
    <b v="0"/>
    <n v="41"/>
    <b v="1"/>
    <s v="music/indie rock"/>
    <m/>
    <n v="50.37"/>
    <x v="4"/>
    <x v="14"/>
  </r>
  <r>
    <n v="797"/>
    <x v="0"/>
    <x v="0"/>
    <s v="USD"/>
    <n v="1335113976"/>
    <n v="1332521976"/>
    <b v="0"/>
    <n v="30"/>
    <b v="1"/>
    <s v="music/indie rock"/>
    <m/>
    <n v="26.57"/>
    <x v="4"/>
    <x v="14"/>
  </r>
  <r>
    <n v="1500.76"/>
    <x v="0"/>
    <x v="0"/>
    <s v="USD"/>
    <n v="1338083997"/>
    <n v="1335491997"/>
    <b v="0"/>
    <n v="38"/>
    <b v="1"/>
    <s v="music/indie rock"/>
    <m/>
    <n v="39.49"/>
    <x v="4"/>
    <x v="14"/>
  </r>
  <r>
    <n v="3201"/>
    <x v="0"/>
    <x v="0"/>
    <s v="USD"/>
    <n v="1321459908"/>
    <n v="1318864308"/>
    <b v="0"/>
    <n v="65"/>
    <b v="1"/>
    <s v="music/indie rock"/>
    <m/>
    <n v="49.25"/>
    <x v="4"/>
    <x v="14"/>
  </r>
  <r>
    <n v="4678.5"/>
    <x v="0"/>
    <x v="0"/>
    <s v="USD"/>
    <n v="1368117239"/>
    <n v="1365525239"/>
    <b v="0"/>
    <n v="75"/>
    <b v="1"/>
    <s v="music/indie rock"/>
    <m/>
    <n v="62.38"/>
    <x v="4"/>
    <x v="14"/>
  </r>
  <r>
    <n v="607"/>
    <x v="0"/>
    <x v="0"/>
    <s v="USD"/>
    <n v="1340429276"/>
    <n v="1335245276"/>
    <b v="0"/>
    <n v="16"/>
    <b v="1"/>
    <s v="music/indie rock"/>
    <m/>
    <n v="37.94"/>
    <x v="4"/>
    <x v="14"/>
  </r>
  <r>
    <n v="516"/>
    <x v="0"/>
    <x v="0"/>
    <s v="USD"/>
    <n v="1295142660"/>
    <n v="1293739714"/>
    <b v="0"/>
    <n v="10"/>
    <b v="1"/>
    <s v="music/indie rock"/>
    <m/>
    <n v="51.6"/>
    <x v="4"/>
    <x v="14"/>
  </r>
  <r>
    <n v="750"/>
    <x v="0"/>
    <x v="0"/>
    <s v="USD"/>
    <n v="1339840740"/>
    <n v="1335397188"/>
    <b v="0"/>
    <n v="27"/>
    <b v="1"/>
    <s v="music/indie rock"/>
    <m/>
    <n v="27.78"/>
    <x v="4"/>
    <x v="14"/>
  </r>
  <r>
    <n v="25740"/>
    <x v="0"/>
    <x v="0"/>
    <s v="USD"/>
    <n v="1367208140"/>
    <n v="1363320140"/>
    <b v="0"/>
    <n v="259"/>
    <b v="1"/>
    <s v="music/indie rock"/>
    <m/>
    <n v="99.38"/>
    <x v="4"/>
    <x v="14"/>
  </r>
  <r>
    <n v="1515.08"/>
    <x v="0"/>
    <x v="0"/>
    <s v="USD"/>
    <n v="1337786944"/>
    <n v="1335194944"/>
    <b v="0"/>
    <n v="39"/>
    <b v="1"/>
    <s v="music/indie rock"/>
    <m/>
    <n v="38.85"/>
    <x v="4"/>
    <x v="14"/>
  </r>
  <r>
    <n v="1913.05"/>
    <x v="0"/>
    <x v="0"/>
    <s v="USD"/>
    <n v="1339022575"/>
    <n v="1336430575"/>
    <b v="0"/>
    <n v="42"/>
    <b v="1"/>
    <s v="music/indie rock"/>
    <m/>
    <n v="45.55"/>
    <x v="4"/>
    <x v="14"/>
  </r>
  <r>
    <n v="6000"/>
    <x v="0"/>
    <x v="0"/>
    <s v="USD"/>
    <n v="1364597692"/>
    <n v="1361577292"/>
    <b v="0"/>
    <n v="10"/>
    <b v="1"/>
    <s v="music/indie rock"/>
    <m/>
    <n v="600"/>
    <x v="4"/>
    <x v="14"/>
  </r>
  <r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1056"/>
    <x v="0"/>
    <x v="0"/>
    <s v="USD"/>
    <n v="1422400387"/>
    <n v="1421190787"/>
    <b v="0"/>
    <n v="20"/>
    <b v="1"/>
    <s v="music/indie rock"/>
    <m/>
    <n v="52.8"/>
    <x v="4"/>
    <x v="14"/>
  </r>
  <r>
    <n v="8105"/>
    <x v="0"/>
    <x v="0"/>
    <s v="USD"/>
    <n v="1356976800"/>
    <n v="1352820837"/>
    <b v="0"/>
    <n v="170"/>
    <b v="1"/>
    <s v="music/indie rock"/>
    <m/>
    <n v="47.68"/>
    <x v="4"/>
    <x v="14"/>
  </r>
  <r>
    <n v="680"/>
    <x v="0"/>
    <x v="0"/>
    <s v="USD"/>
    <n v="1340476375"/>
    <n v="1337884375"/>
    <b v="0"/>
    <n v="29"/>
    <b v="1"/>
    <s v="music/indie rock"/>
    <m/>
    <n v="23.45"/>
    <x v="4"/>
    <x v="14"/>
  </r>
  <r>
    <n v="281"/>
    <x v="2"/>
    <x v="5"/>
    <s v="CAD"/>
    <n v="1443379104"/>
    <n v="1440787104"/>
    <b v="0"/>
    <n v="7"/>
    <b v="0"/>
    <s v="food/restaurants"/>
    <m/>
    <n v="40.14"/>
    <x v="7"/>
    <x v="34"/>
  </r>
  <r>
    <n v="86"/>
    <x v="2"/>
    <x v="0"/>
    <s v="USD"/>
    <n v="1411328918"/>
    <n v="1407440918"/>
    <b v="0"/>
    <n v="5"/>
    <b v="0"/>
    <s v="food/restaurants"/>
    <m/>
    <n v="17.2"/>
    <x v="7"/>
    <x v="34"/>
  </r>
  <r>
    <n v="0"/>
    <x v="2"/>
    <x v="0"/>
    <s v="USD"/>
    <n v="1465333560"/>
    <n v="1462743308"/>
    <b v="0"/>
    <n v="0"/>
    <b v="0"/>
    <s v="food/restaurants"/>
    <m/>
    <e v="#DIV/0!"/>
    <x v="7"/>
    <x v="34"/>
  </r>
  <r>
    <n v="0"/>
    <x v="2"/>
    <x v="0"/>
    <s v="USD"/>
    <n v="1416014534"/>
    <n v="1413418934"/>
    <b v="0"/>
    <n v="0"/>
    <b v="0"/>
    <s v="food/restaurants"/>
    <m/>
    <e v="#DIV/0!"/>
    <x v="7"/>
    <x v="34"/>
  </r>
  <r>
    <n v="0"/>
    <x v="2"/>
    <x v="0"/>
    <s v="USD"/>
    <n v="1426292416"/>
    <n v="1423704016"/>
    <b v="0"/>
    <n v="0"/>
    <b v="0"/>
    <s v="food/restaurants"/>
    <m/>
    <e v="#DIV/0!"/>
    <x v="7"/>
    <x v="34"/>
  </r>
  <r>
    <n v="30"/>
    <x v="2"/>
    <x v="1"/>
    <s v="GBP"/>
    <n v="1443906000"/>
    <n v="1441955269"/>
    <b v="0"/>
    <n v="2"/>
    <b v="0"/>
    <s v="food/restaurants"/>
    <m/>
    <n v="15"/>
    <x v="7"/>
    <x v="34"/>
  </r>
  <r>
    <n v="0"/>
    <x v="2"/>
    <x v="0"/>
    <s v="USD"/>
    <n v="1431308704"/>
    <n v="1428716704"/>
    <b v="0"/>
    <n v="0"/>
    <b v="0"/>
    <s v="food/restaurants"/>
    <m/>
    <e v="#DIV/0!"/>
    <x v="7"/>
    <x v="34"/>
  </r>
  <r>
    <n v="0"/>
    <x v="2"/>
    <x v="0"/>
    <s v="USD"/>
    <n v="1408056634"/>
    <n v="1405464634"/>
    <b v="0"/>
    <n v="0"/>
    <b v="0"/>
    <s v="food/restaurants"/>
    <m/>
    <e v="#DIV/0!"/>
    <x v="7"/>
    <x v="34"/>
  </r>
  <r>
    <n v="1000"/>
    <x v="2"/>
    <x v="1"/>
    <s v="GBP"/>
    <n v="1429554349"/>
    <n v="1424719549"/>
    <b v="0"/>
    <n v="28"/>
    <b v="0"/>
    <s v="food/restaurants"/>
    <m/>
    <n v="35.71"/>
    <x v="7"/>
    <x v="34"/>
  </r>
  <r>
    <n v="75"/>
    <x v="2"/>
    <x v="0"/>
    <s v="USD"/>
    <n v="1431647772"/>
    <n v="1426463772"/>
    <b v="0"/>
    <n v="2"/>
    <b v="0"/>
    <s v="food/restaurants"/>
    <m/>
    <n v="37.5"/>
    <x v="7"/>
    <x v="34"/>
  </r>
  <r>
    <n v="0"/>
    <x v="2"/>
    <x v="1"/>
    <s v="GBP"/>
    <n v="1454323413"/>
    <n v="1451731413"/>
    <b v="0"/>
    <n v="0"/>
    <b v="0"/>
    <s v="food/restaurants"/>
    <m/>
    <e v="#DIV/0!"/>
    <x v="7"/>
    <x v="34"/>
  </r>
  <r>
    <n v="0"/>
    <x v="2"/>
    <x v="0"/>
    <s v="USD"/>
    <n v="1418504561"/>
    <n v="1417208561"/>
    <b v="0"/>
    <n v="0"/>
    <b v="0"/>
    <s v="food/restaurants"/>
    <m/>
    <e v="#DIV/0!"/>
    <x v="7"/>
    <x v="34"/>
  </r>
  <r>
    <n v="0"/>
    <x v="2"/>
    <x v="12"/>
    <s v="EUR"/>
    <n v="1488067789"/>
    <n v="1482883789"/>
    <b v="0"/>
    <n v="0"/>
    <b v="0"/>
    <s v="food/restaurants"/>
    <m/>
    <e v="#DIV/0!"/>
    <x v="7"/>
    <x v="34"/>
  </r>
  <r>
    <n v="210"/>
    <x v="2"/>
    <x v="0"/>
    <s v="USD"/>
    <n v="1408526477"/>
    <n v="1407057677"/>
    <b v="0"/>
    <n v="4"/>
    <b v="0"/>
    <s v="food/restaurants"/>
    <m/>
    <n v="52.5"/>
    <x v="7"/>
    <x v="34"/>
  </r>
  <r>
    <n v="930"/>
    <x v="2"/>
    <x v="0"/>
    <s v="USD"/>
    <n v="1424635753"/>
    <n v="1422043753"/>
    <b v="0"/>
    <n v="12"/>
    <b v="0"/>
    <s v="food/restaurants"/>
    <m/>
    <n v="77.5"/>
    <x v="7"/>
    <x v="34"/>
  </r>
  <r>
    <n v="0"/>
    <x v="2"/>
    <x v="0"/>
    <s v="USD"/>
    <n v="1417279252"/>
    <n v="1414683652"/>
    <b v="0"/>
    <n v="0"/>
    <b v="0"/>
    <s v="food/restaurants"/>
    <m/>
    <e v="#DIV/0!"/>
    <x v="7"/>
    <x v="34"/>
  </r>
  <r>
    <n v="1767"/>
    <x v="2"/>
    <x v="5"/>
    <s v="CAD"/>
    <n v="1426788930"/>
    <n v="1424200530"/>
    <b v="0"/>
    <n v="33"/>
    <b v="0"/>
    <s v="food/restaurants"/>
    <m/>
    <n v="53.55"/>
    <x v="7"/>
    <x v="34"/>
  </r>
  <r>
    <n v="0"/>
    <x v="2"/>
    <x v="0"/>
    <s v="USD"/>
    <n v="1415899228"/>
    <n v="1413303628"/>
    <b v="0"/>
    <n v="0"/>
    <b v="0"/>
    <s v="food/restaurants"/>
    <m/>
    <e v="#DIV/0!"/>
    <x v="7"/>
    <x v="34"/>
  </r>
  <r>
    <n v="65"/>
    <x v="2"/>
    <x v="0"/>
    <s v="USD"/>
    <n v="1405741404"/>
    <n v="1403149404"/>
    <b v="0"/>
    <n v="4"/>
    <b v="0"/>
    <s v="food/restaurants"/>
    <m/>
    <n v="16.25"/>
    <x v="7"/>
    <x v="34"/>
  </r>
  <r>
    <n v="0"/>
    <x v="2"/>
    <x v="0"/>
    <s v="USD"/>
    <n v="1476559260"/>
    <n v="1472567085"/>
    <b v="0"/>
    <n v="0"/>
    <b v="0"/>
    <s v="food/restaurants"/>
    <m/>
    <e v="#DIV/0!"/>
    <x v="7"/>
    <x v="34"/>
  </r>
  <r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5000"/>
    <x v="0"/>
    <x v="0"/>
    <s v="USD"/>
    <n v="1461336720"/>
    <n v="1459431960"/>
    <b v="0"/>
    <n v="27"/>
    <b v="1"/>
    <s v="music/classical music"/>
    <m/>
    <n v="185.19"/>
    <x v="4"/>
    <x v="35"/>
  </r>
  <r>
    <n v="1408"/>
    <x v="0"/>
    <x v="0"/>
    <s v="USD"/>
    <n v="1416270292"/>
    <n v="1413674692"/>
    <b v="0"/>
    <n v="26"/>
    <b v="1"/>
    <s v="music/classical music"/>
    <m/>
    <n v="54.15"/>
    <x v="4"/>
    <x v="35"/>
  </r>
  <r>
    <n v="7620"/>
    <x v="0"/>
    <x v="0"/>
    <s v="USD"/>
    <n v="1419136200"/>
    <n v="1416338557"/>
    <b v="0"/>
    <n v="43"/>
    <b v="1"/>
    <s v="music/classical music"/>
    <m/>
    <n v="177.21"/>
    <x v="4"/>
    <x v="35"/>
  </r>
  <r>
    <n v="8026"/>
    <x v="0"/>
    <x v="0"/>
    <s v="USD"/>
    <n v="1340914571"/>
    <n v="1338322571"/>
    <b v="0"/>
    <n v="80"/>
    <b v="1"/>
    <s v="music/classical music"/>
    <m/>
    <n v="100.33"/>
    <x v="4"/>
    <x v="35"/>
  </r>
  <r>
    <n v="4518"/>
    <x v="0"/>
    <x v="0"/>
    <s v="USD"/>
    <n v="1418014740"/>
    <n v="1415585474"/>
    <b v="0"/>
    <n v="33"/>
    <b v="1"/>
    <s v="music/classical music"/>
    <m/>
    <n v="136.91"/>
    <x v="4"/>
    <x v="35"/>
  </r>
  <r>
    <n v="4085"/>
    <x v="0"/>
    <x v="0"/>
    <s v="USD"/>
    <n v="1382068740"/>
    <n v="1380477691"/>
    <b v="0"/>
    <n v="71"/>
    <b v="1"/>
    <s v="music/classical music"/>
    <m/>
    <n v="57.54"/>
    <x v="4"/>
    <x v="35"/>
  </r>
  <r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6257"/>
    <x v="0"/>
    <x v="0"/>
    <s v="USD"/>
    <n v="1332636975"/>
    <n v="1328752575"/>
    <b v="0"/>
    <n v="76"/>
    <b v="1"/>
    <s v="music/classical music"/>
    <m/>
    <n v="82.33"/>
    <x v="4"/>
    <x v="35"/>
  </r>
  <r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5045"/>
    <x v="0"/>
    <x v="0"/>
    <s v="USD"/>
    <n v="1345148566"/>
    <n v="1342556566"/>
    <b v="0"/>
    <n v="60"/>
    <b v="1"/>
    <s v="music/classical music"/>
    <m/>
    <n v="84.08"/>
    <x v="4"/>
    <x v="35"/>
  </r>
  <r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100"/>
    <x v="0"/>
    <x v="0"/>
    <s v="USD"/>
    <n v="1262325600"/>
    <n v="1257871712"/>
    <b v="0"/>
    <n v="14"/>
    <b v="1"/>
    <s v="music/classical music"/>
    <m/>
    <n v="150"/>
    <x v="4"/>
    <x v="35"/>
  </r>
  <r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9"/>
    <x v="0"/>
    <x v="0"/>
    <s v="USD"/>
    <n v="1375151566"/>
    <n v="1373337166"/>
    <b v="0"/>
    <n v="4"/>
    <b v="1"/>
    <s v="music/classical music"/>
    <m/>
    <n v="7.25"/>
    <x v="4"/>
    <x v="35"/>
  </r>
  <r>
    <n v="1100"/>
    <x v="0"/>
    <x v="0"/>
    <s v="USD"/>
    <n v="1312212855"/>
    <n v="1307028855"/>
    <b v="0"/>
    <n v="11"/>
    <b v="1"/>
    <s v="music/classical music"/>
    <m/>
    <n v="100"/>
    <x v="4"/>
    <x v="35"/>
  </r>
  <r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85"/>
    <x v="0"/>
    <x v="0"/>
    <s v="USD"/>
    <n v="1319904721"/>
    <n v="1314720721"/>
    <b v="0"/>
    <n v="27"/>
    <b v="1"/>
    <s v="music/classical music"/>
    <m/>
    <n v="95.74"/>
    <x v="4"/>
    <x v="35"/>
  </r>
  <r>
    <n v="3746"/>
    <x v="0"/>
    <x v="1"/>
    <s v="GBP"/>
    <n v="1380192418"/>
    <n v="1375008418"/>
    <b v="0"/>
    <n v="63"/>
    <b v="1"/>
    <s v="music/classical music"/>
    <m/>
    <n v="59.46"/>
    <x v="4"/>
    <x v="35"/>
  </r>
  <r>
    <n v="725"/>
    <x v="0"/>
    <x v="0"/>
    <s v="USD"/>
    <n v="1380599940"/>
    <n v="1377252857"/>
    <b v="0"/>
    <n v="13"/>
    <b v="1"/>
    <s v="music/classical music"/>
    <m/>
    <n v="55.77"/>
    <x v="4"/>
    <x v="35"/>
  </r>
  <r>
    <n v="391"/>
    <x v="0"/>
    <x v="0"/>
    <s v="USD"/>
    <n v="1293937200"/>
    <n v="1291257298"/>
    <b v="0"/>
    <n v="13"/>
    <b v="1"/>
    <s v="music/classical music"/>
    <m/>
    <n v="30.08"/>
    <x v="4"/>
    <x v="35"/>
  </r>
  <r>
    <n v="5041"/>
    <x v="0"/>
    <x v="0"/>
    <s v="USD"/>
    <n v="1341750569"/>
    <n v="1339158569"/>
    <b v="0"/>
    <n v="57"/>
    <b v="1"/>
    <s v="music/classical music"/>
    <m/>
    <n v="88.44"/>
    <x v="4"/>
    <x v="35"/>
  </r>
  <r>
    <n v="3906"/>
    <x v="0"/>
    <x v="0"/>
    <s v="USD"/>
    <n v="1424997000"/>
    <n v="1421983138"/>
    <b v="0"/>
    <n v="61"/>
    <b v="1"/>
    <s v="music/classical music"/>
    <m/>
    <n v="64.03"/>
    <x v="4"/>
    <x v="35"/>
  </r>
  <r>
    <n v="3910"/>
    <x v="0"/>
    <x v="0"/>
    <s v="USD"/>
    <n v="1380949200"/>
    <n v="1378586179"/>
    <b v="0"/>
    <n v="65"/>
    <b v="1"/>
    <s v="music/classical music"/>
    <m/>
    <n v="60.15"/>
    <x v="4"/>
    <x v="35"/>
  </r>
  <r>
    <n v="6592"/>
    <x v="0"/>
    <x v="0"/>
    <s v="USD"/>
    <n v="1333560803"/>
    <n v="1330972403"/>
    <b v="0"/>
    <n v="134"/>
    <b v="1"/>
    <s v="music/classical music"/>
    <m/>
    <n v="49.19"/>
    <x v="4"/>
    <x v="35"/>
  </r>
  <r>
    <n v="6111"/>
    <x v="0"/>
    <x v="6"/>
    <s v="EUR"/>
    <n v="1475209620"/>
    <n v="1473087637"/>
    <b v="0"/>
    <n v="37"/>
    <b v="1"/>
    <s v="music/classical music"/>
    <m/>
    <n v="165.16"/>
    <x v="4"/>
    <x v="35"/>
  </r>
  <r>
    <n v="1614"/>
    <x v="0"/>
    <x v="1"/>
    <s v="GBP"/>
    <n v="1370019600"/>
    <n v="1366999870"/>
    <b v="0"/>
    <n v="37"/>
    <b v="1"/>
    <s v="music/classical music"/>
    <m/>
    <n v="43.62"/>
    <x v="4"/>
    <x v="35"/>
  </r>
  <r>
    <n v="6555"/>
    <x v="0"/>
    <x v="0"/>
    <s v="USD"/>
    <n v="1444276740"/>
    <n v="1439392406"/>
    <b v="0"/>
    <n v="150"/>
    <b v="1"/>
    <s v="music/classical music"/>
    <m/>
    <n v="43.7"/>
    <x v="4"/>
    <x v="35"/>
  </r>
  <r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3195"/>
    <x v="0"/>
    <x v="0"/>
    <s v="USD"/>
    <n v="1488741981"/>
    <n v="1486149981"/>
    <b v="0"/>
    <n v="18"/>
    <b v="1"/>
    <s v="music/classical music"/>
    <m/>
    <n v="177.5"/>
    <x v="4"/>
    <x v="35"/>
  </r>
  <r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3684"/>
    <x v="0"/>
    <x v="0"/>
    <s v="USD"/>
    <n v="1433131140"/>
    <n v="1430445163"/>
    <b v="0"/>
    <n v="67"/>
    <b v="1"/>
    <s v="music/classical music"/>
    <m/>
    <n v="54.99"/>
    <x v="4"/>
    <x v="35"/>
  </r>
  <r>
    <n v="2147"/>
    <x v="0"/>
    <x v="0"/>
    <s v="USD"/>
    <n v="1338219793"/>
    <n v="1335541393"/>
    <b v="0"/>
    <n v="35"/>
    <b v="1"/>
    <s v="music/classical music"/>
    <m/>
    <n v="61.34"/>
    <x v="4"/>
    <x v="35"/>
  </r>
  <r>
    <n v="786"/>
    <x v="0"/>
    <x v="0"/>
    <s v="USD"/>
    <n v="1356392857"/>
    <n v="1352504857"/>
    <b v="0"/>
    <n v="34"/>
    <b v="1"/>
    <s v="music/classical music"/>
    <m/>
    <n v="23.12"/>
    <x v="4"/>
    <x v="35"/>
  </r>
  <r>
    <n v="1066"/>
    <x v="0"/>
    <x v="1"/>
    <s v="GBP"/>
    <n v="1400176386"/>
    <n v="1397584386"/>
    <b v="0"/>
    <n v="36"/>
    <b v="1"/>
    <s v="music/classical music"/>
    <m/>
    <n v="29.61"/>
    <x v="4"/>
    <x v="35"/>
  </r>
  <r>
    <n v="1361"/>
    <x v="0"/>
    <x v="2"/>
    <s v="AUD"/>
    <n v="1430488740"/>
    <n v="1427747906"/>
    <b v="0"/>
    <n v="18"/>
    <b v="1"/>
    <s v="music/classical music"/>
    <m/>
    <n v="75.61"/>
    <x v="4"/>
    <x v="35"/>
  </r>
  <r>
    <n v="890"/>
    <x v="0"/>
    <x v="0"/>
    <s v="USD"/>
    <n v="1321385820"/>
    <n v="1318539484"/>
    <b v="0"/>
    <n v="25"/>
    <b v="1"/>
    <s v="music/classical music"/>
    <m/>
    <n v="35.6"/>
    <x v="4"/>
    <x v="35"/>
  </r>
  <r>
    <n v="3003"/>
    <x v="0"/>
    <x v="1"/>
    <s v="GBP"/>
    <n v="1425682174"/>
    <n v="1423090174"/>
    <b v="0"/>
    <n v="21"/>
    <b v="1"/>
    <s v="music/classical music"/>
    <m/>
    <n v="143"/>
    <x v="4"/>
    <x v="35"/>
  </r>
  <r>
    <n v="0"/>
    <x v="1"/>
    <x v="5"/>
    <s v="CAD"/>
    <n v="1444740089"/>
    <n v="1442148089"/>
    <b v="0"/>
    <n v="0"/>
    <b v="0"/>
    <s v="food/food trucks"/>
    <m/>
    <e v="#DIV/0!"/>
    <x v="7"/>
    <x v="19"/>
  </r>
  <r>
    <n v="75"/>
    <x v="1"/>
    <x v="12"/>
    <s v="EUR"/>
    <n v="1476189339"/>
    <n v="1471005339"/>
    <b v="0"/>
    <n v="3"/>
    <b v="0"/>
    <s v="food/food trucks"/>
    <m/>
    <n v="25"/>
    <x v="7"/>
    <x v="19"/>
  </r>
  <r>
    <n v="0"/>
    <x v="1"/>
    <x v="0"/>
    <s v="USD"/>
    <n v="1438226451"/>
    <n v="1433042451"/>
    <b v="0"/>
    <n v="0"/>
    <b v="0"/>
    <s v="food/food trucks"/>
    <m/>
    <e v="#DIV/0!"/>
    <x v="7"/>
    <x v="19"/>
  </r>
  <r>
    <n v="0"/>
    <x v="1"/>
    <x v="5"/>
    <s v="CAD"/>
    <n v="1406854699"/>
    <n v="1404262699"/>
    <b v="0"/>
    <n v="0"/>
    <b v="0"/>
    <s v="food/food trucks"/>
    <m/>
    <e v="#DIV/0!"/>
    <x v="7"/>
    <x v="19"/>
  </r>
  <r>
    <n v="100"/>
    <x v="1"/>
    <x v="0"/>
    <s v="USD"/>
    <n v="1462827000"/>
    <n v="1457710589"/>
    <b v="0"/>
    <n v="1"/>
    <b v="0"/>
    <s v="food/food trucks"/>
    <m/>
    <n v="100"/>
    <x v="7"/>
    <x v="19"/>
  </r>
  <r>
    <n v="0"/>
    <x v="1"/>
    <x v="0"/>
    <s v="USD"/>
    <n v="1408663948"/>
    <n v="1406071948"/>
    <b v="0"/>
    <n v="0"/>
    <b v="0"/>
    <s v="food/food trucks"/>
    <m/>
    <e v="#DIV/0!"/>
    <x v="7"/>
    <x v="19"/>
  </r>
  <r>
    <n v="120"/>
    <x v="1"/>
    <x v="0"/>
    <s v="USD"/>
    <n v="1429823138"/>
    <n v="1427231138"/>
    <b v="0"/>
    <n v="2"/>
    <b v="0"/>
    <s v="food/food trucks"/>
    <m/>
    <n v="60"/>
    <x v="7"/>
    <x v="19"/>
  </r>
  <r>
    <n v="50"/>
    <x v="1"/>
    <x v="1"/>
    <s v="GBP"/>
    <n v="1472745594"/>
    <n v="1470153594"/>
    <b v="0"/>
    <n v="1"/>
    <b v="0"/>
    <s v="food/food trucks"/>
    <m/>
    <n v="50"/>
    <x v="7"/>
    <x v="19"/>
  </r>
  <r>
    <n v="145"/>
    <x v="1"/>
    <x v="0"/>
    <s v="USD"/>
    <n v="1442457112"/>
    <n v="1439865112"/>
    <b v="0"/>
    <n v="2"/>
    <b v="0"/>
    <s v="food/food trucks"/>
    <m/>
    <n v="72.5"/>
    <x v="7"/>
    <x v="19"/>
  </r>
  <r>
    <n v="59"/>
    <x v="1"/>
    <x v="0"/>
    <s v="USD"/>
    <n v="1486590035"/>
    <n v="1483998035"/>
    <b v="0"/>
    <n v="2"/>
    <b v="0"/>
    <s v="food/food trucks"/>
    <m/>
    <n v="29.5"/>
    <x v="7"/>
    <x v="19"/>
  </r>
  <r>
    <n v="250"/>
    <x v="1"/>
    <x v="2"/>
    <s v="AUD"/>
    <n v="1463645521"/>
    <n v="1458461521"/>
    <b v="0"/>
    <n v="4"/>
    <b v="0"/>
    <s v="food/food trucks"/>
    <m/>
    <n v="62.5"/>
    <x v="7"/>
    <x v="19"/>
  </r>
  <r>
    <n v="0"/>
    <x v="1"/>
    <x v="0"/>
    <s v="USD"/>
    <n v="1428893517"/>
    <n v="1426301517"/>
    <b v="0"/>
    <n v="0"/>
    <b v="0"/>
    <s v="food/food trucks"/>
    <m/>
    <e v="#DIV/0!"/>
    <x v="7"/>
    <x v="19"/>
  </r>
  <r>
    <n v="0"/>
    <x v="1"/>
    <x v="0"/>
    <s v="USD"/>
    <n v="1408803149"/>
    <n v="1404915149"/>
    <b v="0"/>
    <n v="0"/>
    <b v="0"/>
    <s v="food/food trucks"/>
    <m/>
    <e v="#DIV/0!"/>
    <x v="7"/>
    <x v="19"/>
  </r>
  <r>
    <n v="0"/>
    <x v="1"/>
    <x v="0"/>
    <s v="USD"/>
    <n v="1463600945"/>
    <n v="1461786545"/>
    <b v="0"/>
    <n v="0"/>
    <b v="0"/>
    <s v="food/food trucks"/>
    <m/>
    <e v="#DIV/0!"/>
    <x v="7"/>
    <x v="19"/>
  </r>
  <r>
    <n v="0"/>
    <x v="1"/>
    <x v="0"/>
    <s v="USD"/>
    <n v="1421030194"/>
    <n v="1418438194"/>
    <b v="0"/>
    <n v="0"/>
    <b v="0"/>
    <s v="food/food trucks"/>
    <m/>
    <e v="#DIV/0!"/>
    <x v="7"/>
    <x v="19"/>
  </r>
  <r>
    <n v="0"/>
    <x v="1"/>
    <x v="0"/>
    <s v="USD"/>
    <n v="1428707647"/>
    <n v="1424823247"/>
    <b v="0"/>
    <n v="0"/>
    <b v="0"/>
    <s v="food/food trucks"/>
    <m/>
    <e v="#DIV/0!"/>
    <x v="7"/>
    <x v="19"/>
  </r>
  <r>
    <n v="0"/>
    <x v="1"/>
    <x v="0"/>
    <s v="USD"/>
    <n v="1407181297"/>
    <n v="1405021297"/>
    <b v="0"/>
    <n v="0"/>
    <b v="0"/>
    <s v="food/food trucks"/>
    <m/>
    <e v="#DIV/0!"/>
    <x v="7"/>
    <x v="19"/>
  </r>
  <r>
    <n v="0"/>
    <x v="1"/>
    <x v="0"/>
    <s v="USD"/>
    <n v="1444410000"/>
    <n v="1440203579"/>
    <b v="0"/>
    <n v="0"/>
    <b v="0"/>
    <s v="food/food trucks"/>
    <m/>
    <e v="#DIV/0!"/>
    <x v="7"/>
    <x v="19"/>
  </r>
  <r>
    <n v="277"/>
    <x v="1"/>
    <x v="0"/>
    <s v="USD"/>
    <n v="1410810903"/>
    <n v="1405626903"/>
    <b v="0"/>
    <n v="12"/>
    <b v="0"/>
    <s v="food/food trucks"/>
    <m/>
    <n v="23.08"/>
    <x v="7"/>
    <x v="19"/>
  </r>
  <r>
    <n v="51"/>
    <x v="1"/>
    <x v="0"/>
    <s v="USD"/>
    <n v="1431745200"/>
    <n v="1429170603"/>
    <b v="0"/>
    <n v="2"/>
    <b v="0"/>
    <s v="food/food trucks"/>
    <m/>
    <n v="25.5"/>
    <x v="7"/>
    <x v="19"/>
  </r>
  <r>
    <n v="530"/>
    <x v="2"/>
    <x v="0"/>
    <s v="USD"/>
    <n v="1447689898"/>
    <n v="1445094298"/>
    <b v="0"/>
    <n v="11"/>
    <b v="0"/>
    <s v="food/food trucks"/>
    <m/>
    <n v="48.18"/>
    <x v="7"/>
    <x v="19"/>
  </r>
  <r>
    <n v="1"/>
    <x v="2"/>
    <x v="0"/>
    <s v="USD"/>
    <n v="1477784634"/>
    <n v="1475192634"/>
    <b v="0"/>
    <n v="1"/>
    <b v="0"/>
    <s v="food/food trucks"/>
    <m/>
    <n v="1"/>
    <x v="7"/>
    <x v="19"/>
  </r>
  <r>
    <n v="5"/>
    <x v="2"/>
    <x v="0"/>
    <s v="USD"/>
    <n v="1426526880"/>
    <n v="1421346480"/>
    <b v="0"/>
    <n v="5"/>
    <b v="0"/>
    <s v="food/food trucks"/>
    <m/>
    <n v="1"/>
    <x v="7"/>
    <x v="19"/>
  </r>
  <r>
    <n v="0"/>
    <x v="2"/>
    <x v="0"/>
    <s v="USD"/>
    <n v="1434341369"/>
    <n v="1431749369"/>
    <b v="0"/>
    <n v="0"/>
    <b v="0"/>
    <s v="food/food trucks"/>
    <m/>
    <e v="#DIV/0!"/>
    <x v="7"/>
    <x v="19"/>
  </r>
  <r>
    <n v="50"/>
    <x v="2"/>
    <x v="0"/>
    <s v="USD"/>
    <n v="1404601632"/>
    <n v="1402009632"/>
    <b v="0"/>
    <n v="1"/>
    <b v="0"/>
    <s v="food/food trucks"/>
    <m/>
    <n v="50"/>
    <x v="7"/>
    <x v="19"/>
  </r>
  <r>
    <n v="5"/>
    <x v="2"/>
    <x v="1"/>
    <s v="GBP"/>
    <n v="1451030136"/>
    <n v="1448438136"/>
    <b v="0"/>
    <n v="1"/>
    <b v="0"/>
    <s v="food/food trucks"/>
    <m/>
    <n v="5"/>
    <x v="7"/>
    <x v="19"/>
  </r>
  <r>
    <n v="1217"/>
    <x v="2"/>
    <x v="0"/>
    <s v="USD"/>
    <n v="1451491953"/>
    <n v="1448899953"/>
    <b v="0"/>
    <n v="6"/>
    <b v="0"/>
    <s v="food/food trucks"/>
    <m/>
    <n v="202.83"/>
    <x v="7"/>
    <x v="19"/>
  </r>
  <r>
    <n v="233"/>
    <x v="2"/>
    <x v="0"/>
    <s v="USD"/>
    <n v="1427807640"/>
    <n v="1423325626"/>
    <b v="0"/>
    <n v="8"/>
    <b v="0"/>
    <s v="food/food trucks"/>
    <m/>
    <n v="29.13"/>
    <x v="7"/>
    <x v="19"/>
  </r>
  <r>
    <n v="5"/>
    <x v="2"/>
    <x v="8"/>
    <s v="DKK"/>
    <n v="1458733927"/>
    <n v="1456145527"/>
    <b v="0"/>
    <n v="1"/>
    <b v="0"/>
    <s v="food/food trucks"/>
    <m/>
    <n v="5"/>
    <x v="7"/>
    <x v="19"/>
  </r>
  <r>
    <n v="0"/>
    <x v="2"/>
    <x v="2"/>
    <s v="AUD"/>
    <n v="1453817297"/>
    <n v="1453212497"/>
    <b v="0"/>
    <n v="0"/>
    <b v="0"/>
    <s v="food/food trucks"/>
    <m/>
    <e v="#DIV/0!"/>
    <x v="7"/>
    <x v="19"/>
  </r>
  <r>
    <n v="26"/>
    <x v="2"/>
    <x v="0"/>
    <s v="USD"/>
    <n v="1457901924"/>
    <n v="1452721524"/>
    <b v="0"/>
    <n v="2"/>
    <b v="0"/>
    <s v="food/food trucks"/>
    <m/>
    <n v="13"/>
    <x v="7"/>
    <x v="19"/>
  </r>
  <r>
    <n v="50"/>
    <x v="2"/>
    <x v="0"/>
    <s v="USD"/>
    <n v="1412536421"/>
    <n v="1409944421"/>
    <b v="0"/>
    <n v="1"/>
    <b v="0"/>
    <s v="food/food trucks"/>
    <m/>
    <n v="50"/>
    <x v="7"/>
    <x v="19"/>
  </r>
  <r>
    <n v="0"/>
    <x v="2"/>
    <x v="0"/>
    <s v="USD"/>
    <n v="1429993026"/>
    <n v="1427401026"/>
    <b v="0"/>
    <n v="0"/>
    <b v="0"/>
    <s v="food/food trucks"/>
    <m/>
    <e v="#DIV/0!"/>
    <x v="7"/>
    <x v="19"/>
  </r>
  <r>
    <n v="1"/>
    <x v="2"/>
    <x v="0"/>
    <s v="USD"/>
    <n v="1407453228"/>
    <n v="1404861228"/>
    <b v="0"/>
    <n v="1"/>
    <b v="0"/>
    <s v="food/food trucks"/>
    <m/>
    <n v="1"/>
    <x v="7"/>
    <x v="19"/>
  </r>
  <r>
    <n v="1825"/>
    <x v="2"/>
    <x v="0"/>
    <s v="USD"/>
    <n v="1487915500"/>
    <n v="1485323500"/>
    <b v="0"/>
    <n v="19"/>
    <b v="0"/>
    <s v="food/food trucks"/>
    <m/>
    <n v="96.05"/>
    <x v="7"/>
    <x v="19"/>
  </r>
  <r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85"/>
    <x v="2"/>
    <x v="1"/>
    <s v="GBP"/>
    <n v="1466323917"/>
    <n v="1463731917"/>
    <b v="0"/>
    <n v="7"/>
    <b v="0"/>
    <s v="food/food trucks"/>
    <m/>
    <n v="12.14"/>
    <x v="7"/>
    <x v="19"/>
  </r>
  <r>
    <n v="1170"/>
    <x v="2"/>
    <x v="0"/>
    <s v="USD"/>
    <n v="1443039001"/>
    <n v="1440447001"/>
    <b v="0"/>
    <n v="14"/>
    <b v="0"/>
    <s v="food/food trucks"/>
    <m/>
    <n v="83.57"/>
    <x v="7"/>
    <x v="19"/>
  </r>
  <r>
    <n v="90"/>
    <x v="2"/>
    <x v="0"/>
    <s v="USD"/>
    <n v="1407089147"/>
    <n v="1403201147"/>
    <b v="0"/>
    <n v="5"/>
    <b v="0"/>
    <s v="food/food trucks"/>
    <m/>
    <n v="18"/>
    <x v="7"/>
    <x v="19"/>
  </r>
  <r>
    <n v="3466"/>
    <x v="2"/>
    <x v="0"/>
    <s v="USD"/>
    <n v="1458938200"/>
    <n v="1453757800"/>
    <b v="0"/>
    <n v="30"/>
    <b v="0"/>
    <s v="food/food trucks"/>
    <m/>
    <n v="115.53"/>
    <x v="7"/>
    <x v="19"/>
  </r>
  <r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15"/>
    <x v="2"/>
    <x v="0"/>
    <s v="USD"/>
    <n v="1410811740"/>
    <n v="1409341863"/>
    <b v="0"/>
    <n v="1"/>
    <b v="0"/>
    <s v="technology/space exploration"/>
    <m/>
    <n v="15"/>
    <x v="2"/>
    <x v="36"/>
  </r>
  <r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36"/>
    <x v="1"/>
    <x v="5"/>
    <s v="CAD"/>
    <n v="1439533019"/>
    <n v="1436941019"/>
    <b v="0"/>
    <n v="3"/>
    <b v="0"/>
    <s v="technology/space exploration"/>
    <m/>
    <n v="12"/>
    <x v="2"/>
    <x v="36"/>
  </r>
  <r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1360"/>
    <x v="0"/>
    <x v="0"/>
    <s v="USD"/>
    <n v="1440179713"/>
    <n v="1437587713"/>
    <b v="0"/>
    <n v="80"/>
    <b v="1"/>
    <s v="technology/makerspaces"/>
    <m/>
    <n v="267"/>
    <x v="2"/>
    <x v="37"/>
  </r>
  <r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4310"/>
    <x v="0"/>
    <x v="0"/>
    <s v="USD"/>
    <n v="1430774974"/>
    <n v="1426886974"/>
    <b v="0"/>
    <n v="46"/>
    <b v="1"/>
    <s v="technology/makerspaces"/>
    <m/>
    <n v="93.7"/>
    <x v="2"/>
    <x v="37"/>
  </r>
  <r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1660"/>
    <x v="0"/>
    <x v="0"/>
    <s v="USD"/>
    <n v="1455142416"/>
    <n v="1452550416"/>
    <b v="0"/>
    <n v="18"/>
    <b v="1"/>
    <s v="technology/makerspaces"/>
    <m/>
    <n v="92.22"/>
    <x v="2"/>
    <x v="37"/>
  </r>
  <r>
    <n v="1707"/>
    <x v="0"/>
    <x v="5"/>
    <s v="CAD"/>
    <n v="1447079520"/>
    <n v="1443449265"/>
    <b v="0"/>
    <n v="28"/>
    <b v="1"/>
    <s v="technology/makerspaces"/>
    <m/>
    <n v="60.96"/>
    <x v="2"/>
    <x v="37"/>
  </r>
  <r>
    <n v="1001"/>
    <x v="0"/>
    <x v="0"/>
    <s v="USD"/>
    <n v="1452387096"/>
    <n v="1447203096"/>
    <b v="0"/>
    <n v="11"/>
    <b v="1"/>
    <s v="technology/makerspaces"/>
    <m/>
    <n v="91"/>
    <x v="2"/>
    <x v="37"/>
  </r>
  <r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836"/>
    <x v="2"/>
    <x v="0"/>
    <s v="USD"/>
    <n v="1419017880"/>
    <n v="1416419916"/>
    <b v="1"/>
    <n v="84"/>
    <b v="0"/>
    <s v="technology/makerspaces"/>
    <m/>
    <n v="33.76"/>
    <x v="2"/>
    <x v="37"/>
  </r>
  <r>
    <n v="3319"/>
    <x v="2"/>
    <x v="0"/>
    <s v="USD"/>
    <n v="1451282400"/>
    <n v="1449436390"/>
    <b v="1"/>
    <n v="47"/>
    <b v="0"/>
    <s v="technology/makerspaces"/>
    <m/>
    <n v="70.62"/>
    <x v="2"/>
    <x v="37"/>
  </r>
  <r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1897"/>
    <x v="2"/>
    <x v="0"/>
    <s v="USD"/>
    <n v="1415655289"/>
    <n v="1413059689"/>
    <b v="1"/>
    <n v="29"/>
    <b v="0"/>
    <s v="technology/makerspaces"/>
    <m/>
    <n v="65.41"/>
    <x v="2"/>
    <x v="37"/>
  </r>
  <r>
    <n v="1058"/>
    <x v="2"/>
    <x v="5"/>
    <s v="CAD"/>
    <n v="1463929174"/>
    <n v="1461337174"/>
    <b v="0"/>
    <n v="9"/>
    <b v="0"/>
    <s v="technology/makerspaces"/>
    <m/>
    <n v="117.56"/>
    <x v="2"/>
    <x v="37"/>
  </r>
  <r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1100"/>
    <x v="2"/>
    <x v="3"/>
    <s v="EUR"/>
    <n v="1443121765"/>
    <n v="1440529765"/>
    <b v="0"/>
    <n v="2"/>
    <b v="0"/>
    <s v="technology/makerspaces"/>
    <m/>
    <n v="550"/>
    <x v="2"/>
    <x v="37"/>
  </r>
  <r>
    <n v="132"/>
    <x v="2"/>
    <x v="0"/>
    <s v="USD"/>
    <n v="1425081694"/>
    <n v="1422489694"/>
    <b v="0"/>
    <n v="3"/>
    <b v="0"/>
    <s v="technology/makerspaces"/>
    <m/>
    <n v="44"/>
    <x v="2"/>
    <x v="37"/>
  </r>
  <r>
    <n v="276"/>
    <x v="2"/>
    <x v="3"/>
    <s v="EUR"/>
    <n v="1459915491"/>
    <n v="1457327091"/>
    <b v="0"/>
    <n v="4"/>
    <b v="0"/>
    <s v="technology/makerspaces"/>
    <m/>
    <n v="69"/>
    <x v="2"/>
    <x v="37"/>
  </r>
  <r>
    <n v="55"/>
    <x v="2"/>
    <x v="0"/>
    <s v="USD"/>
    <n v="1405027750"/>
    <n v="1402867750"/>
    <b v="0"/>
    <n v="2"/>
    <b v="0"/>
    <s v="food/food trucks"/>
    <m/>
    <n v="27.5"/>
    <x v="7"/>
    <x v="19"/>
  </r>
  <r>
    <n v="1698"/>
    <x v="2"/>
    <x v="0"/>
    <s v="USD"/>
    <n v="1416635940"/>
    <n v="1413838540"/>
    <b v="0"/>
    <n v="20"/>
    <b v="0"/>
    <s v="food/food trucks"/>
    <m/>
    <n v="84.9"/>
    <x v="7"/>
    <x v="19"/>
  </r>
  <r>
    <n v="36"/>
    <x v="2"/>
    <x v="0"/>
    <s v="USD"/>
    <n v="1425233240"/>
    <n v="1422641240"/>
    <b v="0"/>
    <n v="3"/>
    <b v="0"/>
    <s v="food/food trucks"/>
    <m/>
    <n v="12"/>
    <x v="7"/>
    <x v="19"/>
  </r>
  <r>
    <n v="800"/>
    <x v="2"/>
    <x v="0"/>
    <s v="USD"/>
    <n v="1407621425"/>
    <n v="1404165425"/>
    <b v="0"/>
    <n v="4"/>
    <b v="0"/>
    <s v="food/food trucks"/>
    <m/>
    <n v="200"/>
    <x v="7"/>
    <x v="19"/>
  </r>
  <r>
    <n v="10"/>
    <x v="2"/>
    <x v="0"/>
    <s v="USD"/>
    <n v="1430149330"/>
    <n v="1424968930"/>
    <b v="0"/>
    <n v="1"/>
    <b v="0"/>
    <s v="food/food trucks"/>
    <m/>
    <n v="10"/>
    <x v="7"/>
    <x v="19"/>
  </r>
  <r>
    <n v="0"/>
    <x v="2"/>
    <x v="0"/>
    <s v="USD"/>
    <n v="1412119423"/>
    <n v="1410391423"/>
    <b v="0"/>
    <n v="0"/>
    <b v="0"/>
    <s v="food/food trucks"/>
    <m/>
    <e v="#DIV/0!"/>
    <x v="7"/>
    <x v="19"/>
  </r>
  <r>
    <n v="0"/>
    <x v="2"/>
    <x v="0"/>
    <s v="USD"/>
    <n v="1435591318"/>
    <n v="1432999318"/>
    <b v="0"/>
    <n v="0"/>
    <b v="0"/>
    <s v="food/food trucks"/>
    <m/>
    <e v="#DIV/0!"/>
    <x v="7"/>
    <x v="19"/>
  </r>
  <r>
    <n v="74"/>
    <x v="2"/>
    <x v="0"/>
    <s v="USD"/>
    <n v="1424746800"/>
    <n v="1422067870"/>
    <b v="0"/>
    <n v="14"/>
    <b v="0"/>
    <s v="food/food trucks"/>
    <m/>
    <n v="5.29"/>
    <x v="7"/>
    <x v="19"/>
  </r>
  <r>
    <n v="1"/>
    <x v="2"/>
    <x v="0"/>
    <s v="USD"/>
    <n v="1469919890"/>
    <n v="1467327890"/>
    <b v="0"/>
    <n v="1"/>
    <b v="0"/>
    <s v="food/food trucks"/>
    <m/>
    <n v="1"/>
    <x v="7"/>
    <x v="19"/>
  </r>
  <r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35"/>
    <x v="2"/>
    <x v="5"/>
    <s v="CAD"/>
    <n v="1431278557"/>
    <n v="1427390557"/>
    <b v="0"/>
    <n v="2"/>
    <b v="0"/>
    <s v="food/food trucks"/>
    <m/>
    <n v="17.5"/>
    <x v="7"/>
    <x v="19"/>
  </r>
  <r>
    <n v="25"/>
    <x v="2"/>
    <x v="0"/>
    <s v="USD"/>
    <n v="1427266860"/>
    <n v="1424678460"/>
    <b v="0"/>
    <n v="1"/>
    <b v="0"/>
    <s v="food/food trucks"/>
    <m/>
    <n v="25"/>
    <x v="7"/>
    <x v="19"/>
  </r>
  <r>
    <n v="40"/>
    <x v="2"/>
    <x v="0"/>
    <s v="USD"/>
    <n v="1407899966"/>
    <n v="1405307966"/>
    <b v="0"/>
    <n v="3"/>
    <b v="0"/>
    <s v="food/food trucks"/>
    <m/>
    <n v="13.33"/>
    <x v="7"/>
    <x v="19"/>
  </r>
  <r>
    <n v="1"/>
    <x v="2"/>
    <x v="0"/>
    <s v="USD"/>
    <n v="1411701739"/>
    <n v="1409109739"/>
    <b v="0"/>
    <n v="1"/>
    <b v="0"/>
    <s v="food/food trucks"/>
    <m/>
    <n v="1"/>
    <x v="7"/>
    <x v="19"/>
  </r>
  <r>
    <n v="71"/>
    <x v="2"/>
    <x v="0"/>
    <s v="USD"/>
    <n v="1428981718"/>
    <n v="1423801318"/>
    <b v="0"/>
    <n v="3"/>
    <b v="0"/>
    <s v="food/food trucks"/>
    <m/>
    <n v="23.67"/>
    <x v="7"/>
    <x v="19"/>
  </r>
  <r>
    <n v="3390"/>
    <x v="2"/>
    <x v="0"/>
    <s v="USD"/>
    <n v="1419538560"/>
    <n v="1416600960"/>
    <b v="0"/>
    <n v="38"/>
    <b v="0"/>
    <s v="food/food trucks"/>
    <m/>
    <n v="89.21"/>
    <x v="7"/>
    <x v="19"/>
  </r>
  <r>
    <n v="6061"/>
    <x v="2"/>
    <x v="0"/>
    <s v="USD"/>
    <n v="1438552800"/>
    <n v="1435876423"/>
    <b v="0"/>
    <n v="52"/>
    <b v="0"/>
    <s v="food/food trucks"/>
    <m/>
    <n v="116.56"/>
    <x v="7"/>
    <x v="19"/>
  </r>
  <r>
    <n v="26.01"/>
    <x v="2"/>
    <x v="0"/>
    <s v="USD"/>
    <n v="1403904808"/>
    <n v="1401312808"/>
    <b v="0"/>
    <n v="2"/>
    <b v="0"/>
    <s v="food/food trucks"/>
    <m/>
    <n v="13.01"/>
    <x v="7"/>
    <x v="19"/>
  </r>
  <r>
    <n v="0"/>
    <x v="2"/>
    <x v="5"/>
    <s v="CAD"/>
    <n v="1407533463"/>
    <n v="1404941463"/>
    <b v="0"/>
    <n v="0"/>
    <b v="0"/>
    <s v="food/food trucks"/>
    <m/>
    <e v="#DIV/0!"/>
    <x v="7"/>
    <x v="19"/>
  </r>
  <r>
    <n v="70"/>
    <x v="2"/>
    <x v="0"/>
    <s v="USD"/>
    <n v="1411073972"/>
    <n v="1408481972"/>
    <b v="0"/>
    <n v="4"/>
    <b v="0"/>
    <s v="food/food trucks"/>
    <m/>
    <n v="17.5"/>
    <x v="7"/>
    <x v="19"/>
  </r>
  <r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3441"/>
    <x v="3"/>
    <x v="0"/>
    <s v="USD"/>
    <n v="1491416077"/>
    <n v="1488827677"/>
    <b v="1"/>
    <n v="26"/>
    <b v="0"/>
    <s v="theater/spaces"/>
    <m/>
    <n v="132.35"/>
    <x v="1"/>
    <x v="38"/>
  </r>
  <r>
    <n v="41500"/>
    <x v="3"/>
    <x v="14"/>
    <s v="MXN"/>
    <n v="1490196830"/>
    <n v="1485016430"/>
    <b v="0"/>
    <n v="45"/>
    <b v="0"/>
    <s v="theater/spaces"/>
    <m/>
    <n v="922.22"/>
    <x v="1"/>
    <x v="38"/>
  </r>
  <r>
    <n v="1145"/>
    <x v="3"/>
    <x v="0"/>
    <s v="USD"/>
    <n v="1491421314"/>
    <n v="1487709714"/>
    <b v="0"/>
    <n v="7"/>
    <b v="0"/>
    <s v="theater/spaces"/>
    <m/>
    <n v="163.57"/>
    <x v="1"/>
    <x v="38"/>
  </r>
  <r>
    <n v="1739"/>
    <x v="3"/>
    <x v="0"/>
    <s v="USD"/>
    <n v="1490389158"/>
    <n v="1486504758"/>
    <b v="0"/>
    <n v="8"/>
    <b v="0"/>
    <s v="theater/spaces"/>
    <m/>
    <n v="217.38"/>
    <x v="1"/>
    <x v="38"/>
  </r>
  <r>
    <n v="39304"/>
    <x v="0"/>
    <x v="0"/>
    <s v="USD"/>
    <n v="1413442740"/>
    <n v="1410937483"/>
    <b v="1"/>
    <n v="263"/>
    <b v="1"/>
    <s v="theater/spaces"/>
    <m/>
    <n v="149.44"/>
    <x v="1"/>
    <x v="38"/>
  </r>
  <r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46643.07"/>
    <x v="0"/>
    <x v="1"/>
    <s v="GBP"/>
    <n v="1469119526"/>
    <n v="1463935526"/>
    <b v="1"/>
    <n v="1049"/>
    <b v="1"/>
    <s v="theater/spaces"/>
    <m/>
    <n v="44.46"/>
    <x v="1"/>
    <x v="38"/>
  </r>
  <r>
    <n v="50803"/>
    <x v="0"/>
    <x v="0"/>
    <s v="USD"/>
    <n v="1475553540"/>
    <n v="1472528141"/>
    <b v="1"/>
    <n v="308"/>
    <b v="1"/>
    <s v="theater/spaces"/>
    <m/>
    <n v="164.94"/>
    <x v="1"/>
    <x v="38"/>
  </r>
  <r>
    <n v="92340.21"/>
    <x v="0"/>
    <x v="0"/>
    <s v="USD"/>
    <n v="1407549600"/>
    <n v="1404797428"/>
    <b v="1"/>
    <n v="1088"/>
    <b v="1"/>
    <s v="theater/spaces"/>
    <m/>
    <n v="84.87"/>
    <x v="1"/>
    <x v="38"/>
  </r>
  <r>
    <n v="3938"/>
    <x v="0"/>
    <x v="1"/>
    <s v="GBP"/>
    <n v="1403301660"/>
    <n v="1400694790"/>
    <b v="1"/>
    <n v="73"/>
    <b v="1"/>
    <s v="theater/spaces"/>
    <m/>
    <n v="53.95"/>
    <x v="1"/>
    <x v="38"/>
  </r>
  <r>
    <n v="7226"/>
    <x v="0"/>
    <x v="0"/>
    <s v="USD"/>
    <n v="1373738400"/>
    <n v="1370568560"/>
    <b v="1"/>
    <n v="143"/>
    <b v="1"/>
    <s v="theater/spaces"/>
    <m/>
    <n v="50.53"/>
    <x v="1"/>
    <x v="38"/>
  </r>
  <r>
    <n v="153362"/>
    <x v="0"/>
    <x v="0"/>
    <s v="USD"/>
    <n v="1450971684"/>
    <n v="1447515684"/>
    <b v="1"/>
    <n v="1420"/>
    <b v="1"/>
    <s v="theater/spaces"/>
    <m/>
    <n v="108"/>
    <x v="1"/>
    <x v="38"/>
  </r>
  <r>
    <n v="29089"/>
    <x v="0"/>
    <x v="0"/>
    <s v="USD"/>
    <n v="1476486000"/>
    <n v="1474040596"/>
    <b v="1"/>
    <n v="305"/>
    <b v="1"/>
    <s v="theater/spaces"/>
    <m/>
    <n v="95.37"/>
    <x v="1"/>
    <x v="38"/>
  </r>
  <r>
    <n v="31754.69"/>
    <x v="0"/>
    <x v="0"/>
    <s v="USD"/>
    <n v="1456047228"/>
    <n v="1453109628"/>
    <b v="1"/>
    <n v="551"/>
    <b v="1"/>
    <s v="theater/spaces"/>
    <m/>
    <n v="57.63"/>
    <x v="1"/>
    <x v="38"/>
  </r>
  <r>
    <n v="11998.01"/>
    <x v="0"/>
    <x v="12"/>
    <s v="EUR"/>
    <n v="1444291193"/>
    <n v="1441699193"/>
    <b v="1"/>
    <n v="187"/>
    <b v="1"/>
    <s v="theater/spaces"/>
    <m/>
    <n v="64.16"/>
    <x v="1"/>
    <x v="38"/>
  </r>
  <r>
    <n v="30026"/>
    <x v="0"/>
    <x v="0"/>
    <s v="USD"/>
    <n v="1417906649"/>
    <n v="1414015049"/>
    <b v="1"/>
    <n v="325"/>
    <b v="1"/>
    <s v="theater/spaces"/>
    <m/>
    <n v="92.39"/>
    <x v="1"/>
    <x v="38"/>
  </r>
  <r>
    <n v="18645"/>
    <x v="0"/>
    <x v="0"/>
    <s v="USD"/>
    <n v="1462316400"/>
    <n v="1459865945"/>
    <b v="1"/>
    <n v="148"/>
    <b v="1"/>
    <s v="theater/spaces"/>
    <m/>
    <n v="125.98"/>
    <x v="1"/>
    <x v="38"/>
  </r>
  <r>
    <n v="6530"/>
    <x v="0"/>
    <x v="0"/>
    <s v="USD"/>
    <n v="1460936694"/>
    <n v="1455756294"/>
    <b v="0"/>
    <n v="69"/>
    <b v="1"/>
    <s v="theater/spaces"/>
    <m/>
    <n v="94.64"/>
    <x v="1"/>
    <x v="38"/>
  </r>
  <r>
    <n v="29531"/>
    <x v="0"/>
    <x v="0"/>
    <s v="USD"/>
    <n v="1478866253"/>
    <n v="1476270653"/>
    <b v="0"/>
    <n v="173"/>
    <b v="1"/>
    <s v="theater/spaces"/>
    <m/>
    <n v="170.7"/>
    <x v="1"/>
    <x v="38"/>
  </r>
  <r>
    <n v="10965"/>
    <x v="0"/>
    <x v="1"/>
    <s v="GBP"/>
    <n v="1378494000"/>
    <n v="1375880598"/>
    <b v="0"/>
    <n v="269"/>
    <b v="1"/>
    <s v="technology/hardware"/>
    <m/>
    <n v="40.76"/>
    <x v="2"/>
    <x v="30"/>
  </r>
  <r>
    <n v="12627"/>
    <x v="0"/>
    <x v="0"/>
    <s v="USD"/>
    <n v="1485722053"/>
    <n v="1480538053"/>
    <b v="0"/>
    <n v="185"/>
    <b v="1"/>
    <s v="technology/hardware"/>
    <m/>
    <n v="68.25"/>
    <x v="2"/>
    <x v="30"/>
  </r>
  <r>
    <n v="16806"/>
    <x v="0"/>
    <x v="0"/>
    <s v="USD"/>
    <n v="1420060088"/>
    <n v="1414872488"/>
    <b v="0"/>
    <n v="176"/>
    <b v="1"/>
    <s v="technology/hardware"/>
    <m/>
    <n v="95.49"/>
    <x v="2"/>
    <x v="30"/>
  </r>
  <r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57817"/>
    <x v="0"/>
    <x v="5"/>
    <s v="CAD"/>
    <n v="1488390735"/>
    <n v="1484070735"/>
    <b v="0"/>
    <n v="113"/>
    <b v="1"/>
    <s v="technology/hardware"/>
    <m/>
    <n v="511.65"/>
    <x v="2"/>
    <x v="30"/>
  </r>
  <r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30274"/>
    <x v="0"/>
    <x v="0"/>
    <s v="USD"/>
    <n v="1451485434"/>
    <n v="1448461434"/>
    <b v="0"/>
    <n v="392"/>
    <b v="1"/>
    <s v="technology/hardware"/>
    <m/>
    <n v="77.23"/>
    <x v="2"/>
    <x v="30"/>
  </r>
  <r>
    <n v="7833"/>
    <x v="0"/>
    <x v="0"/>
    <s v="USD"/>
    <n v="1430459197"/>
    <n v="1427867197"/>
    <b v="0"/>
    <n v="23"/>
    <b v="1"/>
    <s v="technology/hardware"/>
    <m/>
    <n v="340.57"/>
    <x v="2"/>
    <x v="30"/>
  </r>
  <r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31291"/>
    <x v="0"/>
    <x v="0"/>
    <s v="USD"/>
    <n v="1413604800"/>
    <n v="1408624622"/>
    <b v="0"/>
    <n v="37"/>
    <b v="1"/>
    <s v="technology/hardware"/>
    <m/>
    <n v="845.7"/>
    <x v="2"/>
    <x v="30"/>
  </r>
  <r>
    <n v="14190"/>
    <x v="0"/>
    <x v="0"/>
    <s v="USD"/>
    <n v="1369699200"/>
    <n v="1366917828"/>
    <b v="0"/>
    <n v="146"/>
    <b v="1"/>
    <s v="technology/hardware"/>
    <m/>
    <n v="97.19"/>
    <x v="2"/>
    <x v="30"/>
  </r>
  <r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9832"/>
    <x v="0"/>
    <x v="5"/>
    <s v="CAD"/>
    <n v="1398268773"/>
    <n v="1395676773"/>
    <b v="0"/>
    <n v="58"/>
    <b v="1"/>
    <s v="technology/hardware"/>
    <m/>
    <n v="169.52"/>
    <x v="2"/>
    <x v="30"/>
  </r>
  <r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7397"/>
    <x v="0"/>
    <x v="0"/>
    <s v="USD"/>
    <n v="1478402804"/>
    <n v="1473218804"/>
    <b v="0"/>
    <n v="15"/>
    <b v="1"/>
    <s v="technology/hardware"/>
    <m/>
    <n v="493.13"/>
    <x v="2"/>
    <x v="30"/>
  </r>
  <r>
    <n v="4225"/>
    <x v="0"/>
    <x v="1"/>
    <s v="GBP"/>
    <n v="1399324717"/>
    <n v="1395436717"/>
    <b v="0"/>
    <n v="191"/>
    <b v="1"/>
    <s v="technology/hardware"/>
    <m/>
    <n v="22.12"/>
    <x v="2"/>
    <x v="30"/>
  </r>
  <r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140"/>
    <x v="2"/>
    <x v="0"/>
    <s v="USD"/>
    <n v="1339816200"/>
    <n v="1337095997"/>
    <b v="0"/>
    <n v="4"/>
    <b v="0"/>
    <s v="publishing/children's books"/>
    <m/>
    <n v="35"/>
    <x v="3"/>
    <x v="39"/>
  </r>
  <r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110"/>
    <x v="2"/>
    <x v="0"/>
    <s v="USD"/>
    <n v="1428171037"/>
    <n v="1425582637"/>
    <b v="0"/>
    <n v="2"/>
    <b v="0"/>
    <s v="publishing/children's books"/>
    <m/>
    <n v="55"/>
    <x v="3"/>
    <x v="39"/>
  </r>
  <r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10"/>
    <x v="2"/>
    <x v="0"/>
    <s v="USD"/>
    <n v="1470498332"/>
    <n v="1469202332"/>
    <b v="0"/>
    <n v="2"/>
    <b v="0"/>
    <s v="publishing/children's books"/>
    <m/>
    <n v="5"/>
    <x v="3"/>
    <x v="39"/>
  </r>
  <r>
    <n v="234"/>
    <x v="2"/>
    <x v="2"/>
    <s v="AUD"/>
    <n v="1476095783"/>
    <n v="1474886183"/>
    <b v="0"/>
    <n v="6"/>
    <b v="0"/>
    <s v="publishing/children's books"/>
    <m/>
    <n v="39"/>
    <x v="3"/>
    <x v="39"/>
  </r>
  <r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36"/>
    <x v="2"/>
    <x v="0"/>
    <s v="USD"/>
    <n v="1357176693"/>
    <n v="1354584693"/>
    <b v="0"/>
    <n v="4"/>
    <b v="0"/>
    <s v="publishing/children's books"/>
    <m/>
    <n v="9"/>
    <x v="3"/>
    <x v="39"/>
  </r>
  <r>
    <n v="25"/>
    <x v="2"/>
    <x v="0"/>
    <s v="USD"/>
    <n v="1332114795"/>
    <n v="1326934395"/>
    <b v="0"/>
    <n v="1"/>
    <b v="0"/>
    <s v="publishing/children's books"/>
    <m/>
    <n v="25"/>
    <x v="3"/>
    <x v="39"/>
  </r>
  <r>
    <n v="90"/>
    <x v="2"/>
    <x v="0"/>
    <s v="USD"/>
    <n v="1369403684"/>
    <n v="1365515684"/>
    <b v="0"/>
    <n v="3"/>
    <b v="0"/>
    <s v="publishing/children's books"/>
    <m/>
    <n v="30"/>
    <x v="3"/>
    <x v="39"/>
  </r>
  <r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100"/>
    <x v="2"/>
    <x v="0"/>
    <s v="USD"/>
    <n v="1313078518"/>
    <n v="1310486518"/>
    <b v="0"/>
    <n v="4"/>
    <b v="0"/>
    <s v="publishing/children's books"/>
    <m/>
    <n v="25"/>
    <x v="3"/>
    <x v="39"/>
  </r>
  <r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"/>
    <x v="2"/>
    <x v="1"/>
    <s v="GBP"/>
    <n v="1401997790"/>
    <n v="1397677790"/>
    <b v="0"/>
    <n v="2"/>
    <b v="0"/>
    <s v="publishing/children's books"/>
    <m/>
    <n v="1"/>
    <x v="3"/>
    <x v="39"/>
  </r>
  <r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1"/>
    <x v="2"/>
    <x v="5"/>
    <s v="CAD"/>
    <n v="1461530721"/>
    <n v="1460666721"/>
    <b v="0"/>
    <n v="1"/>
    <b v="0"/>
    <s v="publishing/children's books"/>
    <m/>
    <n v="1"/>
    <x v="3"/>
    <x v="39"/>
  </r>
  <r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150"/>
    <x v="2"/>
    <x v="0"/>
    <s v="USD"/>
    <n v="1323994754"/>
    <n v="1321402754"/>
    <b v="0"/>
    <n v="2"/>
    <b v="0"/>
    <s v="publishing/children's books"/>
    <m/>
    <n v="75"/>
    <x v="3"/>
    <x v="39"/>
  </r>
  <r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10"/>
    <x v="2"/>
    <x v="0"/>
    <s v="USD"/>
    <n v="1437149004"/>
    <n v="1434557004"/>
    <b v="0"/>
    <n v="1"/>
    <b v="0"/>
    <s v="publishing/children's books"/>
    <m/>
    <n v="10"/>
    <x v="3"/>
    <x v="39"/>
  </r>
  <r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53"/>
    <x v="2"/>
    <x v="0"/>
    <s v="USD"/>
    <n v="1448204621"/>
    <n v="1445609021"/>
    <b v="0"/>
    <n v="1"/>
    <b v="0"/>
    <s v="publishing/children's books"/>
    <m/>
    <n v="53"/>
    <x v="3"/>
    <x v="39"/>
  </r>
  <r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1316"/>
    <x v="0"/>
    <x v="0"/>
    <s v="USD"/>
    <n v="1423724400"/>
    <n v="1421274954"/>
    <b v="0"/>
    <n v="28"/>
    <b v="1"/>
    <s v="theater/plays"/>
    <m/>
    <n v="47"/>
    <x v="1"/>
    <x v="6"/>
  </r>
  <r>
    <n v="1200"/>
    <x v="0"/>
    <x v="0"/>
    <s v="USD"/>
    <n v="1424149140"/>
    <n v="1421964718"/>
    <b v="0"/>
    <n v="18"/>
    <b v="1"/>
    <s v="theater/plays"/>
    <m/>
    <n v="66.67"/>
    <x v="1"/>
    <x v="6"/>
  </r>
  <r>
    <n v="1145"/>
    <x v="0"/>
    <x v="1"/>
    <s v="GBP"/>
    <n v="1429793446"/>
    <n v="1428583846"/>
    <b v="0"/>
    <n v="61"/>
    <b v="1"/>
    <s v="theater/plays"/>
    <m/>
    <n v="18.77"/>
    <x v="1"/>
    <x v="6"/>
  </r>
  <r>
    <n v="7140"/>
    <x v="0"/>
    <x v="0"/>
    <s v="USD"/>
    <n v="1414608843"/>
    <n v="1412794443"/>
    <b v="0"/>
    <n v="108"/>
    <b v="1"/>
    <s v="theater/plays"/>
    <m/>
    <n v="66.11"/>
    <x v="1"/>
    <x v="6"/>
  </r>
  <r>
    <n v="5234"/>
    <x v="0"/>
    <x v="0"/>
    <s v="USD"/>
    <n v="1470430800"/>
    <n v="1467865967"/>
    <b v="0"/>
    <n v="142"/>
    <b v="1"/>
    <s v="theater/plays"/>
    <m/>
    <n v="36.86"/>
    <x v="1"/>
    <x v="6"/>
  </r>
  <r>
    <n v="2946"/>
    <x v="0"/>
    <x v="1"/>
    <s v="GBP"/>
    <n v="1404913180"/>
    <n v="1403703580"/>
    <b v="0"/>
    <n v="74"/>
    <b v="1"/>
    <s v="theater/plays"/>
    <m/>
    <n v="39.81"/>
    <x v="1"/>
    <x v="6"/>
  </r>
  <r>
    <n v="1197"/>
    <x v="0"/>
    <x v="0"/>
    <s v="USD"/>
    <n v="1405658752"/>
    <n v="1403066752"/>
    <b v="0"/>
    <n v="38"/>
    <b v="1"/>
    <s v="theater/plays"/>
    <m/>
    <n v="31.5"/>
    <x v="1"/>
    <x v="6"/>
  </r>
  <r>
    <n v="2050"/>
    <x v="0"/>
    <x v="0"/>
    <s v="USD"/>
    <n v="1469811043"/>
    <n v="1467219043"/>
    <b v="0"/>
    <n v="20"/>
    <b v="1"/>
    <s v="theater/plays"/>
    <m/>
    <n v="102.5"/>
    <x v="1"/>
    <x v="6"/>
  </r>
  <r>
    <n v="3035"/>
    <x v="0"/>
    <x v="0"/>
    <s v="USD"/>
    <n v="1426132800"/>
    <n v="1424477934"/>
    <b v="0"/>
    <n v="24"/>
    <b v="1"/>
    <s v="theater/plays"/>
    <m/>
    <n v="126.46"/>
    <x v="1"/>
    <x v="6"/>
  </r>
  <r>
    <n v="3160"/>
    <x v="0"/>
    <x v="0"/>
    <s v="USD"/>
    <n v="1423693903"/>
    <n v="1421101903"/>
    <b v="0"/>
    <n v="66"/>
    <b v="1"/>
    <s v="theater/plays"/>
    <m/>
    <n v="47.88"/>
    <x v="1"/>
    <x v="6"/>
  </r>
  <r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152"/>
    <x v="0"/>
    <x v="0"/>
    <s v="USD"/>
    <n v="1439357559"/>
    <n v="1435469559"/>
    <b v="0"/>
    <n v="24"/>
    <b v="1"/>
    <s v="theater/plays"/>
    <m/>
    <n v="89.67"/>
    <x v="1"/>
    <x v="6"/>
  </r>
  <r>
    <n v="11056.75"/>
    <x v="0"/>
    <x v="2"/>
    <s v="AUD"/>
    <n v="1437473005"/>
    <n v="1434881005"/>
    <b v="0"/>
    <n v="73"/>
    <b v="1"/>
    <s v="theater/plays"/>
    <m/>
    <n v="151.46"/>
    <x v="1"/>
    <x v="6"/>
  </r>
  <r>
    <n v="75"/>
    <x v="0"/>
    <x v="1"/>
    <s v="GBP"/>
    <n v="1457031600"/>
    <n v="1455640559"/>
    <b v="0"/>
    <n v="3"/>
    <b v="1"/>
    <s v="theater/plays"/>
    <m/>
    <n v="25"/>
    <x v="1"/>
    <x v="6"/>
  </r>
  <r>
    <n v="730"/>
    <x v="0"/>
    <x v="0"/>
    <s v="USD"/>
    <n v="1402095600"/>
    <n v="1400675841"/>
    <b v="0"/>
    <n v="20"/>
    <b v="1"/>
    <s v="theater/plays"/>
    <m/>
    <n v="36.5"/>
    <x v="1"/>
    <x v="6"/>
  </r>
  <r>
    <n v="924"/>
    <x v="0"/>
    <x v="1"/>
    <s v="GBP"/>
    <n v="1404564028"/>
    <n v="1401972028"/>
    <b v="0"/>
    <n v="21"/>
    <b v="1"/>
    <s v="theater/plays"/>
    <m/>
    <n v="44"/>
    <x v="1"/>
    <x v="6"/>
  </r>
  <r>
    <n v="8211.61"/>
    <x v="0"/>
    <x v="1"/>
    <s v="GBP"/>
    <n v="1404858840"/>
    <n v="1402266840"/>
    <b v="0"/>
    <n v="94"/>
    <b v="1"/>
    <s v="theater/plays"/>
    <m/>
    <n v="87.36"/>
    <x v="1"/>
    <x v="6"/>
  </r>
  <r>
    <n v="5070"/>
    <x v="0"/>
    <x v="1"/>
    <s v="GBP"/>
    <n v="1438358400"/>
    <n v="1437063121"/>
    <b v="0"/>
    <n v="139"/>
    <b v="1"/>
    <s v="theater/plays"/>
    <m/>
    <n v="36.47"/>
    <x v="1"/>
    <x v="6"/>
  </r>
  <r>
    <n v="5831.74"/>
    <x v="0"/>
    <x v="1"/>
    <s v="GBP"/>
    <n v="1466179200"/>
    <n v="1463466070"/>
    <b v="0"/>
    <n v="130"/>
    <b v="1"/>
    <s v="theater/plays"/>
    <m/>
    <n v="44.86"/>
    <x v="1"/>
    <x v="6"/>
  </r>
  <r>
    <n v="1330"/>
    <x v="0"/>
    <x v="1"/>
    <s v="GBP"/>
    <n v="1420377366"/>
    <n v="1415193366"/>
    <b v="0"/>
    <n v="31"/>
    <b v="1"/>
    <s v="theater/plays"/>
    <m/>
    <n v="42.9"/>
    <x v="1"/>
    <x v="6"/>
  </r>
  <r>
    <n v="666"/>
    <x v="0"/>
    <x v="2"/>
    <s v="AUD"/>
    <n v="1412938800"/>
    <n v="1411019409"/>
    <b v="0"/>
    <n v="13"/>
    <b v="1"/>
    <s v="theater/plays"/>
    <m/>
    <n v="51.23"/>
    <x v="1"/>
    <x v="6"/>
  </r>
  <r>
    <n v="3055"/>
    <x v="0"/>
    <x v="1"/>
    <s v="GBP"/>
    <n v="1438875107"/>
    <n v="1436283107"/>
    <b v="0"/>
    <n v="90"/>
    <b v="1"/>
    <s v="theater/plays"/>
    <m/>
    <n v="33.94"/>
    <x v="1"/>
    <x v="6"/>
  </r>
  <r>
    <n v="12795"/>
    <x v="0"/>
    <x v="0"/>
    <s v="USD"/>
    <n v="1437004800"/>
    <n v="1433295276"/>
    <b v="0"/>
    <n v="141"/>
    <b v="1"/>
    <s v="theater/plays"/>
    <m/>
    <n v="90.74"/>
    <x v="1"/>
    <x v="6"/>
  </r>
  <r>
    <n v="1150"/>
    <x v="0"/>
    <x v="1"/>
    <s v="GBP"/>
    <n v="1411987990"/>
    <n v="1409395990"/>
    <b v="0"/>
    <n v="23"/>
    <b v="1"/>
    <s v="theater/plays"/>
    <m/>
    <n v="50"/>
    <x v="1"/>
    <x v="6"/>
  </r>
  <r>
    <n v="440"/>
    <x v="0"/>
    <x v="1"/>
    <s v="GBP"/>
    <n v="1440245273"/>
    <n v="1438085273"/>
    <b v="0"/>
    <n v="18"/>
    <b v="1"/>
    <s v="theater/plays"/>
    <m/>
    <n v="24.44"/>
    <x v="1"/>
    <x v="6"/>
  </r>
  <r>
    <n v="3363"/>
    <x v="0"/>
    <x v="1"/>
    <s v="GBP"/>
    <n v="1438772400"/>
    <n v="1435645490"/>
    <b v="0"/>
    <n v="76"/>
    <b v="1"/>
    <s v="theater/plays"/>
    <m/>
    <n v="44.25"/>
    <x v="1"/>
    <x v="6"/>
  </r>
  <r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4511"/>
    <x v="0"/>
    <x v="0"/>
    <s v="USD"/>
    <n v="1440274735"/>
    <n v="1437682735"/>
    <b v="0"/>
    <n v="69"/>
    <b v="1"/>
    <s v="theater/plays"/>
    <m/>
    <n v="65.38"/>
    <x v="1"/>
    <x v="6"/>
  </r>
  <r>
    <n v="2560"/>
    <x v="0"/>
    <x v="0"/>
    <s v="USD"/>
    <n v="1459348740"/>
    <n v="1458647725"/>
    <b v="0"/>
    <n v="21"/>
    <b v="1"/>
    <s v="theater/plays"/>
    <m/>
    <n v="121.9"/>
    <x v="1"/>
    <x v="6"/>
  </r>
  <r>
    <n v="2705"/>
    <x v="0"/>
    <x v="0"/>
    <s v="USD"/>
    <n v="1401595140"/>
    <n v="1398828064"/>
    <b v="0"/>
    <n v="57"/>
    <b v="1"/>
    <s v="theater/plays"/>
    <m/>
    <n v="47.46"/>
    <x v="1"/>
    <x v="6"/>
  </r>
  <r>
    <n v="10027"/>
    <x v="0"/>
    <x v="1"/>
    <s v="GBP"/>
    <n v="1424692503"/>
    <n v="1422100503"/>
    <b v="0"/>
    <n v="108"/>
    <b v="1"/>
    <s v="theater/plays"/>
    <m/>
    <n v="92.84"/>
    <x v="1"/>
    <x v="6"/>
  </r>
  <r>
    <n v="5665"/>
    <x v="0"/>
    <x v="5"/>
    <s v="CAD"/>
    <n v="1428292800"/>
    <n v="1424368298"/>
    <b v="0"/>
    <n v="83"/>
    <b v="1"/>
    <s v="theater/plays"/>
    <m/>
    <n v="68.25"/>
    <x v="1"/>
    <x v="6"/>
  </r>
  <r>
    <n v="3572.12"/>
    <x v="0"/>
    <x v="0"/>
    <s v="USD"/>
    <n v="1481737761"/>
    <n v="1479577761"/>
    <b v="0"/>
    <n v="96"/>
    <b v="1"/>
    <s v="theater/plays"/>
    <m/>
    <n v="37.21"/>
    <x v="1"/>
    <x v="6"/>
  </r>
  <r>
    <n v="1616"/>
    <x v="0"/>
    <x v="1"/>
    <s v="GBP"/>
    <n v="1431164115"/>
    <n v="1428572115"/>
    <b v="0"/>
    <n v="64"/>
    <b v="1"/>
    <s v="theater/plays"/>
    <m/>
    <n v="25.25"/>
    <x v="1"/>
    <x v="6"/>
  </r>
  <r>
    <n v="605"/>
    <x v="0"/>
    <x v="5"/>
    <s v="CAD"/>
    <n v="1470595109"/>
    <n v="1468003109"/>
    <b v="0"/>
    <n v="14"/>
    <b v="1"/>
    <s v="theater/plays"/>
    <m/>
    <n v="43.21"/>
    <x v="1"/>
    <x v="6"/>
  </r>
  <r>
    <n v="4247"/>
    <x v="0"/>
    <x v="1"/>
    <s v="GBP"/>
    <n v="1438531200"/>
    <n v="1435921992"/>
    <b v="0"/>
    <n v="169"/>
    <b v="1"/>
    <s v="theater/plays"/>
    <m/>
    <n v="25.13"/>
    <x v="1"/>
    <x v="6"/>
  </r>
  <r>
    <n v="780"/>
    <x v="0"/>
    <x v="1"/>
    <s v="GBP"/>
    <n v="1425136462"/>
    <n v="1421680462"/>
    <b v="0"/>
    <n v="33"/>
    <b v="1"/>
    <s v="theater/plays"/>
    <m/>
    <n v="23.64"/>
    <x v="1"/>
    <x v="6"/>
  </r>
  <r>
    <n v="10603"/>
    <x v="0"/>
    <x v="0"/>
    <s v="USD"/>
    <n v="1443018086"/>
    <n v="1441290086"/>
    <b v="0"/>
    <n v="102"/>
    <b v="1"/>
    <s v="theater/plays"/>
    <m/>
    <n v="103.95"/>
    <x v="1"/>
    <x v="6"/>
  </r>
  <r>
    <n v="5240"/>
    <x v="0"/>
    <x v="1"/>
    <s v="GBP"/>
    <n v="1434285409"/>
    <n v="1431693409"/>
    <b v="0"/>
    <n v="104"/>
    <b v="1"/>
    <s v="theater/plays"/>
    <m/>
    <n v="50.38"/>
    <x v="1"/>
    <x v="6"/>
  </r>
  <r>
    <n v="272"/>
    <x v="0"/>
    <x v="1"/>
    <s v="GBP"/>
    <n v="1456444800"/>
    <n v="1454337589"/>
    <b v="0"/>
    <n v="20"/>
    <b v="1"/>
    <s v="theater/plays"/>
    <m/>
    <n v="13.6"/>
    <x v="1"/>
    <x v="6"/>
  </r>
  <r>
    <n v="1000"/>
    <x v="0"/>
    <x v="1"/>
    <s v="GBP"/>
    <n v="1411510135"/>
    <n v="1408918135"/>
    <b v="0"/>
    <n v="35"/>
    <b v="1"/>
    <s v="theater/plays"/>
    <m/>
    <n v="28.57"/>
    <x v="1"/>
    <x v="6"/>
  </r>
  <r>
    <n v="6000"/>
    <x v="0"/>
    <x v="0"/>
    <s v="USD"/>
    <n v="1427469892"/>
    <n v="1424881492"/>
    <b v="0"/>
    <n v="94"/>
    <b v="1"/>
    <s v="theater/plays"/>
    <m/>
    <n v="63.83"/>
    <x v="1"/>
    <x v="6"/>
  </r>
  <r>
    <n v="124"/>
    <x v="0"/>
    <x v="1"/>
    <s v="GBP"/>
    <n v="1427842740"/>
    <n v="1425428206"/>
    <b v="0"/>
    <n v="14"/>
    <b v="1"/>
    <s v="theater/plays"/>
    <m/>
    <n v="8.86"/>
    <x v="1"/>
    <x v="6"/>
  </r>
  <r>
    <n v="760"/>
    <x v="0"/>
    <x v="0"/>
    <s v="USD"/>
    <n v="1434159780"/>
    <n v="1431412196"/>
    <b v="0"/>
    <n v="15"/>
    <b v="1"/>
    <s v="theater/plays"/>
    <m/>
    <n v="50.67"/>
    <x v="1"/>
    <x v="6"/>
  </r>
  <r>
    <n v="3100"/>
    <x v="0"/>
    <x v="1"/>
    <s v="GBP"/>
    <n v="1449255686"/>
    <n v="1446663686"/>
    <b v="0"/>
    <n v="51"/>
    <b v="1"/>
    <s v="theater/plays"/>
    <m/>
    <n v="60.78"/>
    <x v="1"/>
    <x v="6"/>
  </r>
  <r>
    <n v="2155"/>
    <x v="0"/>
    <x v="0"/>
    <s v="USD"/>
    <n v="1436511600"/>
    <n v="1434415812"/>
    <b v="0"/>
    <n v="19"/>
    <b v="1"/>
    <s v="theater/plays"/>
    <m/>
    <n v="113.42"/>
    <x v="1"/>
    <x v="6"/>
  </r>
  <r>
    <n v="2405"/>
    <x v="0"/>
    <x v="0"/>
    <s v="USD"/>
    <n v="1464971400"/>
    <n v="1462379066"/>
    <b v="0"/>
    <n v="23"/>
    <b v="1"/>
    <s v="theater/plays"/>
    <m/>
    <n v="104.57"/>
    <x v="1"/>
    <x v="6"/>
  </r>
  <r>
    <n v="9536"/>
    <x v="0"/>
    <x v="1"/>
    <s v="GBP"/>
    <n v="1443826800"/>
    <n v="1441606869"/>
    <b v="0"/>
    <n v="97"/>
    <b v="1"/>
    <s v="theater/plays"/>
    <m/>
    <n v="98.31"/>
    <x v="1"/>
    <x v="6"/>
  </r>
  <r>
    <n v="2663"/>
    <x v="0"/>
    <x v="1"/>
    <s v="GBP"/>
    <n v="1464863118"/>
    <n v="1462443918"/>
    <b v="0"/>
    <n v="76"/>
    <b v="1"/>
    <s v="theater/plays"/>
    <m/>
    <n v="35.04"/>
    <x v="1"/>
    <x v="6"/>
  </r>
  <r>
    <n v="3000"/>
    <x v="0"/>
    <x v="0"/>
    <s v="USD"/>
    <n v="1399867140"/>
    <n v="1398802148"/>
    <b v="0"/>
    <n v="11"/>
    <b v="1"/>
    <s v="theater/plays"/>
    <m/>
    <n v="272.73"/>
    <x v="1"/>
    <x v="6"/>
  </r>
  <r>
    <n v="3320"/>
    <x v="0"/>
    <x v="0"/>
    <s v="USD"/>
    <n v="1437076070"/>
    <n v="1434484070"/>
    <b v="0"/>
    <n v="52"/>
    <b v="1"/>
    <s v="theater/plays"/>
    <m/>
    <n v="63.85"/>
    <x v="1"/>
    <x v="6"/>
  </r>
  <r>
    <n v="2867.99"/>
    <x v="0"/>
    <x v="1"/>
    <s v="GBP"/>
    <n v="1416780000"/>
    <n v="1414342894"/>
    <b v="0"/>
    <n v="95"/>
    <b v="1"/>
    <s v="theater/plays"/>
    <m/>
    <n v="30.19"/>
    <x v="1"/>
    <x v="6"/>
  </r>
  <r>
    <n v="2923"/>
    <x v="0"/>
    <x v="0"/>
    <s v="USD"/>
    <n v="1444528800"/>
    <n v="1442804633"/>
    <b v="0"/>
    <n v="35"/>
    <b v="1"/>
    <s v="theater/plays"/>
    <m/>
    <n v="83.51"/>
    <x v="1"/>
    <x v="6"/>
  </r>
  <r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1870.99"/>
    <x v="0"/>
    <x v="1"/>
    <s v="GBP"/>
    <n v="1449273600"/>
    <n v="1446742417"/>
    <b v="0"/>
    <n v="93"/>
    <b v="1"/>
    <s v="theater/plays"/>
    <m/>
    <n v="20.12"/>
    <x v="1"/>
    <x v="6"/>
  </r>
  <r>
    <n v="485"/>
    <x v="0"/>
    <x v="0"/>
    <s v="USD"/>
    <n v="1487393940"/>
    <n v="1484115418"/>
    <b v="0"/>
    <n v="11"/>
    <b v="1"/>
    <s v="theater/plays"/>
    <m/>
    <n v="44.09"/>
    <x v="1"/>
    <x v="6"/>
  </r>
  <r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405"/>
    <x v="0"/>
    <x v="0"/>
    <s v="USD"/>
    <n v="1407967200"/>
    <n v="1406039696"/>
    <b v="0"/>
    <n v="54"/>
    <b v="1"/>
    <s v="theater/plays"/>
    <m/>
    <n v="44.54"/>
    <x v="1"/>
    <x v="6"/>
  </r>
  <r>
    <n v="3900"/>
    <x v="0"/>
    <x v="0"/>
    <s v="USD"/>
    <n v="1408942740"/>
    <n v="1406958354"/>
    <b v="0"/>
    <n v="31"/>
    <b v="1"/>
    <s v="theater/plays"/>
    <m/>
    <n v="125.81"/>
    <x v="1"/>
    <x v="6"/>
  </r>
  <r>
    <n v="2600"/>
    <x v="0"/>
    <x v="1"/>
    <s v="GBP"/>
    <n v="1426698000"/>
    <n v="1424825479"/>
    <b v="0"/>
    <n v="132"/>
    <b v="1"/>
    <s v="theater/plays"/>
    <m/>
    <n v="19.7"/>
    <x v="1"/>
    <x v="6"/>
  </r>
  <r>
    <n v="10"/>
    <x v="2"/>
    <x v="1"/>
    <s v="GBP"/>
    <n v="1450032297"/>
    <n v="1444844697"/>
    <b v="0"/>
    <n v="1"/>
    <b v="0"/>
    <s v="theater/plays"/>
    <m/>
    <n v="10"/>
    <x v="1"/>
    <x v="6"/>
  </r>
  <r>
    <n v="0"/>
    <x v="2"/>
    <x v="1"/>
    <s v="GBP"/>
    <n v="1403348400"/>
    <n v="1401058295"/>
    <b v="0"/>
    <n v="0"/>
    <b v="0"/>
    <s v="theater/plays"/>
    <m/>
    <e v="#DIV/0!"/>
    <x v="1"/>
    <x v="6"/>
  </r>
  <r>
    <n v="0"/>
    <x v="2"/>
    <x v="0"/>
    <s v="USD"/>
    <n v="1465790400"/>
    <n v="1462210950"/>
    <b v="0"/>
    <n v="0"/>
    <b v="0"/>
    <s v="theater/plays"/>
    <m/>
    <e v="#DIV/0!"/>
    <x v="1"/>
    <x v="6"/>
  </r>
  <r>
    <n v="30"/>
    <x v="2"/>
    <x v="15"/>
    <s v="EUR"/>
    <n v="1483535180"/>
    <n v="1480943180"/>
    <b v="0"/>
    <n v="1"/>
    <b v="0"/>
    <s v="theater/plays"/>
    <m/>
    <n v="30"/>
    <x v="1"/>
    <x v="6"/>
  </r>
  <r>
    <n v="2366"/>
    <x v="2"/>
    <x v="0"/>
    <s v="USD"/>
    <n v="1433723033"/>
    <n v="1428539033"/>
    <b v="0"/>
    <n v="39"/>
    <b v="0"/>
    <s v="theater/plays"/>
    <m/>
    <n v="60.67"/>
    <x v="1"/>
    <x v="6"/>
  </r>
  <r>
    <n v="0"/>
    <x v="2"/>
    <x v="0"/>
    <s v="USD"/>
    <n v="1432917394"/>
    <n v="1429029394"/>
    <b v="0"/>
    <n v="0"/>
    <b v="0"/>
    <s v="theater/plays"/>
    <m/>
    <e v="#DIV/0!"/>
    <x v="1"/>
    <x v="6"/>
  </r>
  <r>
    <n v="0"/>
    <x v="2"/>
    <x v="0"/>
    <s v="USD"/>
    <n v="1464031265"/>
    <n v="1458847265"/>
    <b v="0"/>
    <n v="0"/>
    <b v="0"/>
    <s v="theater/plays"/>
    <m/>
    <e v="#DIV/0!"/>
    <x v="1"/>
    <x v="6"/>
  </r>
  <r>
    <n v="70"/>
    <x v="2"/>
    <x v="0"/>
    <s v="USD"/>
    <n v="1432913659"/>
    <n v="1430321659"/>
    <b v="0"/>
    <n v="3"/>
    <b v="0"/>
    <s v="theater/plays"/>
    <m/>
    <n v="23.33"/>
    <x v="1"/>
    <x v="6"/>
  </r>
  <r>
    <n v="5"/>
    <x v="2"/>
    <x v="1"/>
    <s v="GBP"/>
    <n v="1461406600"/>
    <n v="1458814600"/>
    <b v="0"/>
    <n v="1"/>
    <b v="0"/>
    <s v="theater/plays"/>
    <m/>
    <n v="5"/>
    <x v="1"/>
    <x v="6"/>
  </r>
  <r>
    <n v="311"/>
    <x v="2"/>
    <x v="0"/>
    <s v="USD"/>
    <n v="1409962211"/>
    <n v="1407370211"/>
    <b v="0"/>
    <n v="13"/>
    <b v="0"/>
    <s v="theater/plays"/>
    <m/>
    <n v="23.92"/>
    <x v="1"/>
    <x v="6"/>
  </r>
  <r>
    <n v="0"/>
    <x v="2"/>
    <x v="17"/>
    <s v="EUR"/>
    <n v="1454109420"/>
    <n v="1453334629"/>
    <b v="0"/>
    <n v="0"/>
    <b v="0"/>
    <s v="theater/plays"/>
    <m/>
    <e v="#DIV/0!"/>
    <x v="1"/>
    <x v="6"/>
  </r>
  <r>
    <n v="95"/>
    <x v="2"/>
    <x v="0"/>
    <s v="USD"/>
    <n v="1403312703"/>
    <n v="1400720703"/>
    <b v="0"/>
    <n v="6"/>
    <b v="0"/>
    <s v="theater/plays"/>
    <m/>
    <n v="15.83"/>
    <x v="1"/>
    <x v="6"/>
  </r>
  <r>
    <n v="0"/>
    <x v="2"/>
    <x v="5"/>
    <s v="CAD"/>
    <n v="1410669297"/>
    <n v="1405485297"/>
    <b v="0"/>
    <n v="0"/>
    <b v="0"/>
    <s v="theater/plays"/>
    <m/>
    <e v="#DIV/0!"/>
    <x v="1"/>
    <x v="6"/>
  </r>
  <r>
    <n v="417"/>
    <x v="2"/>
    <x v="1"/>
    <s v="GBP"/>
    <n v="1431018719"/>
    <n v="1429290719"/>
    <b v="0"/>
    <n v="14"/>
    <b v="0"/>
    <s v="theater/plays"/>
    <m/>
    <n v="29.79"/>
    <x v="1"/>
    <x v="6"/>
  </r>
  <r>
    <n v="300"/>
    <x v="2"/>
    <x v="0"/>
    <s v="USD"/>
    <n v="1454110440"/>
    <n v="1451607071"/>
    <b v="0"/>
    <n v="5"/>
    <b v="0"/>
    <s v="theater/plays"/>
    <m/>
    <n v="60"/>
    <x v="1"/>
    <x v="6"/>
  </r>
  <r>
    <n v="146"/>
    <x v="2"/>
    <x v="0"/>
    <s v="USD"/>
    <n v="1439069640"/>
    <n v="1433897647"/>
    <b v="0"/>
    <n v="6"/>
    <b v="0"/>
    <s v="theater/plays"/>
    <m/>
    <n v="24.33"/>
    <x v="1"/>
    <x v="6"/>
  </r>
  <r>
    <n v="7500"/>
    <x v="2"/>
    <x v="14"/>
    <s v="MXN"/>
    <n v="1487613600"/>
    <n v="1482444295"/>
    <b v="0"/>
    <n v="15"/>
    <b v="0"/>
    <s v="theater/plays"/>
    <m/>
    <n v="500"/>
    <x v="1"/>
    <x v="6"/>
  </r>
  <r>
    <n v="0"/>
    <x v="2"/>
    <x v="9"/>
    <s v="EUR"/>
    <n v="1417778880"/>
    <n v="1415711095"/>
    <b v="0"/>
    <n v="0"/>
    <b v="0"/>
    <s v="theater/plays"/>
    <m/>
    <e v="#DIV/0!"/>
    <x v="1"/>
    <x v="6"/>
  </r>
  <r>
    <n v="35"/>
    <x v="2"/>
    <x v="2"/>
    <s v="AUD"/>
    <n v="1444984904"/>
    <n v="1439800904"/>
    <b v="0"/>
    <n v="1"/>
    <b v="0"/>
    <s v="theater/plays"/>
    <m/>
    <n v="35"/>
    <x v="1"/>
    <x v="6"/>
  </r>
  <r>
    <n v="266"/>
    <x v="2"/>
    <x v="0"/>
    <s v="USD"/>
    <n v="1466363576"/>
    <n v="1461179576"/>
    <b v="0"/>
    <n v="9"/>
    <b v="0"/>
    <s v="theater/plays"/>
    <m/>
    <n v="29.56"/>
    <x v="1"/>
    <x v="6"/>
  </r>
  <r>
    <n v="80"/>
    <x v="2"/>
    <x v="2"/>
    <s v="AUD"/>
    <n v="1443103848"/>
    <n v="1441894248"/>
    <b v="0"/>
    <n v="3"/>
    <b v="0"/>
    <s v="theater/plays"/>
    <m/>
    <n v="26.67"/>
    <x v="1"/>
    <x v="6"/>
  </r>
  <r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0"/>
    <x v="2"/>
    <x v="0"/>
    <s v="USD"/>
    <n v="1410279123"/>
    <n v="1405095123"/>
    <b v="0"/>
    <n v="1"/>
    <b v="0"/>
    <s v="theater/plays"/>
    <m/>
    <n v="20"/>
    <x v="1"/>
    <x v="6"/>
  </r>
  <r>
    <n v="40"/>
    <x v="2"/>
    <x v="1"/>
    <s v="GBP"/>
    <n v="1437139080"/>
    <n v="1434552207"/>
    <b v="0"/>
    <n v="3"/>
    <b v="0"/>
    <s v="theater/plays"/>
    <m/>
    <n v="13.33"/>
    <x v="1"/>
    <x v="6"/>
  </r>
  <r>
    <n v="0"/>
    <x v="2"/>
    <x v="0"/>
    <s v="USD"/>
    <n v="1420512259"/>
    <n v="1415328259"/>
    <b v="0"/>
    <n v="0"/>
    <b v="0"/>
    <s v="theater/plays"/>
    <m/>
    <e v="#DIV/0!"/>
    <x v="1"/>
    <x v="6"/>
  </r>
  <r>
    <n v="45"/>
    <x v="2"/>
    <x v="0"/>
    <s v="USD"/>
    <n v="1476482400"/>
    <n v="1473893721"/>
    <b v="0"/>
    <n v="2"/>
    <b v="0"/>
    <s v="theater/plays"/>
    <m/>
    <n v="22.5"/>
    <x v="1"/>
    <x v="6"/>
  </r>
  <r>
    <n v="504"/>
    <x v="2"/>
    <x v="0"/>
    <s v="USD"/>
    <n v="1467604800"/>
    <n v="1465533672"/>
    <b v="0"/>
    <n v="10"/>
    <b v="0"/>
    <s v="theater/plays"/>
    <m/>
    <n v="50.4"/>
    <x v="1"/>
    <x v="6"/>
  </r>
  <r>
    <n v="6301.76"/>
    <x v="2"/>
    <x v="0"/>
    <s v="USD"/>
    <n v="1475697054"/>
    <n v="1473105054"/>
    <b v="0"/>
    <n v="60"/>
    <b v="0"/>
    <s v="theater/plays"/>
    <m/>
    <n v="105.03"/>
    <x v="1"/>
    <x v="6"/>
  </r>
  <r>
    <n v="177"/>
    <x v="2"/>
    <x v="0"/>
    <s v="USD"/>
    <n v="1468937681"/>
    <n v="1466345681"/>
    <b v="0"/>
    <n v="5"/>
    <b v="0"/>
    <s v="theater/plays"/>
    <m/>
    <n v="35.4"/>
    <x v="1"/>
    <x v="6"/>
  </r>
  <r>
    <n v="750"/>
    <x v="2"/>
    <x v="0"/>
    <s v="USD"/>
    <n v="1400301165"/>
    <n v="1397709165"/>
    <b v="0"/>
    <n v="9"/>
    <b v="0"/>
    <s v="theater/plays"/>
    <m/>
    <n v="83.33"/>
    <x v="1"/>
    <x v="6"/>
  </r>
  <r>
    <n v="467"/>
    <x v="2"/>
    <x v="0"/>
    <s v="USD"/>
    <n v="1419183813"/>
    <n v="1417455813"/>
    <b v="0"/>
    <n v="13"/>
    <b v="0"/>
    <s v="theater/plays"/>
    <m/>
    <n v="35.92"/>
    <x v="1"/>
    <x v="6"/>
  </r>
  <r>
    <n v="0"/>
    <x v="2"/>
    <x v="0"/>
    <s v="USD"/>
    <n v="1434768438"/>
    <n v="1429584438"/>
    <b v="0"/>
    <n v="0"/>
    <b v="0"/>
    <s v="theater/plays"/>
    <m/>
    <e v="#DIV/0!"/>
    <x v="1"/>
    <x v="6"/>
  </r>
  <r>
    <n v="953"/>
    <x v="2"/>
    <x v="0"/>
    <s v="USD"/>
    <n v="1422473831"/>
    <n v="1419881831"/>
    <b v="0"/>
    <n v="8"/>
    <b v="0"/>
    <s v="theater/plays"/>
    <m/>
    <n v="119.13"/>
    <x v="1"/>
    <x v="6"/>
  </r>
  <r>
    <n v="271"/>
    <x v="2"/>
    <x v="0"/>
    <s v="USD"/>
    <n v="1484684186"/>
    <n v="1482092186"/>
    <b v="0"/>
    <n v="3"/>
    <b v="0"/>
    <s v="theater/plays"/>
    <m/>
    <n v="90.33"/>
    <x v="1"/>
    <x v="6"/>
  </r>
  <r>
    <n v="7"/>
    <x v="2"/>
    <x v="0"/>
    <s v="USD"/>
    <n v="1462417493"/>
    <n v="1459825493"/>
    <b v="0"/>
    <n v="3"/>
    <b v="0"/>
    <s v="theater/plays"/>
    <m/>
    <n v="2.33"/>
    <x v="1"/>
    <x v="6"/>
  </r>
  <r>
    <n v="0"/>
    <x v="2"/>
    <x v="0"/>
    <s v="USD"/>
    <n v="1437069079"/>
    <n v="1434477079"/>
    <b v="0"/>
    <n v="0"/>
    <b v="0"/>
    <s v="theater/plays"/>
    <m/>
    <e v="#DIV/0!"/>
    <x v="1"/>
    <x v="6"/>
  </r>
  <r>
    <n v="650"/>
    <x v="2"/>
    <x v="0"/>
    <s v="USD"/>
    <n v="1480525200"/>
    <n v="1477781724"/>
    <b v="0"/>
    <n v="6"/>
    <b v="0"/>
    <s v="theater/plays"/>
    <m/>
    <n v="108.33"/>
    <x v="1"/>
    <x v="6"/>
  </r>
  <r>
    <n v="63"/>
    <x v="2"/>
    <x v="1"/>
    <s v="GBP"/>
    <n v="1435934795"/>
    <n v="1430750795"/>
    <b v="0"/>
    <n v="4"/>
    <b v="0"/>
    <s v="theater/plays"/>
    <m/>
    <n v="15.75"/>
    <x v="1"/>
    <x v="6"/>
  </r>
  <r>
    <n v="29"/>
    <x v="2"/>
    <x v="0"/>
    <s v="USD"/>
    <n v="1453310661"/>
    <n v="1450718661"/>
    <b v="0"/>
    <n v="1"/>
    <b v="0"/>
    <s v="theater/plays"/>
    <m/>
    <n v="29"/>
    <x v="1"/>
    <x v="6"/>
  </r>
  <r>
    <n v="2800"/>
    <x v="2"/>
    <x v="0"/>
    <s v="USD"/>
    <n v="1440090300"/>
    <n v="1436305452"/>
    <b v="0"/>
    <n v="29"/>
    <b v="0"/>
    <s v="theater/plays"/>
    <m/>
    <n v="96.55"/>
    <x v="1"/>
    <x v="6"/>
  </r>
  <r>
    <n v="0"/>
    <x v="2"/>
    <x v="0"/>
    <s v="USD"/>
    <n v="1417620036"/>
    <n v="1412432436"/>
    <b v="0"/>
    <n v="0"/>
    <b v="0"/>
    <s v="theater/plays"/>
    <m/>
    <e v="#DIV/0!"/>
    <x v="1"/>
    <x v="6"/>
  </r>
  <r>
    <n v="252"/>
    <x v="2"/>
    <x v="0"/>
    <s v="USD"/>
    <n v="1462112318"/>
    <n v="1459520318"/>
    <b v="0"/>
    <n v="4"/>
    <b v="0"/>
    <s v="theater/plays"/>
    <m/>
    <n v="63"/>
    <x v="1"/>
    <x v="6"/>
  </r>
  <r>
    <n v="1908"/>
    <x v="2"/>
    <x v="0"/>
    <s v="USD"/>
    <n v="1454734740"/>
    <n v="1451684437"/>
    <b v="0"/>
    <n v="5"/>
    <b v="0"/>
    <s v="theater/plays"/>
    <m/>
    <n v="381.6"/>
    <x v="1"/>
    <x v="6"/>
  </r>
  <r>
    <n v="185"/>
    <x v="2"/>
    <x v="0"/>
    <s v="USD"/>
    <n v="1417800435"/>
    <n v="1415208435"/>
    <b v="0"/>
    <n v="4"/>
    <b v="0"/>
    <s v="theater/plays"/>
    <m/>
    <n v="46.25"/>
    <x v="1"/>
    <x v="6"/>
  </r>
  <r>
    <n v="130"/>
    <x v="2"/>
    <x v="0"/>
    <s v="USD"/>
    <n v="1426294201"/>
    <n v="1423705801"/>
    <b v="0"/>
    <n v="5"/>
    <b v="0"/>
    <s v="theater/plays"/>
    <m/>
    <n v="26"/>
    <x v="1"/>
    <x v="6"/>
  </r>
  <r>
    <n v="10"/>
    <x v="2"/>
    <x v="0"/>
    <s v="USD"/>
    <n v="1442635140"/>
    <n v="1442243484"/>
    <b v="0"/>
    <n v="1"/>
    <b v="0"/>
    <s v="theater/plays"/>
    <m/>
    <n v="10"/>
    <x v="1"/>
    <x v="6"/>
  </r>
  <r>
    <n v="5"/>
    <x v="2"/>
    <x v="0"/>
    <s v="USD"/>
    <n v="1420971324"/>
    <n v="1418379324"/>
    <b v="0"/>
    <n v="1"/>
    <b v="0"/>
    <s v="theater/plays"/>
    <m/>
    <n v="5"/>
    <x v="1"/>
    <x v="6"/>
  </r>
  <r>
    <n v="0"/>
    <x v="2"/>
    <x v="0"/>
    <s v="USD"/>
    <n v="1413608340"/>
    <n v="1412945440"/>
    <b v="0"/>
    <n v="0"/>
    <b v="0"/>
    <s v="theater/plays"/>
    <m/>
    <e v="#DIV/0!"/>
    <x v="1"/>
    <x v="6"/>
  </r>
  <r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1"/>
    <x v="2"/>
    <x v="0"/>
    <s v="USD"/>
    <n v="1407553200"/>
    <n v="1405100992"/>
    <b v="0"/>
    <n v="3"/>
    <b v="0"/>
    <s v="theater/plays"/>
    <m/>
    <n v="7"/>
    <x v="1"/>
    <x v="6"/>
  </r>
  <r>
    <n v="273"/>
    <x v="2"/>
    <x v="0"/>
    <s v="USD"/>
    <n v="1460751128"/>
    <n v="1455570728"/>
    <b v="0"/>
    <n v="10"/>
    <b v="0"/>
    <s v="theater/plays"/>
    <m/>
    <n v="27.3"/>
    <x v="1"/>
    <x v="6"/>
  </r>
  <r>
    <n v="500"/>
    <x v="2"/>
    <x v="0"/>
    <s v="USD"/>
    <n v="1409000400"/>
    <n v="1408381704"/>
    <b v="0"/>
    <n v="17"/>
    <b v="0"/>
    <s v="theater/plays"/>
    <m/>
    <n v="29.41"/>
    <x v="1"/>
    <x v="6"/>
  </r>
  <r>
    <n v="25"/>
    <x v="2"/>
    <x v="0"/>
    <s v="USD"/>
    <n v="1420768800"/>
    <n v="1415644395"/>
    <b v="0"/>
    <n v="2"/>
    <b v="0"/>
    <s v="theater/plays"/>
    <m/>
    <n v="12.5"/>
    <x v="1"/>
    <x v="6"/>
  </r>
  <r>
    <n v="0"/>
    <x v="2"/>
    <x v="0"/>
    <s v="USD"/>
    <n v="1428100815"/>
    <n v="1422920415"/>
    <b v="0"/>
    <n v="0"/>
    <b v="0"/>
    <s v="theater/plays"/>
    <m/>
    <e v="#DIV/0!"/>
    <x v="1"/>
    <x v="6"/>
  </r>
  <r>
    <n v="23"/>
    <x v="2"/>
    <x v="0"/>
    <s v="USD"/>
    <n v="1403470800"/>
    <n v="1403356792"/>
    <b v="0"/>
    <n v="4"/>
    <b v="0"/>
    <s v="theater/plays"/>
    <m/>
    <n v="5.75"/>
    <x v="1"/>
    <x v="6"/>
  </r>
  <r>
    <n v="625"/>
    <x v="2"/>
    <x v="0"/>
    <s v="USD"/>
    <n v="1481522400"/>
    <n v="1480283321"/>
    <b v="0"/>
    <n v="12"/>
    <b v="0"/>
    <s v="theater/plays"/>
    <m/>
    <n v="52.08"/>
    <x v="1"/>
    <x v="6"/>
  </r>
  <r>
    <n v="550"/>
    <x v="2"/>
    <x v="0"/>
    <s v="USD"/>
    <n v="1444577345"/>
    <n v="1441985458"/>
    <b v="0"/>
    <n v="3"/>
    <b v="0"/>
    <s v="theater/plays"/>
    <m/>
    <n v="183.33"/>
    <x v="1"/>
    <x v="6"/>
  </r>
  <r>
    <n v="316"/>
    <x v="2"/>
    <x v="0"/>
    <s v="USD"/>
    <n v="1446307053"/>
    <n v="1443715053"/>
    <b v="0"/>
    <n v="12"/>
    <b v="0"/>
    <s v="theater/plays"/>
    <m/>
    <n v="26.33"/>
    <x v="1"/>
    <x v="6"/>
  </r>
  <r>
    <n v="0"/>
    <x v="2"/>
    <x v="0"/>
    <s v="USD"/>
    <n v="1469325158"/>
    <n v="1464141158"/>
    <b v="0"/>
    <n v="0"/>
    <b v="0"/>
    <s v="theater/plays"/>
    <m/>
    <e v="#DIV/0!"/>
    <x v="1"/>
    <x v="6"/>
  </r>
  <r>
    <n v="3405"/>
    <x v="2"/>
    <x v="0"/>
    <s v="USD"/>
    <n v="1407562632"/>
    <n v="1404970632"/>
    <b v="0"/>
    <n v="7"/>
    <b v="0"/>
    <s v="theater/plays"/>
    <m/>
    <n v="486.43"/>
    <x v="1"/>
    <x v="6"/>
  </r>
  <r>
    <n v="6"/>
    <x v="2"/>
    <x v="0"/>
    <s v="USD"/>
    <n v="1423345339"/>
    <n v="1418161339"/>
    <b v="0"/>
    <n v="2"/>
    <b v="0"/>
    <s v="theater/plays"/>
    <m/>
    <n v="3"/>
    <x v="1"/>
    <x v="6"/>
  </r>
  <r>
    <n v="25"/>
    <x v="2"/>
    <x v="0"/>
    <s v="USD"/>
    <n v="1440412396"/>
    <n v="1437820396"/>
    <b v="0"/>
    <n v="1"/>
    <b v="0"/>
    <s v="theater/plays"/>
    <m/>
    <n v="25"/>
    <x v="1"/>
    <x v="6"/>
  </r>
  <r>
    <n v="39"/>
    <x v="2"/>
    <x v="0"/>
    <s v="USD"/>
    <n v="1441771218"/>
    <n v="1436587218"/>
    <b v="0"/>
    <n v="4"/>
    <b v="0"/>
    <s v="theater/plays"/>
    <m/>
    <n v="9.75"/>
    <x v="1"/>
    <x v="6"/>
  </r>
  <r>
    <n v="75"/>
    <x v="2"/>
    <x v="1"/>
    <s v="GBP"/>
    <n v="1415534400"/>
    <n v="1414538031"/>
    <b v="0"/>
    <n v="4"/>
    <b v="0"/>
    <s v="theater/plays"/>
    <m/>
    <n v="18.75"/>
    <x v="1"/>
    <x v="6"/>
  </r>
  <r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"/>
    <x v="2"/>
    <x v="0"/>
    <s v="USD"/>
    <n v="1463259837"/>
    <n v="1458075837"/>
    <b v="0"/>
    <n v="2"/>
    <b v="0"/>
    <s v="theater/plays"/>
    <m/>
    <n v="1"/>
    <x v="1"/>
    <x v="6"/>
  </r>
  <r>
    <n v="264"/>
    <x v="2"/>
    <x v="0"/>
    <s v="USD"/>
    <n v="1465407219"/>
    <n v="1462815219"/>
    <b v="0"/>
    <n v="5"/>
    <b v="0"/>
    <s v="theater/plays"/>
    <m/>
    <n v="52.8"/>
    <x v="1"/>
    <x v="6"/>
  </r>
  <r>
    <n v="20"/>
    <x v="2"/>
    <x v="0"/>
    <s v="USD"/>
    <n v="1416944760"/>
    <n v="1413527001"/>
    <b v="0"/>
    <n v="1"/>
    <b v="0"/>
    <s v="theater/plays"/>
    <m/>
    <n v="20"/>
    <x v="1"/>
    <x v="6"/>
  </r>
  <r>
    <n v="1"/>
    <x v="2"/>
    <x v="1"/>
    <s v="GBP"/>
    <n v="1434139887"/>
    <n v="1428955887"/>
    <b v="0"/>
    <n v="1"/>
    <b v="0"/>
    <s v="theater/plays"/>
    <m/>
    <n v="1"/>
    <x v="1"/>
    <x v="6"/>
  </r>
  <r>
    <n v="657"/>
    <x v="2"/>
    <x v="0"/>
    <s v="USD"/>
    <n v="1435429626"/>
    <n v="1431973626"/>
    <b v="0"/>
    <n v="14"/>
    <b v="0"/>
    <s v="theater/plays"/>
    <m/>
    <n v="46.93"/>
    <x v="1"/>
    <x v="6"/>
  </r>
  <r>
    <n v="2030"/>
    <x v="2"/>
    <x v="0"/>
    <s v="USD"/>
    <n v="1452827374"/>
    <n v="1450235374"/>
    <b v="0"/>
    <n v="26"/>
    <b v="0"/>
    <s v="theater/plays"/>
    <m/>
    <n v="78.08"/>
    <x v="1"/>
    <x v="6"/>
  </r>
  <r>
    <n v="2"/>
    <x v="2"/>
    <x v="0"/>
    <s v="USD"/>
    <n v="1410041339"/>
    <n v="1404857339"/>
    <b v="0"/>
    <n v="2"/>
    <b v="0"/>
    <s v="theater/plays"/>
    <m/>
    <n v="1"/>
    <x v="1"/>
    <x v="6"/>
  </r>
  <r>
    <n v="1"/>
    <x v="2"/>
    <x v="1"/>
    <s v="GBP"/>
    <n v="1426365994"/>
    <n v="1421185594"/>
    <b v="0"/>
    <n v="1"/>
    <b v="0"/>
    <s v="theater/plays"/>
    <m/>
    <n v="1"/>
    <x v="1"/>
    <x v="6"/>
  </r>
  <r>
    <n v="611"/>
    <x v="2"/>
    <x v="1"/>
    <s v="GBP"/>
    <n v="1458117190"/>
    <n v="1455528790"/>
    <b v="0"/>
    <n v="3"/>
    <b v="0"/>
    <s v="theater/plays"/>
    <m/>
    <n v="203.67"/>
    <x v="1"/>
    <x v="6"/>
  </r>
  <r>
    <n v="145"/>
    <x v="2"/>
    <x v="1"/>
    <s v="GBP"/>
    <n v="1400498789"/>
    <n v="1398511589"/>
    <b v="0"/>
    <n v="7"/>
    <b v="0"/>
    <s v="theater/plays"/>
    <m/>
    <n v="20.71"/>
    <x v="1"/>
    <x v="6"/>
  </r>
  <r>
    <n v="437"/>
    <x v="2"/>
    <x v="0"/>
    <s v="USD"/>
    <n v="1442381847"/>
    <n v="1440826647"/>
    <b v="0"/>
    <n v="9"/>
    <b v="0"/>
    <s v="theater/plays"/>
    <m/>
    <n v="48.56"/>
    <x v="1"/>
    <x v="6"/>
  </r>
  <r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51"/>
    <x v="2"/>
    <x v="0"/>
    <s v="USD"/>
    <n v="1407250329"/>
    <n v="1404658329"/>
    <b v="0"/>
    <n v="6"/>
    <b v="0"/>
    <s v="theater/plays"/>
    <m/>
    <n v="8.5"/>
    <x v="1"/>
    <x v="6"/>
  </r>
  <r>
    <n v="671"/>
    <x v="2"/>
    <x v="5"/>
    <s v="CAD"/>
    <n v="1427306470"/>
    <n v="1424718070"/>
    <b v="0"/>
    <n v="13"/>
    <b v="0"/>
    <s v="theater/plays"/>
    <m/>
    <n v="51.62"/>
    <x v="1"/>
    <x v="6"/>
  </r>
  <r>
    <n v="129"/>
    <x v="0"/>
    <x v="0"/>
    <s v="USD"/>
    <n v="1411679804"/>
    <n v="1409087804"/>
    <b v="0"/>
    <n v="3"/>
    <b v="1"/>
    <s v="theater/musical"/>
    <m/>
    <n v="43"/>
    <x v="1"/>
    <x v="40"/>
  </r>
  <r>
    <n v="500"/>
    <x v="0"/>
    <x v="1"/>
    <s v="GBP"/>
    <n v="1431982727"/>
    <n v="1428094727"/>
    <b v="0"/>
    <n v="6"/>
    <b v="1"/>
    <s v="theater/musical"/>
    <m/>
    <n v="83.33"/>
    <x v="1"/>
    <x v="40"/>
  </r>
  <r>
    <n v="300"/>
    <x v="0"/>
    <x v="0"/>
    <s v="USD"/>
    <n v="1422068400"/>
    <n v="1420774779"/>
    <b v="0"/>
    <n v="10"/>
    <b v="1"/>
    <s v="theater/musical"/>
    <m/>
    <n v="30"/>
    <x v="1"/>
    <x v="40"/>
  </r>
  <r>
    <n v="25800"/>
    <x v="0"/>
    <x v="0"/>
    <s v="USD"/>
    <n v="1431143940"/>
    <n v="1428585710"/>
    <b v="0"/>
    <n v="147"/>
    <b v="1"/>
    <s v="theater/musical"/>
    <m/>
    <n v="175.51"/>
    <x v="1"/>
    <x v="40"/>
  </r>
  <r>
    <n v="46100.69"/>
    <x v="0"/>
    <x v="0"/>
    <s v="USD"/>
    <n v="1410444068"/>
    <n v="1407852068"/>
    <b v="0"/>
    <n v="199"/>
    <b v="1"/>
    <s v="theater/musical"/>
    <m/>
    <n v="231.66"/>
    <x v="1"/>
    <x v="40"/>
  </r>
  <r>
    <n v="3750"/>
    <x v="0"/>
    <x v="0"/>
    <s v="USD"/>
    <n v="1424715779"/>
    <n v="1423506179"/>
    <b v="0"/>
    <n v="50"/>
    <b v="1"/>
    <s v="theater/musical"/>
    <m/>
    <n v="75"/>
    <x v="1"/>
    <x v="40"/>
  </r>
  <r>
    <n v="2355"/>
    <x v="0"/>
    <x v="0"/>
    <s v="USD"/>
    <n v="1405400400"/>
    <n v="1402934629"/>
    <b v="0"/>
    <n v="21"/>
    <b v="1"/>
    <s v="theater/musical"/>
    <m/>
    <n v="112.14"/>
    <x v="1"/>
    <x v="40"/>
  </r>
  <r>
    <n v="1000"/>
    <x v="0"/>
    <x v="0"/>
    <s v="USD"/>
    <n v="1457135846"/>
    <n v="1454543846"/>
    <b v="0"/>
    <n v="24"/>
    <b v="1"/>
    <s v="theater/musical"/>
    <m/>
    <n v="41.67"/>
    <x v="1"/>
    <x v="40"/>
  </r>
  <r>
    <n v="8165.55"/>
    <x v="0"/>
    <x v="0"/>
    <s v="USD"/>
    <n v="1401024758"/>
    <n v="1398432758"/>
    <b v="0"/>
    <n v="32"/>
    <b v="1"/>
    <s v="theater/musical"/>
    <m/>
    <n v="255.17"/>
    <x v="1"/>
    <x v="40"/>
  </r>
  <r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795"/>
    <x v="0"/>
    <x v="5"/>
    <s v="CAD"/>
    <n v="1410761280"/>
    <n v="1408604363"/>
    <b v="0"/>
    <n v="9"/>
    <b v="1"/>
    <s v="theater/musical"/>
    <m/>
    <n v="88.33"/>
    <x v="1"/>
    <x v="40"/>
  </r>
  <r>
    <n v="3258"/>
    <x v="0"/>
    <x v="2"/>
    <s v="AUD"/>
    <n v="1424516400"/>
    <n v="1421812637"/>
    <b v="0"/>
    <n v="38"/>
    <b v="1"/>
    <s v="theater/musical"/>
    <m/>
    <n v="85.74"/>
    <x v="1"/>
    <x v="40"/>
  </r>
  <r>
    <n v="2569"/>
    <x v="0"/>
    <x v="0"/>
    <s v="USD"/>
    <n v="1465081053"/>
    <n v="1462489053"/>
    <b v="0"/>
    <n v="54"/>
    <b v="1"/>
    <s v="theater/musical"/>
    <m/>
    <n v="47.57"/>
    <x v="1"/>
    <x v="40"/>
  </r>
  <r>
    <n v="2700"/>
    <x v="0"/>
    <x v="5"/>
    <s v="CAD"/>
    <n v="1402845364"/>
    <n v="1400253364"/>
    <b v="0"/>
    <n v="37"/>
    <b v="1"/>
    <s v="theater/musical"/>
    <m/>
    <n v="72.97"/>
    <x v="1"/>
    <x v="40"/>
  </r>
  <r>
    <n v="3531"/>
    <x v="0"/>
    <x v="0"/>
    <s v="USD"/>
    <n v="1472490000"/>
    <n v="1467468008"/>
    <b v="0"/>
    <n v="39"/>
    <b v="1"/>
    <s v="theater/musical"/>
    <m/>
    <n v="90.54"/>
    <x v="1"/>
    <x v="40"/>
  </r>
  <r>
    <n v="1280"/>
    <x v="0"/>
    <x v="0"/>
    <s v="USD"/>
    <n v="1413176340"/>
    <n v="1412091423"/>
    <b v="0"/>
    <n v="34"/>
    <b v="1"/>
    <s v="theater/musical"/>
    <m/>
    <n v="37.65"/>
    <x v="1"/>
    <x v="40"/>
  </r>
  <r>
    <n v="2000"/>
    <x v="0"/>
    <x v="1"/>
    <s v="GBP"/>
    <n v="1405249113"/>
    <n v="1402657113"/>
    <b v="0"/>
    <n v="55"/>
    <b v="1"/>
    <s v="theater/musical"/>
    <m/>
    <n v="36.36"/>
    <x v="1"/>
    <x v="40"/>
  </r>
  <r>
    <n v="4055"/>
    <x v="0"/>
    <x v="0"/>
    <s v="USD"/>
    <n v="1422636814"/>
    <n v="1420044814"/>
    <b v="0"/>
    <n v="32"/>
    <b v="1"/>
    <s v="theater/musical"/>
    <m/>
    <n v="126.72"/>
    <x v="1"/>
    <x v="40"/>
  </r>
  <r>
    <n v="8230"/>
    <x v="0"/>
    <x v="0"/>
    <s v="USD"/>
    <n v="1409187600"/>
    <n v="1406316312"/>
    <b v="0"/>
    <n v="25"/>
    <b v="1"/>
    <s v="theater/musical"/>
    <m/>
    <n v="329.2"/>
    <x v="1"/>
    <x v="40"/>
  </r>
  <r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1"/>
    <x v="2"/>
    <x v="0"/>
    <s v="USD"/>
    <n v="1425250955"/>
    <n v="1422658955"/>
    <b v="0"/>
    <n v="1"/>
    <b v="0"/>
    <s v="theater/spaces"/>
    <m/>
    <n v="1"/>
    <x v="1"/>
    <x v="38"/>
  </r>
  <r>
    <n v="40850"/>
    <x v="2"/>
    <x v="5"/>
    <s v="CAD"/>
    <n v="1450297080"/>
    <n v="1448565459"/>
    <b v="0"/>
    <n v="202"/>
    <b v="0"/>
    <s v="theater/spaces"/>
    <m/>
    <n v="202.23"/>
    <x v="1"/>
    <x v="38"/>
  </r>
  <r>
    <n v="0"/>
    <x v="2"/>
    <x v="0"/>
    <s v="USD"/>
    <n v="1428894380"/>
    <n v="1426302380"/>
    <b v="0"/>
    <n v="0"/>
    <b v="0"/>
    <s v="theater/spaces"/>
    <m/>
    <e v="#DIV/0!"/>
    <x v="1"/>
    <x v="38"/>
  </r>
  <r>
    <n v="100"/>
    <x v="2"/>
    <x v="0"/>
    <s v="USD"/>
    <n v="1433714198"/>
    <n v="1431122198"/>
    <b v="0"/>
    <n v="1"/>
    <b v="0"/>
    <s v="theater/spaces"/>
    <m/>
    <n v="100"/>
    <x v="1"/>
    <x v="38"/>
  </r>
  <r>
    <n v="0"/>
    <x v="2"/>
    <x v="0"/>
    <s v="USD"/>
    <n v="1432437660"/>
    <n v="1429845660"/>
    <b v="0"/>
    <n v="0"/>
    <b v="0"/>
    <s v="theater/spaces"/>
    <m/>
    <e v="#DIV/0!"/>
    <x v="1"/>
    <x v="38"/>
  </r>
  <r>
    <n v="2"/>
    <x v="2"/>
    <x v="1"/>
    <s v="GBP"/>
    <n v="1471265092"/>
    <n v="1468673092"/>
    <b v="0"/>
    <n v="2"/>
    <b v="0"/>
    <s v="theater/spaces"/>
    <m/>
    <n v="1"/>
    <x v="1"/>
    <x v="38"/>
  </r>
  <r>
    <n v="1072"/>
    <x v="2"/>
    <x v="0"/>
    <s v="USD"/>
    <n v="1480007460"/>
    <n v="1475760567"/>
    <b v="0"/>
    <n v="13"/>
    <b v="0"/>
    <s v="theater/spaces"/>
    <m/>
    <n v="82.46"/>
    <x v="1"/>
    <x v="38"/>
  </r>
  <r>
    <n v="24"/>
    <x v="2"/>
    <x v="0"/>
    <s v="USD"/>
    <n v="1433259293"/>
    <n v="1428075293"/>
    <b v="0"/>
    <n v="9"/>
    <b v="0"/>
    <s v="theater/spaces"/>
    <m/>
    <n v="2.67"/>
    <x v="1"/>
    <x v="38"/>
  </r>
  <r>
    <n v="25"/>
    <x v="2"/>
    <x v="0"/>
    <s v="USD"/>
    <n v="1447965917"/>
    <n v="1445370317"/>
    <b v="0"/>
    <n v="2"/>
    <b v="0"/>
    <s v="theater/spaces"/>
    <m/>
    <n v="12.5"/>
    <x v="1"/>
    <x v="38"/>
  </r>
  <r>
    <n v="0"/>
    <x v="2"/>
    <x v="0"/>
    <s v="USD"/>
    <n v="1453538752"/>
    <n v="1450946752"/>
    <b v="0"/>
    <n v="0"/>
    <b v="0"/>
    <s v="theater/spaces"/>
    <m/>
    <e v="#DIV/0!"/>
    <x v="1"/>
    <x v="38"/>
  </r>
  <r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1605"/>
    <x v="1"/>
    <x v="0"/>
    <s v="USD"/>
    <n v="1476676800"/>
    <n v="1473957239"/>
    <b v="0"/>
    <n v="8"/>
    <b v="0"/>
    <s v="theater/spaces"/>
    <m/>
    <n v="200.63"/>
    <x v="1"/>
    <x v="38"/>
  </r>
  <r>
    <n v="605"/>
    <x v="1"/>
    <x v="0"/>
    <s v="USD"/>
    <n v="1444330821"/>
    <n v="1441738821"/>
    <b v="0"/>
    <n v="3"/>
    <b v="0"/>
    <s v="theater/spaces"/>
    <m/>
    <n v="201.67"/>
    <x v="1"/>
    <x v="38"/>
  </r>
  <r>
    <n v="0"/>
    <x v="1"/>
    <x v="0"/>
    <s v="USD"/>
    <n v="1489669203"/>
    <n v="1487944803"/>
    <b v="0"/>
    <n v="0"/>
    <b v="0"/>
    <s v="theater/spaces"/>
    <m/>
    <e v="#DIV/0!"/>
    <x v="1"/>
    <x v="38"/>
  </r>
  <r>
    <n v="715"/>
    <x v="1"/>
    <x v="0"/>
    <s v="USD"/>
    <n v="1434476849"/>
    <n v="1431884849"/>
    <b v="0"/>
    <n v="11"/>
    <b v="0"/>
    <s v="theater/spaces"/>
    <m/>
    <n v="65"/>
    <x v="1"/>
    <x v="38"/>
  </r>
  <r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80"/>
    <x v="1"/>
    <x v="0"/>
    <s v="USD"/>
    <n v="1427498172"/>
    <n v="1422317772"/>
    <b v="0"/>
    <n v="3"/>
    <b v="0"/>
    <s v="theater/spaces"/>
    <m/>
    <n v="93.33"/>
    <x v="1"/>
    <x v="38"/>
  </r>
  <r>
    <n v="0"/>
    <x v="1"/>
    <x v="0"/>
    <s v="USD"/>
    <n v="1462729317"/>
    <n v="1457548917"/>
    <b v="0"/>
    <n v="0"/>
    <b v="0"/>
    <s v="theater/spaces"/>
    <m/>
    <e v="#DIV/0!"/>
    <x v="1"/>
    <x v="38"/>
  </r>
  <r>
    <n v="0"/>
    <x v="1"/>
    <x v="1"/>
    <s v="GBP"/>
    <n v="1465258325"/>
    <n v="1462666325"/>
    <b v="0"/>
    <n v="0"/>
    <b v="0"/>
    <s v="theater/spaces"/>
    <m/>
    <e v="#DIV/0!"/>
    <x v="1"/>
    <x v="38"/>
  </r>
  <r>
    <n v="0"/>
    <x v="1"/>
    <x v="0"/>
    <s v="USD"/>
    <n v="1410459023"/>
    <n v="1407867023"/>
    <b v="0"/>
    <n v="0"/>
    <b v="0"/>
    <s v="theater/spaces"/>
    <m/>
    <e v="#DIV/0!"/>
    <x v="1"/>
    <x v="38"/>
  </r>
  <r>
    <n v="5481"/>
    <x v="0"/>
    <x v="0"/>
    <s v="USD"/>
    <n v="1427342400"/>
    <n v="1424927159"/>
    <b v="0"/>
    <n v="108"/>
    <b v="1"/>
    <s v="theater/plays"/>
    <m/>
    <n v="50.75"/>
    <x v="1"/>
    <x v="6"/>
  </r>
  <r>
    <n v="1218"/>
    <x v="0"/>
    <x v="0"/>
    <s v="USD"/>
    <n v="1425193140"/>
    <n v="1422769906"/>
    <b v="0"/>
    <n v="20"/>
    <b v="1"/>
    <s v="theater/plays"/>
    <m/>
    <n v="60.9"/>
    <x v="1"/>
    <x v="6"/>
  </r>
  <r>
    <n v="10685"/>
    <x v="0"/>
    <x v="0"/>
    <s v="USD"/>
    <n v="1435835824"/>
    <n v="1433243824"/>
    <b v="0"/>
    <n v="98"/>
    <b v="1"/>
    <s v="theater/plays"/>
    <m/>
    <n v="109.03"/>
    <x v="1"/>
    <x v="6"/>
  </r>
  <r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1635"/>
    <x v="0"/>
    <x v="0"/>
    <s v="USD"/>
    <n v="1436290233"/>
    <n v="1433698233"/>
    <b v="0"/>
    <n v="39"/>
    <b v="1"/>
    <s v="theater/plays"/>
    <m/>
    <n v="41.92"/>
    <x v="1"/>
    <x v="6"/>
  </r>
  <r>
    <n v="11363"/>
    <x v="0"/>
    <x v="0"/>
    <s v="USD"/>
    <n v="1442425412"/>
    <n v="1439833412"/>
    <b v="0"/>
    <n v="128"/>
    <b v="1"/>
    <s v="theater/plays"/>
    <m/>
    <n v="88.77"/>
    <x v="1"/>
    <x v="6"/>
  </r>
  <r>
    <n v="5696"/>
    <x v="0"/>
    <x v="0"/>
    <s v="USD"/>
    <n v="1425872692"/>
    <n v="1423284292"/>
    <b v="0"/>
    <n v="71"/>
    <b v="1"/>
    <s v="theater/plays"/>
    <m/>
    <n v="80.23"/>
    <x v="1"/>
    <x v="6"/>
  </r>
  <r>
    <n v="3710"/>
    <x v="0"/>
    <x v="0"/>
    <s v="USD"/>
    <n v="1471406340"/>
    <n v="1470227660"/>
    <b v="0"/>
    <n v="47"/>
    <b v="1"/>
    <s v="theater/plays"/>
    <m/>
    <n v="78.94"/>
    <x v="1"/>
    <x v="6"/>
  </r>
  <r>
    <n v="1625"/>
    <x v="0"/>
    <x v="5"/>
    <s v="CAD"/>
    <n v="1430693460"/>
    <n v="1428087153"/>
    <b v="0"/>
    <n v="17"/>
    <b v="1"/>
    <s v="theater/plays"/>
    <m/>
    <n v="95.59"/>
    <x v="1"/>
    <x v="6"/>
  </r>
  <r>
    <n v="6360"/>
    <x v="0"/>
    <x v="0"/>
    <s v="USD"/>
    <n v="1405699451"/>
    <n v="1403107451"/>
    <b v="0"/>
    <n v="91"/>
    <b v="1"/>
    <s v="theater/plays"/>
    <m/>
    <n v="69.89"/>
    <x v="1"/>
    <x v="6"/>
  </r>
  <r>
    <n v="3205"/>
    <x v="0"/>
    <x v="0"/>
    <s v="USD"/>
    <n v="1409500078"/>
    <n v="1406908078"/>
    <b v="0"/>
    <n v="43"/>
    <b v="1"/>
    <s v="theater/plays"/>
    <m/>
    <n v="74.53"/>
    <x v="1"/>
    <x v="6"/>
  </r>
  <r>
    <n v="2107"/>
    <x v="0"/>
    <x v="0"/>
    <s v="USD"/>
    <n v="1480899600"/>
    <n v="1479609520"/>
    <b v="0"/>
    <n v="17"/>
    <b v="1"/>
    <s v="theater/plays"/>
    <m/>
    <n v="123.94"/>
    <x v="1"/>
    <x v="6"/>
  </r>
  <r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5100"/>
    <x v="0"/>
    <x v="0"/>
    <s v="USD"/>
    <n v="1411695300"/>
    <n v="1409275671"/>
    <b v="0"/>
    <n v="87"/>
    <b v="1"/>
    <s v="theater/plays"/>
    <m/>
    <n v="58.62"/>
    <x v="1"/>
    <x v="6"/>
  </r>
  <r>
    <n v="8010"/>
    <x v="0"/>
    <x v="0"/>
    <s v="USD"/>
    <n v="1417057200"/>
    <n v="1414599886"/>
    <b v="0"/>
    <n v="113"/>
    <b v="1"/>
    <s v="theater/plays"/>
    <m/>
    <n v="70.88"/>
    <x v="1"/>
    <x v="6"/>
  </r>
  <r>
    <n v="120"/>
    <x v="0"/>
    <x v="1"/>
    <s v="GBP"/>
    <n v="1457870400"/>
    <n v="1456421530"/>
    <b v="0"/>
    <n v="14"/>
    <b v="1"/>
    <s v="theater/plays"/>
    <m/>
    <n v="8.57"/>
    <x v="1"/>
    <x v="6"/>
  </r>
  <r>
    <n v="3407"/>
    <x v="0"/>
    <x v="0"/>
    <s v="USD"/>
    <n v="1427076840"/>
    <n v="1421960934"/>
    <b v="0"/>
    <n v="30"/>
    <b v="1"/>
    <s v="theater/plays"/>
    <m/>
    <n v="113.57"/>
    <x v="1"/>
    <x v="6"/>
  </r>
  <r>
    <n v="971"/>
    <x v="0"/>
    <x v="0"/>
    <s v="USD"/>
    <n v="1413784740"/>
    <n v="1412954547"/>
    <b v="0"/>
    <n v="16"/>
    <b v="1"/>
    <s v="theater/plays"/>
    <m/>
    <n v="60.69"/>
    <x v="1"/>
    <x v="6"/>
  </r>
  <r>
    <n v="5070"/>
    <x v="0"/>
    <x v="0"/>
    <s v="USD"/>
    <n v="1420524000"/>
    <n v="1419104823"/>
    <b v="0"/>
    <n v="46"/>
    <b v="1"/>
    <s v="theater/plays"/>
    <m/>
    <n v="110.22"/>
    <x v="1"/>
    <x v="6"/>
  </r>
  <r>
    <n v="3275"/>
    <x v="0"/>
    <x v="0"/>
    <s v="USD"/>
    <n v="1440381600"/>
    <n v="1438639130"/>
    <b v="0"/>
    <n v="24"/>
    <b v="1"/>
    <s v="theater/plays"/>
    <m/>
    <n v="136.46"/>
    <x v="1"/>
    <x v="6"/>
  </r>
  <r>
    <n v="5157"/>
    <x v="0"/>
    <x v="17"/>
    <s v="EUR"/>
    <n v="1443014756"/>
    <n v="1439126756"/>
    <b v="1"/>
    <n v="97"/>
    <b v="1"/>
    <s v="theater/spaces"/>
    <m/>
    <n v="53.16"/>
    <x v="1"/>
    <x v="38"/>
  </r>
  <r>
    <n v="5103"/>
    <x v="0"/>
    <x v="1"/>
    <s v="GBP"/>
    <n v="1455208143"/>
    <n v="1452616143"/>
    <b v="1"/>
    <n v="59"/>
    <b v="1"/>
    <s v="theater/spaces"/>
    <m/>
    <n v="86.49"/>
    <x v="1"/>
    <x v="38"/>
  </r>
  <r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5088"/>
    <x v="0"/>
    <x v="0"/>
    <s v="USD"/>
    <n v="1472020881"/>
    <n v="1469428881"/>
    <b v="1"/>
    <n v="218"/>
    <b v="1"/>
    <s v="theater/spaces"/>
    <m/>
    <n v="115.08"/>
    <x v="1"/>
    <x v="38"/>
  </r>
  <r>
    <n v="12165"/>
    <x v="0"/>
    <x v="4"/>
    <s v="NZD"/>
    <n v="1477886400"/>
    <n v="1476228128"/>
    <b v="0"/>
    <n v="111"/>
    <b v="1"/>
    <s v="theater/spaces"/>
    <m/>
    <n v="109.59"/>
    <x v="1"/>
    <x v="38"/>
  </r>
  <r>
    <n v="2532"/>
    <x v="0"/>
    <x v="1"/>
    <s v="GBP"/>
    <n v="1462100406"/>
    <n v="1456920006"/>
    <b v="0"/>
    <n v="56"/>
    <b v="1"/>
    <s v="theater/spaces"/>
    <m/>
    <n v="45.21"/>
    <x v="1"/>
    <x v="38"/>
  </r>
  <r>
    <n v="27600.2"/>
    <x v="0"/>
    <x v="0"/>
    <s v="USD"/>
    <n v="1476316800"/>
    <n v="1473837751"/>
    <b v="0"/>
    <n v="265"/>
    <b v="1"/>
    <s v="theater/spaces"/>
    <m/>
    <n v="104.15"/>
    <x v="1"/>
    <x v="38"/>
  </r>
  <r>
    <n v="1000"/>
    <x v="0"/>
    <x v="1"/>
    <s v="GBP"/>
    <n v="1466412081"/>
    <n v="1463820081"/>
    <b v="0"/>
    <n v="28"/>
    <b v="1"/>
    <s v="theater/spaces"/>
    <m/>
    <n v="35.71"/>
    <x v="1"/>
    <x v="38"/>
  </r>
  <r>
    <n v="35307"/>
    <x v="0"/>
    <x v="0"/>
    <s v="USD"/>
    <n v="1450673940"/>
    <n v="1448756962"/>
    <b v="0"/>
    <n v="364"/>
    <b v="1"/>
    <s v="theater/spaces"/>
    <m/>
    <n v="97"/>
    <x v="1"/>
    <x v="38"/>
  </r>
  <r>
    <n v="10000"/>
    <x v="0"/>
    <x v="0"/>
    <s v="USD"/>
    <n v="1452174420"/>
    <n v="1449150420"/>
    <b v="0"/>
    <n v="27"/>
    <b v="1"/>
    <s v="theater/spaces"/>
    <m/>
    <n v="370.37"/>
    <x v="1"/>
    <x v="38"/>
  </r>
  <r>
    <n v="8780"/>
    <x v="0"/>
    <x v="0"/>
    <s v="USD"/>
    <n v="1485547530"/>
    <n v="1483646730"/>
    <b v="0"/>
    <n v="93"/>
    <b v="1"/>
    <s v="theater/spaces"/>
    <m/>
    <n v="94.41"/>
    <x v="1"/>
    <x v="38"/>
  </r>
  <r>
    <n v="3135"/>
    <x v="0"/>
    <x v="0"/>
    <s v="USD"/>
    <n v="1476037510"/>
    <n v="1473445510"/>
    <b v="0"/>
    <n v="64"/>
    <b v="1"/>
    <s v="theater/spaces"/>
    <m/>
    <n v="48.98"/>
    <x v="1"/>
    <x v="38"/>
  </r>
  <r>
    <n v="1003"/>
    <x v="0"/>
    <x v="0"/>
    <s v="USD"/>
    <n v="1455998867"/>
    <n v="1453406867"/>
    <b v="0"/>
    <n v="22"/>
    <b v="1"/>
    <s v="theater/spaces"/>
    <m/>
    <n v="45.59"/>
    <x v="1"/>
    <x v="38"/>
  </r>
  <r>
    <n v="1373.24"/>
    <x v="0"/>
    <x v="1"/>
    <s v="GBP"/>
    <n v="1412335772"/>
    <n v="1409743772"/>
    <b v="0"/>
    <n v="59"/>
    <b v="1"/>
    <s v="theater/spaces"/>
    <m/>
    <n v="23.28"/>
    <x v="1"/>
    <x v="38"/>
  </r>
  <r>
    <n v="15744"/>
    <x v="0"/>
    <x v="0"/>
    <s v="USD"/>
    <n v="1484841471"/>
    <n v="1482249471"/>
    <b v="0"/>
    <n v="249"/>
    <b v="1"/>
    <s v="theater/spaces"/>
    <m/>
    <n v="63.23"/>
    <x v="1"/>
    <x v="38"/>
  </r>
  <r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10373"/>
    <x v="0"/>
    <x v="0"/>
    <s v="USD"/>
    <n v="1488171540"/>
    <n v="1486661793"/>
    <b v="0"/>
    <n v="115"/>
    <b v="1"/>
    <s v="theater/spaces"/>
    <m/>
    <n v="90.2"/>
    <x v="1"/>
    <x v="38"/>
  </r>
  <r>
    <n v="51514.5"/>
    <x v="0"/>
    <x v="0"/>
    <s v="USD"/>
    <n v="1402892700"/>
    <n v="1400474329"/>
    <b v="0"/>
    <n v="433"/>
    <b v="1"/>
    <s v="theater/spaces"/>
    <m/>
    <n v="118.97"/>
    <x v="1"/>
    <x v="38"/>
  </r>
  <r>
    <n v="1605"/>
    <x v="0"/>
    <x v="0"/>
    <s v="USD"/>
    <n v="1488333600"/>
    <n v="1487094360"/>
    <b v="0"/>
    <n v="20"/>
    <b v="1"/>
    <s v="theater/spaces"/>
    <m/>
    <n v="80.25"/>
    <x v="1"/>
    <x v="38"/>
  </r>
  <r>
    <n v="500"/>
    <x v="0"/>
    <x v="0"/>
    <s v="USD"/>
    <n v="1485885600"/>
    <n v="1484682670"/>
    <b v="0"/>
    <n v="8"/>
    <b v="1"/>
    <s v="theater/spaces"/>
    <m/>
    <n v="62.5"/>
    <x v="1"/>
    <x v="38"/>
  </r>
  <r>
    <n v="22991.01"/>
    <x v="0"/>
    <x v="0"/>
    <s v="USD"/>
    <n v="1468445382"/>
    <n v="1465853382"/>
    <b v="0"/>
    <n v="175"/>
    <b v="1"/>
    <s v="theater/spaces"/>
    <m/>
    <n v="131.38"/>
    <x v="1"/>
    <x v="38"/>
  </r>
  <r>
    <n v="7595.43"/>
    <x v="0"/>
    <x v="0"/>
    <s v="USD"/>
    <n v="1356552252"/>
    <n v="1353960252"/>
    <b v="0"/>
    <n v="104"/>
    <b v="1"/>
    <s v="theater/spaces"/>
    <m/>
    <n v="73.03"/>
    <x v="1"/>
    <x v="38"/>
  </r>
  <r>
    <n v="3035"/>
    <x v="0"/>
    <x v="0"/>
    <s v="USD"/>
    <n v="1456811940"/>
    <n v="1454098976"/>
    <b v="0"/>
    <n v="17"/>
    <b v="1"/>
    <s v="theater/spaces"/>
    <m/>
    <n v="178.53"/>
    <x v="1"/>
    <x v="38"/>
  </r>
  <r>
    <n v="45126"/>
    <x v="0"/>
    <x v="0"/>
    <s v="USD"/>
    <n v="1416089324"/>
    <n v="1413493724"/>
    <b v="0"/>
    <n v="277"/>
    <b v="1"/>
    <s v="theater/spaces"/>
    <m/>
    <n v="162.91"/>
    <x v="1"/>
    <x v="38"/>
  </r>
  <r>
    <n v="12772.6"/>
    <x v="0"/>
    <x v="0"/>
    <s v="USD"/>
    <n v="1412611905"/>
    <n v="1410019905"/>
    <b v="0"/>
    <n v="118"/>
    <b v="1"/>
    <s v="theater/spaces"/>
    <m/>
    <n v="108.24"/>
    <x v="1"/>
    <x v="38"/>
  </r>
  <r>
    <n v="8620"/>
    <x v="0"/>
    <x v="5"/>
    <s v="CAD"/>
    <n v="1418580591"/>
    <n v="1415988591"/>
    <b v="0"/>
    <n v="97"/>
    <b v="1"/>
    <s v="theater/spaces"/>
    <m/>
    <n v="88.87"/>
    <x v="1"/>
    <x v="38"/>
  </r>
  <r>
    <n v="1080"/>
    <x v="0"/>
    <x v="0"/>
    <s v="USD"/>
    <n v="1429938683"/>
    <n v="1428124283"/>
    <b v="0"/>
    <n v="20"/>
    <b v="1"/>
    <s v="theater/spaces"/>
    <m/>
    <n v="54"/>
    <x v="1"/>
    <x v="38"/>
  </r>
  <r>
    <n v="3035"/>
    <x v="0"/>
    <x v="0"/>
    <s v="USD"/>
    <n v="1453352719"/>
    <n v="1450760719"/>
    <b v="0"/>
    <n v="26"/>
    <b v="1"/>
    <s v="theater/spaces"/>
    <m/>
    <n v="116.73"/>
    <x v="1"/>
    <x v="38"/>
  </r>
  <r>
    <n v="29939"/>
    <x v="0"/>
    <x v="0"/>
    <s v="USD"/>
    <n v="1417012840"/>
    <n v="1414417240"/>
    <b v="0"/>
    <n v="128"/>
    <b v="1"/>
    <s v="theater/spaces"/>
    <m/>
    <n v="233.9"/>
    <x v="1"/>
    <x v="38"/>
  </r>
  <r>
    <n v="2370"/>
    <x v="0"/>
    <x v="0"/>
    <s v="USD"/>
    <n v="1424548719"/>
    <n v="1419364719"/>
    <b v="0"/>
    <n v="15"/>
    <b v="1"/>
    <s v="theater/spaces"/>
    <m/>
    <n v="158"/>
    <x v="1"/>
    <x v="38"/>
  </r>
  <r>
    <n v="371"/>
    <x v="0"/>
    <x v="3"/>
    <s v="EUR"/>
    <n v="1450911540"/>
    <n v="1448536516"/>
    <b v="0"/>
    <n v="25"/>
    <b v="1"/>
    <s v="theater/spaces"/>
    <m/>
    <n v="14.84"/>
    <x v="1"/>
    <x v="38"/>
  </r>
  <r>
    <n v="4685"/>
    <x v="0"/>
    <x v="0"/>
    <s v="USD"/>
    <n v="1423587130"/>
    <n v="1421772730"/>
    <b v="0"/>
    <n v="55"/>
    <b v="1"/>
    <s v="theater/spaces"/>
    <m/>
    <n v="85.18"/>
    <x v="1"/>
    <x v="38"/>
  </r>
  <r>
    <n v="15696"/>
    <x v="0"/>
    <x v="0"/>
    <s v="USD"/>
    <n v="1434917049"/>
    <n v="1432325049"/>
    <b v="0"/>
    <n v="107"/>
    <b v="1"/>
    <s v="theater/spaces"/>
    <m/>
    <n v="146.69"/>
    <x v="1"/>
    <x v="38"/>
  </r>
  <r>
    <n v="28276"/>
    <x v="0"/>
    <x v="0"/>
    <s v="USD"/>
    <n v="1415163600"/>
    <n v="1412737080"/>
    <b v="0"/>
    <n v="557"/>
    <b v="1"/>
    <s v="theater/spaces"/>
    <m/>
    <n v="50.76"/>
    <x v="1"/>
    <x v="38"/>
  </r>
  <r>
    <n v="3508"/>
    <x v="0"/>
    <x v="0"/>
    <s v="USD"/>
    <n v="1402459200"/>
    <n v="1401125238"/>
    <b v="0"/>
    <n v="40"/>
    <b v="1"/>
    <s v="theater/spaces"/>
    <m/>
    <n v="87.7"/>
    <x v="1"/>
    <x v="38"/>
  </r>
  <r>
    <n v="8722"/>
    <x v="0"/>
    <x v="0"/>
    <s v="USD"/>
    <n v="1405688952"/>
    <n v="1400504952"/>
    <b v="0"/>
    <n v="36"/>
    <b v="1"/>
    <s v="theater/spaces"/>
    <m/>
    <n v="242.28"/>
    <x v="1"/>
    <x v="38"/>
  </r>
  <r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4230"/>
    <x v="0"/>
    <x v="6"/>
    <s v="EUR"/>
    <n v="1437429600"/>
    <n v="1433747376"/>
    <b v="0"/>
    <n v="41"/>
    <b v="1"/>
    <s v="theater/spaces"/>
    <m/>
    <n v="103.17"/>
    <x v="1"/>
    <x v="38"/>
  </r>
  <r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7040"/>
    <x v="0"/>
    <x v="0"/>
    <s v="USD"/>
    <n v="1439583533"/>
    <n v="1434399533"/>
    <b v="0"/>
    <n v="30"/>
    <b v="1"/>
    <s v="theater/spaces"/>
    <m/>
    <n v="234.67"/>
    <x v="1"/>
    <x v="38"/>
  </r>
  <r>
    <n v="5221"/>
    <x v="0"/>
    <x v="0"/>
    <s v="USD"/>
    <n v="1479794340"/>
    <n v="1476715869"/>
    <b v="0"/>
    <n v="103"/>
    <b v="1"/>
    <s v="theater/spaces"/>
    <m/>
    <n v="50.69"/>
    <x v="1"/>
    <x v="38"/>
  </r>
  <r>
    <n v="10088"/>
    <x v="0"/>
    <x v="0"/>
    <s v="USD"/>
    <n v="1472338409"/>
    <n v="1468450409"/>
    <b v="0"/>
    <n v="62"/>
    <b v="1"/>
    <s v="theater/spaces"/>
    <m/>
    <n v="162.71"/>
    <x v="1"/>
    <x v="38"/>
  </r>
  <r>
    <n v="721"/>
    <x v="0"/>
    <x v="1"/>
    <s v="GBP"/>
    <n v="1434039186"/>
    <n v="1430151186"/>
    <b v="0"/>
    <n v="6"/>
    <b v="1"/>
    <s v="theater/spaces"/>
    <m/>
    <n v="120.17"/>
    <x v="1"/>
    <x v="38"/>
  </r>
  <r>
    <n v="12321"/>
    <x v="0"/>
    <x v="0"/>
    <s v="USD"/>
    <n v="1349567475"/>
    <n v="1346975475"/>
    <b v="0"/>
    <n v="182"/>
    <b v="1"/>
    <s v="theater/spaces"/>
    <m/>
    <n v="67.7"/>
    <x v="1"/>
    <x v="38"/>
  </r>
  <r>
    <n v="7555"/>
    <x v="0"/>
    <x v="1"/>
    <s v="GBP"/>
    <n v="1401465600"/>
    <n v="1399032813"/>
    <b v="0"/>
    <n v="145"/>
    <b v="1"/>
    <s v="theater/spaces"/>
    <m/>
    <n v="52.1"/>
    <x v="1"/>
    <x v="38"/>
  </r>
  <r>
    <n v="1290"/>
    <x v="0"/>
    <x v="1"/>
    <s v="GBP"/>
    <n v="1488538892"/>
    <n v="1487329292"/>
    <b v="0"/>
    <n v="25"/>
    <b v="1"/>
    <s v="theater/spaces"/>
    <m/>
    <n v="51.6"/>
    <x v="1"/>
    <x v="38"/>
  </r>
  <r>
    <n v="52576"/>
    <x v="0"/>
    <x v="0"/>
    <s v="USD"/>
    <n v="1426866851"/>
    <n v="1424278451"/>
    <b v="0"/>
    <n v="320"/>
    <b v="1"/>
    <s v="theater/spaces"/>
    <m/>
    <n v="164.3"/>
    <x v="1"/>
    <x v="38"/>
  </r>
  <r>
    <n v="8401"/>
    <x v="0"/>
    <x v="0"/>
    <s v="USD"/>
    <n v="1471242025"/>
    <n v="1468650025"/>
    <b v="0"/>
    <n v="99"/>
    <b v="1"/>
    <s v="theater/spaces"/>
    <m/>
    <n v="84.86"/>
    <x v="1"/>
    <x v="38"/>
  </r>
  <r>
    <n v="32903"/>
    <x v="0"/>
    <x v="0"/>
    <s v="USD"/>
    <n v="1416285300"/>
    <n v="1413824447"/>
    <b v="0"/>
    <n v="348"/>
    <b v="1"/>
    <s v="theater/spaces"/>
    <m/>
    <n v="94.55"/>
    <x v="1"/>
    <x v="38"/>
  </r>
  <r>
    <n v="1867"/>
    <x v="0"/>
    <x v="0"/>
    <s v="USD"/>
    <n v="1442426171"/>
    <n v="1439834171"/>
    <b v="0"/>
    <n v="41"/>
    <b v="1"/>
    <s v="theater/spaces"/>
    <m/>
    <n v="45.54"/>
    <x v="1"/>
    <x v="38"/>
  </r>
  <r>
    <n v="1500"/>
    <x v="0"/>
    <x v="0"/>
    <s v="USD"/>
    <n v="1476479447"/>
    <n v="1471295447"/>
    <b v="0"/>
    <n v="29"/>
    <b v="1"/>
    <s v="theater/spaces"/>
    <m/>
    <n v="51.72"/>
    <x v="1"/>
    <x v="38"/>
  </r>
  <r>
    <n v="1272"/>
    <x v="0"/>
    <x v="0"/>
    <s v="USD"/>
    <n v="1441933459"/>
    <n v="1439341459"/>
    <b v="0"/>
    <n v="25"/>
    <b v="1"/>
    <s v="theater/spaces"/>
    <m/>
    <n v="50.88"/>
    <x v="1"/>
    <x v="38"/>
  </r>
  <r>
    <n v="4396"/>
    <x v="0"/>
    <x v="0"/>
    <s v="USD"/>
    <n v="1471487925"/>
    <n v="1468895925"/>
    <b v="0"/>
    <n v="23"/>
    <b v="1"/>
    <s v="theater/spaces"/>
    <m/>
    <n v="191.13"/>
    <x v="1"/>
    <x v="38"/>
  </r>
  <r>
    <n v="112536"/>
    <x v="0"/>
    <x v="0"/>
    <s v="USD"/>
    <n v="1477972740"/>
    <n v="1475326255"/>
    <b v="0"/>
    <n v="1260"/>
    <b v="1"/>
    <s v="theater/spaces"/>
    <m/>
    <n v="89.31"/>
    <x v="1"/>
    <x v="38"/>
  </r>
  <r>
    <n v="27196.71"/>
    <x v="0"/>
    <x v="0"/>
    <s v="USD"/>
    <n v="1367674009"/>
    <n v="1365082009"/>
    <b v="0"/>
    <n v="307"/>
    <b v="1"/>
    <s v="theater/spaces"/>
    <m/>
    <n v="88.59"/>
    <x v="1"/>
    <x v="38"/>
  </r>
  <r>
    <n v="31683"/>
    <x v="0"/>
    <x v="0"/>
    <s v="USD"/>
    <n v="1376654340"/>
    <n v="1373568644"/>
    <b v="0"/>
    <n v="329"/>
    <b v="1"/>
    <s v="theater/spaces"/>
    <m/>
    <n v="96.3"/>
    <x v="1"/>
    <x v="38"/>
  </r>
  <r>
    <n v="1066"/>
    <x v="0"/>
    <x v="0"/>
    <s v="USD"/>
    <n v="1285995540"/>
    <n v="1279574773"/>
    <b v="0"/>
    <n v="32"/>
    <b v="1"/>
    <s v="theater/spaces"/>
    <m/>
    <n v="33.31"/>
    <x v="1"/>
    <x v="38"/>
  </r>
  <r>
    <n v="1005"/>
    <x v="0"/>
    <x v="0"/>
    <s v="USD"/>
    <n v="1457071397"/>
    <n v="1451887397"/>
    <b v="0"/>
    <n v="27"/>
    <b v="1"/>
    <s v="theater/spaces"/>
    <m/>
    <n v="37.22"/>
    <x v="1"/>
    <x v="38"/>
  </r>
  <r>
    <n v="21742.78"/>
    <x v="0"/>
    <x v="0"/>
    <s v="USD"/>
    <n v="1388303940"/>
    <n v="1386011038"/>
    <b v="0"/>
    <n v="236"/>
    <b v="1"/>
    <s v="theater/spaces"/>
    <m/>
    <n v="92.13"/>
    <x v="1"/>
    <x v="38"/>
  </r>
  <r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9170"/>
    <x v="0"/>
    <x v="0"/>
    <s v="USD"/>
    <n v="1453323048"/>
    <n v="1450731048"/>
    <b v="0"/>
    <n v="95"/>
    <b v="1"/>
    <s v="theater/spaces"/>
    <m/>
    <n v="96.53"/>
    <x v="1"/>
    <x v="38"/>
  </r>
  <r>
    <n v="1920"/>
    <x v="0"/>
    <x v="1"/>
    <s v="GBP"/>
    <n v="1444149047"/>
    <n v="1441557047"/>
    <b v="0"/>
    <n v="37"/>
    <b v="1"/>
    <s v="theater/spaces"/>
    <m/>
    <n v="51.89"/>
    <x v="1"/>
    <x v="38"/>
  </r>
  <r>
    <n v="16501"/>
    <x v="0"/>
    <x v="5"/>
    <s v="CAD"/>
    <n v="1429152600"/>
    <n v="1426815699"/>
    <b v="0"/>
    <n v="128"/>
    <b v="1"/>
    <s v="theater/spaces"/>
    <m/>
    <n v="128.91"/>
    <x v="1"/>
    <x v="38"/>
  </r>
  <r>
    <n v="13121"/>
    <x v="0"/>
    <x v="0"/>
    <s v="USD"/>
    <n v="1454433998"/>
    <n v="1453137998"/>
    <b v="0"/>
    <n v="156"/>
    <b v="1"/>
    <s v="theater/spaces"/>
    <m/>
    <n v="84.11"/>
    <x v="1"/>
    <x v="38"/>
  </r>
  <r>
    <n v="5308.26"/>
    <x v="0"/>
    <x v="0"/>
    <s v="USD"/>
    <n v="1408679055"/>
    <n v="1406087055"/>
    <b v="0"/>
    <n v="64"/>
    <b v="1"/>
    <s v="theater/spaces"/>
    <m/>
    <n v="82.94"/>
    <x v="1"/>
    <x v="38"/>
  </r>
  <r>
    <n v="15077"/>
    <x v="0"/>
    <x v="0"/>
    <s v="USD"/>
    <n v="1410324720"/>
    <n v="1407784586"/>
    <b v="0"/>
    <n v="58"/>
    <b v="1"/>
    <s v="theater/spaces"/>
    <m/>
    <n v="259.95"/>
    <x v="1"/>
    <x v="38"/>
  </r>
  <r>
    <n v="745"/>
    <x v="0"/>
    <x v="0"/>
    <s v="USD"/>
    <n v="1461762960"/>
    <n v="1457999054"/>
    <b v="0"/>
    <n v="20"/>
    <b v="1"/>
    <s v="theater/spaces"/>
    <m/>
    <n v="37.25"/>
    <x v="1"/>
    <x v="38"/>
  </r>
  <r>
    <n v="8320"/>
    <x v="0"/>
    <x v="0"/>
    <s v="USD"/>
    <n v="1420060920"/>
    <n v="1417556262"/>
    <b v="0"/>
    <n v="47"/>
    <b v="1"/>
    <s v="theater/spaces"/>
    <m/>
    <n v="177.02"/>
    <x v="1"/>
    <x v="38"/>
  </r>
  <r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636"/>
    <x v="0"/>
    <x v="0"/>
    <s v="USD"/>
    <n v="1462420960"/>
    <n v="1459828960"/>
    <b v="0"/>
    <n v="9"/>
    <b v="1"/>
    <s v="theater/spaces"/>
    <m/>
    <n v="70.67"/>
    <x v="1"/>
    <x v="38"/>
  </r>
  <r>
    <n v="827"/>
    <x v="2"/>
    <x v="1"/>
    <s v="GBP"/>
    <n v="1486547945"/>
    <n v="1483955945"/>
    <b v="1"/>
    <n v="35"/>
    <b v="0"/>
    <s v="theater/spaces"/>
    <m/>
    <n v="23.63"/>
    <x v="1"/>
    <x v="38"/>
  </r>
  <r>
    <n v="75"/>
    <x v="2"/>
    <x v="0"/>
    <s v="USD"/>
    <n v="1432828740"/>
    <n v="1430237094"/>
    <b v="0"/>
    <n v="2"/>
    <b v="0"/>
    <s v="theater/spaces"/>
    <m/>
    <n v="37.5"/>
    <x v="1"/>
    <x v="38"/>
  </r>
  <r>
    <n v="40"/>
    <x v="2"/>
    <x v="0"/>
    <s v="USD"/>
    <n v="1412222340"/>
    <n v="1407781013"/>
    <b v="0"/>
    <n v="3"/>
    <b v="0"/>
    <s v="theater/spaces"/>
    <m/>
    <n v="13.33"/>
    <x v="1"/>
    <x v="38"/>
  </r>
  <r>
    <n v="0"/>
    <x v="2"/>
    <x v="0"/>
    <s v="USD"/>
    <n v="1425258240"/>
    <n v="1422043154"/>
    <b v="0"/>
    <n v="0"/>
    <b v="0"/>
    <s v="theater/spaces"/>
    <m/>
    <e v="#DIV/0!"/>
    <x v="1"/>
    <x v="38"/>
  </r>
  <r>
    <n v="1"/>
    <x v="2"/>
    <x v="0"/>
    <s v="USD"/>
    <n v="1420844390"/>
    <n v="1415660390"/>
    <b v="0"/>
    <n v="1"/>
    <b v="0"/>
    <s v="theater/spaces"/>
    <m/>
    <n v="1"/>
    <x v="1"/>
    <x v="38"/>
  </r>
  <r>
    <n v="0"/>
    <x v="2"/>
    <x v="0"/>
    <s v="USD"/>
    <n v="1412003784"/>
    <n v="1406819784"/>
    <b v="0"/>
    <n v="0"/>
    <b v="0"/>
    <s v="theater/spaces"/>
    <m/>
    <e v="#DIV/0!"/>
    <x v="1"/>
    <x v="38"/>
  </r>
  <r>
    <n v="0"/>
    <x v="2"/>
    <x v="1"/>
    <s v="GBP"/>
    <n v="1459694211"/>
    <n v="1457105811"/>
    <b v="0"/>
    <n v="0"/>
    <b v="0"/>
    <s v="theater/spaces"/>
    <m/>
    <e v="#DIV/0!"/>
    <x v="1"/>
    <x v="38"/>
  </r>
  <r>
    <n v="3"/>
    <x v="2"/>
    <x v="13"/>
    <s v="EUR"/>
    <n v="1463734740"/>
    <n v="1459414740"/>
    <b v="0"/>
    <n v="3"/>
    <b v="0"/>
    <s v="theater/spaces"/>
    <m/>
    <n v="1"/>
    <x v="1"/>
    <x v="38"/>
  </r>
  <r>
    <n v="451"/>
    <x v="2"/>
    <x v="0"/>
    <s v="USD"/>
    <n v="1407536846"/>
    <n v="1404944846"/>
    <b v="0"/>
    <n v="11"/>
    <b v="0"/>
    <s v="theater/spaces"/>
    <m/>
    <n v="41"/>
    <x v="1"/>
    <x v="38"/>
  </r>
  <r>
    <n v="335"/>
    <x v="2"/>
    <x v="0"/>
    <s v="USD"/>
    <n v="1443422134"/>
    <n v="1440830134"/>
    <b v="0"/>
    <n v="6"/>
    <b v="0"/>
    <s v="theater/spaces"/>
    <m/>
    <n v="55.83"/>
    <x v="1"/>
    <x v="38"/>
  </r>
  <r>
    <n v="0"/>
    <x v="2"/>
    <x v="0"/>
    <s v="USD"/>
    <n v="1407955748"/>
    <n v="1405363748"/>
    <b v="0"/>
    <n v="0"/>
    <b v="0"/>
    <s v="theater/spaces"/>
    <m/>
    <e v="#DIV/0!"/>
    <x v="1"/>
    <x v="38"/>
  </r>
  <r>
    <n v="6684"/>
    <x v="2"/>
    <x v="0"/>
    <s v="USD"/>
    <n v="1443636000"/>
    <n v="1441111892"/>
    <b v="0"/>
    <n v="67"/>
    <b v="0"/>
    <s v="theater/spaces"/>
    <m/>
    <n v="99.76"/>
    <x v="1"/>
    <x v="38"/>
  </r>
  <r>
    <n v="587"/>
    <x v="2"/>
    <x v="0"/>
    <s v="USD"/>
    <n v="1477174138"/>
    <n v="1474150138"/>
    <b v="0"/>
    <n v="23"/>
    <b v="0"/>
    <s v="theater/spaces"/>
    <m/>
    <n v="25.52"/>
    <x v="1"/>
    <x v="38"/>
  </r>
  <r>
    <n v="8471"/>
    <x v="2"/>
    <x v="0"/>
    <s v="USD"/>
    <n v="1448175540"/>
    <n v="1445483246"/>
    <b v="0"/>
    <n v="72"/>
    <b v="0"/>
    <s v="theater/spaces"/>
    <m/>
    <n v="117.65"/>
    <x v="1"/>
    <x v="38"/>
  </r>
  <r>
    <n v="10"/>
    <x v="2"/>
    <x v="0"/>
    <s v="USD"/>
    <n v="1406683172"/>
    <n v="1404523172"/>
    <b v="0"/>
    <n v="2"/>
    <b v="0"/>
    <s v="theater/spaces"/>
    <m/>
    <n v="5"/>
    <x v="1"/>
    <x v="38"/>
  </r>
  <r>
    <n v="41950"/>
    <x v="2"/>
    <x v="2"/>
    <s v="AUD"/>
    <n v="1468128537"/>
    <n v="1465536537"/>
    <b v="0"/>
    <n v="15"/>
    <b v="0"/>
    <s v="theater/spaces"/>
    <m/>
    <n v="2796.67"/>
    <x v="1"/>
    <x v="38"/>
  </r>
  <r>
    <n v="200"/>
    <x v="2"/>
    <x v="4"/>
    <s v="NZD"/>
    <n v="1441837879"/>
    <n v="1439245879"/>
    <b v="0"/>
    <n v="1"/>
    <b v="0"/>
    <s v="theater/spaces"/>
    <m/>
    <n v="200"/>
    <x v="1"/>
    <x v="38"/>
  </r>
  <r>
    <n v="175"/>
    <x v="2"/>
    <x v="0"/>
    <s v="USD"/>
    <n v="1445013352"/>
    <n v="1442421352"/>
    <b v="0"/>
    <n v="2"/>
    <b v="0"/>
    <s v="theater/spaces"/>
    <m/>
    <n v="87.5"/>
    <x v="1"/>
    <x v="38"/>
  </r>
  <r>
    <n v="141"/>
    <x v="2"/>
    <x v="0"/>
    <s v="USD"/>
    <n v="1418587234"/>
    <n v="1415995234"/>
    <b v="0"/>
    <n v="7"/>
    <b v="0"/>
    <s v="theater/spaces"/>
    <m/>
    <n v="20.14"/>
    <x v="1"/>
    <x v="38"/>
  </r>
  <r>
    <n v="334"/>
    <x v="2"/>
    <x v="1"/>
    <s v="GBP"/>
    <n v="1481132169"/>
    <n v="1479317769"/>
    <b v="0"/>
    <n v="16"/>
    <b v="0"/>
    <s v="theater/spaces"/>
    <m/>
    <n v="20.88"/>
    <x v="1"/>
    <x v="38"/>
  </r>
  <r>
    <n v="7173"/>
    <x v="2"/>
    <x v="0"/>
    <s v="USD"/>
    <n v="1429595940"/>
    <n v="1428082481"/>
    <b v="0"/>
    <n v="117"/>
    <b v="0"/>
    <s v="theater/spaces"/>
    <m/>
    <n v="61.31"/>
    <x v="1"/>
    <x v="38"/>
  </r>
  <r>
    <n v="2"/>
    <x v="2"/>
    <x v="0"/>
    <s v="USD"/>
    <n v="1477791960"/>
    <n v="1476549262"/>
    <b v="0"/>
    <n v="2"/>
    <b v="0"/>
    <s v="theater/spaces"/>
    <m/>
    <n v="1"/>
    <x v="1"/>
    <x v="38"/>
  </r>
  <r>
    <n v="645"/>
    <x v="2"/>
    <x v="0"/>
    <s v="USD"/>
    <n v="1434309540"/>
    <n v="1429287900"/>
    <b v="0"/>
    <n v="7"/>
    <b v="0"/>
    <s v="theater/spaces"/>
    <m/>
    <n v="92.14"/>
    <x v="1"/>
    <x v="38"/>
  </r>
  <r>
    <n v="22"/>
    <x v="2"/>
    <x v="6"/>
    <s v="EUR"/>
    <n v="1457617359"/>
    <n v="1455025359"/>
    <b v="0"/>
    <n v="3"/>
    <b v="0"/>
    <s v="theater/spaces"/>
    <m/>
    <n v="7.33"/>
    <x v="1"/>
    <x v="38"/>
  </r>
  <r>
    <n v="1296"/>
    <x v="2"/>
    <x v="0"/>
    <s v="USD"/>
    <n v="1471573640"/>
    <n v="1467253640"/>
    <b v="0"/>
    <n v="20"/>
    <b v="0"/>
    <s v="theater/spaces"/>
    <m/>
    <n v="64.8"/>
    <x v="1"/>
    <x v="38"/>
  </r>
  <r>
    <n v="1506"/>
    <x v="2"/>
    <x v="0"/>
    <s v="USD"/>
    <n v="1444405123"/>
    <n v="1439221123"/>
    <b v="0"/>
    <n v="50"/>
    <b v="0"/>
    <s v="theater/spaces"/>
    <m/>
    <n v="30.12"/>
    <x v="1"/>
    <x v="38"/>
  </r>
  <r>
    <n v="105"/>
    <x v="2"/>
    <x v="5"/>
    <s v="CAD"/>
    <n v="1488495478"/>
    <n v="1485903478"/>
    <b v="0"/>
    <n v="2"/>
    <b v="0"/>
    <s v="theater/spaces"/>
    <m/>
    <n v="52.5"/>
    <x v="1"/>
    <x v="38"/>
  </r>
  <r>
    <n v="71"/>
    <x v="2"/>
    <x v="0"/>
    <s v="USD"/>
    <n v="1424920795"/>
    <n v="1422328795"/>
    <b v="0"/>
    <n v="3"/>
    <b v="0"/>
    <s v="theater/spaces"/>
    <m/>
    <n v="23.67"/>
    <x v="1"/>
    <x v="38"/>
  </r>
  <r>
    <n v="11226"/>
    <x v="2"/>
    <x v="0"/>
    <s v="USD"/>
    <n v="1427040435"/>
    <n v="1424452035"/>
    <b v="0"/>
    <n v="27"/>
    <b v="0"/>
    <s v="theater/spaces"/>
    <m/>
    <n v="415.78"/>
    <x v="1"/>
    <x v="38"/>
  </r>
  <r>
    <n v="376"/>
    <x v="2"/>
    <x v="0"/>
    <s v="USD"/>
    <n v="1419644444"/>
    <n v="1414456844"/>
    <b v="0"/>
    <n v="7"/>
    <b v="0"/>
    <s v="theater/spaces"/>
    <m/>
    <n v="53.71"/>
    <x v="1"/>
    <x v="38"/>
  </r>
  <r>
    <n v="2103"/>
    <x v="2"/>
    <x v="0"/>
    <s v="USD"/>
    <n v="1442722891"/>
    <n v="1440130891"/>
    <b v="0"/>
    <n v="5"/>
    <b v="0"/>
    <s v="theater/spaces"/>
    <m/>
    <n v="420.6"/>
    <x v="1"/>
    <x v="38"/>
  </r>
  <r>
    <n v="0"/>
    <x v="2"/>
    <x v="0"/>
    <s v="USD"/>
    <n v="1447628946"/>
    <n v="1445033346"/>
    <b v="0"/>
    <n v="0"/>
    <b v="0"/>
    <s v="theater/spaces"/>
    <m/>
    <e v="#DIV/0!"/>
    <x v="1"/>
    <x v="38"/>
  </r>
  <r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470"/>
    <x v="2"/>
    <x v="0"/>
    <s v="USD"/>
    <n v="1430851680"/>
    <n v="1428340931"/>
    <b v="0"/>
    <n v="6"/>
    <b v="0"/>
    <s v="theater/spaces"/>
    <m/>
    <n v="78.33"/>
    <x v="1"/>
    <x v="38"/>
  </r>
  <r>
    <n v="610"/>
    <x v="2"/>
    <x v="0"/>
    <s v="USD"/>
    <n v="1443561159"/>
    <n v="1440969159"/>
    <b v="0"/>
    <n v="9"/>
    <b v="0"/>
    <s v="theater/spaces"/>
    <m/>
    <n v="67.78"/>
    <x v="1"/>
    <x v="38"/>
  </r>
  <r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125"/>
    <x v="2"/>
    <x v="0"/>
    <s v="USD"/>
    <n v="1482294990"/>
    <n v="1477107390"/>
    <b v="0"/>
    <n v="2"/>
    <b v="0"/>
    <s v="theater/spaces"/>
    <m/>
    <n v="62.5"/>
    <x v="1"/>
    <x v="38"/>
  </r>
  <r>
    <n v="126"/>
    <x v="2"/>
    <x v="0"/>
    <s v="USD"/>
    <n v="1420724460"/>
    <n v="1418046247"/>
    <b v="0"/>
    <n v="3"/>
    <b v="0"/>
    <s v="theater/spaces"/>
    <m/>
    <n v="42"/>
    <x v="1"/>
    <x v="38"/>
  </r>
  <r>
    <n v="5854"/>
    <x v="2"/>
    <x v="0"/>
    <s v="USD"/>
    <n v="1468029540"/>
    <n v="1465304483"/>
    <b v="0"/>
    <n v="45"/>
    <b v="0"/>
    <s v="theater/spaces"/>
    <m/>
    <n v="130.09"/>
    <x v="1"/>
    <x v="38"/>
  </r>
  <r>
    <n v="11432"/>
    <x v="2"/>
    <x v="0"/>
    <s v="USD"/>
    <n v="1430505545"/>
    <n v="1425325145"/>
    <b v="0"/>
    <n v="9"/>
    <b v="0"/>
    <s v="theater/spaces"/>
    <m/>
    <n v="1270.22"/>
    <x v="1"/>
    <x v="38"/>
  </r>
  <r>
    <n v="796"/>
    <x v="2"/>
    <x v="0"/>
    <s v="USD"/>
    <n v="1471214743"/>
    <n v="1468622743"/>
    <b v="0"/>
    <n v="9"/>
    <b v="0"/>
    <s v="theater/spaces"/>
    <m/>
    <n v="88.44"/>
    <x v="1"/>
    <x v="38"/>
  </r>
  <r>
    <n v="1183.19"/>
    <x v="2"/>
    <x v="0"/>
    <s v="USD"/>
    <n v="1444946400"/>
    <n v="1441723912"/>
    <b v="0"/>
    <n v="21"/>
    <b v="0"/>
    <s v="theater/spaces"/>
    <m/>
    <n v="56.34"/>
    <x v="1"/>
    <x v="38"/>
  </r>
  <r>
    <n v="910"/>
    <x v="2"/>
    <x v="5"/>
    <s v="CAD"/>
    <n v="1401595140"/>
    <n v="1398980941"/>
    <b v="0"/>
    <n v="17"/>
    <b v="0"/>
    <s v="theater/spaces"/>
    <m/>
    <n v="53.53"/>
    <x v="1"/>
    <x v="38"/>
  </r>
  <r>
    <n v="25"/>
    <x v="2"/>
    <x v="0"/>
    <s v="USD"/>
    <n v="1442775956"/>
    <n v="1437591956"/>
    <b v="0"/>
    <n v="1"/>
    <b v="0"/>
    <s v="theater/spaces"/>
    <m/>
    <n v="25"/>
    <x v="1"/>
    <x v="38"/>
  </r>
  <r>
    <n v="50"/>
    <x v="2"/>
    <x v="0"/>
    <s v="USD"/>
    <n v="1470011780"/>
    <n v="1464827780"/>
    <b v="0"/>
    <n v="1"/>
    <b v="0"/>
    <s v="theater/spaces"/>
    <m/>
    <n v="50"/>
    <x v="1"/>
    <x v="38"/>
  </r>
  <r>
    <n v="795"/>
    <x v="2"/>
    <x v="0"/>
    <s v="USD"/>
    <n v="1432151326"/>
    <n v="1429559326"/>
    <b v="0"/>
    <n v="14"/>
    <b v="0"/>
    <s v="theater/spaces"/>
    <m/>
    <n v="56.79"/>
    <x v="1"/>
    <x v="38"/>
  </r>
  <r>
    <n v="1715"/>
    <x v="2"/>
    <x v="1"/>
    <s v="GBP"/>
    <n v="1475848800"/>
    <n v="1474027501"/>
    <b v="0"/>
    <n v="42"/>
    <b v="0"/>
    <s v="theater/spaces"/>
    <m/>
    <n v="40.83"/>
    <x v="1"/>
    <x v="38"/>
  </r>
  <r>
    <n v="1758"/>
    <x v="2"/>
    <x v="0"/>
    <s v="USD"/>
    <n v="1454890620"/>
    <n v="1450724449"/>
    <b v="0"/>
    <n v="27"/>
    <b v="0"/>
    <s v="theater/spaces"/>
    <m/>
    <n v="65.11"/>
    <x v="1"/>
    <x v="38"/>
  </r>
  <r>
    <n v="278"/>
    <x v="2"/>
    <x v="0"/>
    <s v="USD"/>
    <n v="1455251591"/>
    <n v="1452659591"/>
    <b v="0"/>
    <n v="5"/>
    <b v="0"/>
    <s v="theater/spaces"/>
    <m/>
    <n v="55.6"/>
    <x v="1"/>
    <x v="38"/>
  </r>
  <r>
    <n v="1827"/>
    <x v="2"/>
    <x v="0"/>
    <s v="USD"/>
    <n v="1413816975"/>
    <n v="1411224975"/>
    <b v="0"/>
    <n v="13"/>
    <b v="0"/>
    <s v="theater/spaces"/>
    <m/>
    <n v="140.54"/>
    <x v="1"/>
    <x v="38"/>
  </r>
  <r>
    <n v="300"/>
    <x v="2"/>
    <x v="6"/>
    <s v="EUR"/>
    <n v="1437033360"/>
    <n v="1434445937"/>
    <b v="0"/>
    <n v="12"/>
    <b v="0"/>
    <s v="theater/spaces"/>
    <m/>
    <n v="25"/>
    <x v="1"/>
    <x v="38"/>
  </r>
  <r>
    <n v="6258"/>
    <x v="2"/>
    <x v="1"/>
    <s v="GBP"/>
    <n v="1471939818"/>
    <n v="1467619818"/>
    <b v="0"/>
    <n v="90"/>
    <b v="0"/>
    <s v="theater/spaces"/>
    <m/>
    <n v="69.53"/>
    <x v="1"/>
    <x v="38"/>
  </r>
  <r>
    <n v="11"/>
    <x v="2"/>
    <x v="0"/>
    <s v="USD"/>
    <n v="1434080706"/>
    <n v="1428896706"/>
    <b v="0"/>
    <n v="2"/>
    <b v="0"/>
    <s v="theater/spaces"/>
    <m/>
    <n v="5.5"/>
    <x v="1"/>
    <x v="38"/>
  </r>
  <r>
    <n v="1185"/>
    <x v="2"/>
    <x v="2"/>
    <s v="AUD"/>
    <n v="1422928800"/>
    <n v="1420235311"/>
    <b v="0"/>
    <n v="5"/>
    <b v="0"/>
    <s v="theater/spaces"/>
    <m/>
    <n v="237"/>
    <x v="1"/>
    <x v="38"/>
  </r>
  <r>
    <n v="2476"/>
    <x v="2"/>
    <x v="0"/>
    <s v="USD"/>
    <n v="1413694800"/>
    <n v="1408986916"/>
    <b v="0"/>
    <n v="31"/>
    <b v="0"/>
    <s v="theater/spaces"/>
    <m/>
    <n v="79.87"/>
    <x v="1"/>
    <x v="38"/>
  </r>
  <r>
    <n v="41"/>
    <x v="2"/>
    <x v="1"/>
    <s v="GBP"/>
    <n v="1442440800"/>
    <n v="1440497876"/>
    <b v="0"/>
    <n v="4"/>
    <b v="0"/>
    <s v="theater/spaces"/>
    <m/>
    <n v="10.25"/>
    <x v="1"/>
    <x v="38"/>
  </r>
  <r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26"/>
    <x v="2"/>
    <x v="0"/>
    <s v="USD"/>
    <n v="1430234394"/>
    <n v="1425053994"/>
    <b v="0"/>
    <n v="2"/>
    <b v="0"/>
    <s v="theater/spaces"/>
    <m/>
    <n v="13"/>
    <x v="1"/>
    <x v="38"/>
  </r>
  <r>
    <n v="6633"/>
    <x v="2"/>
    <x v="0"/>
    <s v="USD"/>
    <n v="1409194810"/>
    <n v="1406170810"/>
    <b v="0"/>
    <n v="114"/>
    <b v="0"/>
    <s v="theater/spaces"/>
    <m/>
    <n v="58.18"/>
    <x v="1"/>
    <x v="38"/>
  </r>
  <r>
    <n v="10"/>
    <x v="2"/>
    <x v="0"/>
    <s v="USD"/>
    <n v="1487465119"/>
    <n v="1484009119"/>
    <b v="0"/>
    <n v="1"/>
    <b v="0"/>
    <s v="theater/spaces"/>
    <m/>
    <n v="10"/>
    <x v="1"/>
    <x v="38"/>
  </r>
  <r>
    <n v="5328"/>
    <x v="2"/>
    <x v="0"/>
    <s v="USD"/>
    <n v="1412432220"/>
    <n v="1409753820"/>
    <b v="0"/>
    <n v="76"/>
    <b v="0"/>
    <s v="theater/spaces"/>
    <m/>
    <n v="70.11"/>
    <x v="1"/>
    <x v="38"/>
  </r>
  <r>
    <n v="521"/>
    <x v="2"/>
    <x v="0"/>
    <s v="USD"/>
    <n v="1477968934"/>
    <n v="1472784934"/>
    <b v="0"/>
    <n v="9"/>
    <b v="0"/>
    <s v="theater/spaces"/>
    <m/>
    <n v="57.89"/>
    <x v="1"/>
    <x v="38"/>
  </r>
  <r>
    <n v="4635"/>
    <x v="2"/>
    <x v="0"/>
    <s v="USD"/>
    <n v="1429291982"/>
    <n v="1426699982"/>
    <b v="0"/>
    <n v="37"/>
    <b v="0"/>
    <s v="theater/spaces"/>
    <m/>
    <n v="125.27"/>
    <x v="1"/>
    <x v="38"/>
  </r>
  <r>
    <n v="0"/>
    <x v="2"/>
    <x v="0"/>
    <s v="USD"/>
    <n v="1411312250"/>
    <n v="1406128250"/>
    <b v="0"/>
    <n v="0"/>
    <b v="0"/>
    <s v="theater/spaces"/>
    <m/>
    <e v="#DIV/0!"/>
    <x v="1"/>
    <x v="38"/>
  </r>
  <r>
    <n v="300"/>
    <x v="2"/>
    <x v="11"/>
    <s v="SEK"/>
    <n v="1465123427"/>
    <n v="1462531427"/>
    <b v="0"/>
    <n v="1"/>
    <b v="0"/>
    <s v="theater/spaces"/>
    <m/>
    <n v="300"/>
    <x v="1"/>
    <x v="38"/>
  </r>
  <r>
    <n v="430"/>
    <x v="2"/>
    <x v="0"/>
    <s v="USD"/>
    <n v="1427890925"/>
    <n v="1426681325"/>
    <b v="0"/>
    <n v="10"/>
    <b v="0"/>
    <s v="theater/spaces"/>
    <m/>
    <n v="43"/>
    <x v="1"/>
    <x v="38"/>
  </r>
  <r>
    <n v="1"/>
    <x v="2"/>
    <x v="1"/>
    <s v="GBP"/>
    <n v="1464354720"/>
    <n v="1463648360"/>
    <b v="0"/>
    <n v="1"/>
    <b v="0"/>
    <s v="theater/spaces"/>
    <m/>
    <n v="1"/>
    <x v="1"/>
    <x v="38"/>
  </r>
  <r>
    <n v="1550"/>
    <x v="2"/>
    <x v="11"/>
    <s v="SEK"/>
    <n v="1467473723"/>
    <n v="1465832123"/>
    <b v="0"/>
    <n v="2"/>
    <b v="0"/>
    <s v="theater/spaces"/>
    <m/>
    <n v="775"/>
    <x v="1"/>
    <x v="38"/>
  </r>
  <r>
    <n v="5"/>
    <x v="2"/>
    <x v="0"/>
    <s v="USD"/>
    <n v="1427414732"/>
    <n v="1424826332"/>
    <b v="0"/>
    <n v="1"/>
    <b v="0"/>
    <s v="theater/spaces"/>
    <m/>
    <n v="5"/>
    <x v="1"/>
    <x v="38"/>
  </r>
  <r>
    <n v="128"/>
    <x v="2"/>
    <x v="9"/>
    <s v="EUR"/>
    <n v="1462484196"/>
    <n v="1457303796"/>
    <b v="0"/>
    <n v="10"/>
    <b v="0"/>
    <s v="theater/spaces"/>
    <m/>
    <n v="12.8"/>
    <x v="1"/>
    <x v="38"/>
  </r>
  <r>
    <n v="10"/>
    <x v="1"/>
    <x v="5"/>
    <s v="CAD"/>
    <n v="1411748335"/>
    <n v="1406564335"/>
    <b v="0"/>
    <n v="1"/>
    <b v="0"/>
    <s v="theater/spaces"/>
    <m/>
    <n v="10"/>
    <x v="1"/>
    <x v="38"/>
  </r>
  <r>
    <n v="116"/>
    <x v="1"/>
    <x v="0"/>
    <s v="USD"/>
    <n v="1478733732"/>
    <n v="1478298132"/>
    <b v="0"/>
    <n v="2"/>
    <b v="0"/>
    <s v="theater/spaces"/>
    <m/>
    <n v="58"/>
    <x v="1"/>
    <x v="38"/>
  </r>
  <r>
    <n v="85192"/>
    <x v="1"/>
    <x v="0"/>
    <s v="USD"/>
    <n v="1468108198"/>
    <n v="1465516198"/>
    <b v="0"/>
    <n v="348"/>
    <b v="0"/>
    <s v="theater/spaces"/>
    <m/>
    <n v="244.8"/>
    <x v="1"/>
    <x v="38"/>
  </r>
  <r>
    <n v="26"/>
    <x v="1"/>
    <x v="0"/>
    <s v="USD"/>
    <n v="1422902601"/>
    <n v="1417718601"/>
    <b v="0"/>
    <n v="4"/>
    <b v="0"/>
    <s v="theater/spaces"/>
    <m/>
    <n v="6.5"/>
    <x v="1"/>
    <x v="38"/>
  </r>
  <r>
    <n v="0"/>
    <x v="1"/>
    <x v="0"/>
    <s v="USD"/>
    <n v="1452142672"/>
    <n v="1449550672"/>
    <b v="0"/>
    <n v="0"/>
    <b v="0"/>
    <s v="theater/spaces"/>
    <m/>
    <e v="#DIV/0!"/>
    <x v="1"/>
    <x v="38"/>
  </r>
  <r>
    <n v="1040"/>
    <x v="1"/>
    <x v="0"/>
    <s v="USD"/>
    <n v="1459121162"/>
    <n v="1456532762"/>
    <b v="0"/>
    <n v="17"/>
    <b v="0"/>
    <s v="theater/spaces"/>
    <m/>
    <n v="61.18"/>
    <x v="1"/>
    <x v="38"/>
  </r>
  <r>
    <n v="0"/>
    <x v="1"/>
    <x v="0"/>
    <s v="USD"/>
    <n v="1425242029"/>
    <n v="1422650029"/>
    <b v="0"/>
    <n v="0"/>
    <b v="0"/>
    <s v="theater/spaces"/>
    <m/>
    <e v="#DIV/0!"/>
    <x v="1"/>
    <x v="38"/>
  </r>
  <r>
    <n v="16291"/>
    <x v="3"/>
    <x v="0"/>
    <s v="USD"/>
    <n v="1489690141"/>
    <n v="1487101741"/>
    <b v="0"/>
    <n v="117"/>
    <b v="0"/>
    <s v="theater/plays"/>
    <m/>
    <n v="139.24"/>
    <x v="1"/>
    <x v="6"/>
  </r>
  <r>
    <n v="10"/>
    <x v="3"/>
    <x v="0"/>
    <s v="USD"/>
    <n v="1492542819"/>
    <n v="1489090419"/>
    <b v="0"/>
    <n v="1"/>
    <b v="0"/>
    <s v="theater/plays"/>
    <m/>
    <n v="10"/>
    <x v="1"/>
    <x v="6"/>
  </r>
  <r>
    <n v="375"/>
    <x v="3"/>
    <x v="0"/>
    <s v="USD"/>
    <n v="1492145940"/>
    <n v="1489504916"/>
    <b v="0"/>
    <n v="4"/>
    <b v="0"/>
    <s v="theater/plays"/>
    <m/>
    <n v="93.75"/>
    <x v="1"/>
    <x v="6"/>
  </r>
  <r>
    <n v="645"/>
    <x v="3"/>
    <x v="0"/>
    <s v="USD"/>
    <n v="1491656045"/>
    <n v="1489067645"/>
    <b v="0"/>
    <n v="12"/>
    <b v="0"/>
    <s v="theater/plays"/>
    <m/>
    <n v="53.75"/>
    <x v="1"/>
    <x v="6"/>
  </r>
  <r>
    <n v="10"/>
    <x v="3"/>
    <x v="0"/>
    <s v="USD"/>
    <n v="1492759460"/>
    <n v="1487579060"/>
    <b v="0"/>
    <n v="1"/>
    <b v="0"/>
    <s v="theater/plays"/>
    <m/>
    <n v="10"/>
    <x v="1"/>
    <x v="6"/>
  </r>
  <r>
    <n v="540"/>
    <x v="3"/>
    <x v="1"/>
    <s v="GBP"/>
    <n v="1490358834"/>
    <n v="1487770434"/>
    <b v="0"/>
    <n v="16"/>
    <b v="0"/>
    <s v="theater/plays"/>
    <m/>
    <n v="33.75"/>
    <x v="1"/>
    <x v="6"/>
  </r>
  <r>
    <n v="225"/>
    <x v="3"/>
    <x v="1"/>
    <s v="GBP"/>
    <n v="1490631419"/>
    <n v="1488820619"/>
    <b v="0"/>
    <n v="12"/>
    <b v="0"/>
    <s v="theater/plays"/>
    <m/>
    <n v="18.75"/>
    <x v="1"/>
    <x v="6"/>
  </r>
  <r>
    <n v="162"/>
    <x v="3"/>
    <x v="0"/>
    <s v="USD"/>
    <n v="1491277121"/>
    <n v="1489376321"/>
    <b v="0"/>
    <n v="7"/>
    <b v="0"/>
    <s v="theater/plays"/>
    <m/>
    <n v="23.14"/>
    <x v="1"/>
    <x v="6"/>
  </r>
  <r>
    <n v="639"/>
    <x v="3"/>
    <x v="1"/>
    <s v="GBP"/>
    <n v="1491001140"/>
    <n v="1487847954"/>
    <b v="0"/>
    <n v="22"/>
    <b v="0"/>
    <s v="theater/plays"/>
    <m/>
    <n v="29.05"/>
    <x v="1"/>
    <x v="6"/>
  </r>
  <r>
    <n v="50"/>
    <x v="3"/>
    <x v="0"/>
    <s v="USD"/>
    <n v="1493838720"/>
    <n v="1489439669"/>
    <b v="0"/>
    <n v="1"/>
    <b v="0"/>
    <s v="theater/plays"/>
    <m/>
    <n v="50"/>
    <x v="1"/>
    <x v="6"/>
  </r>
  <r>
    <n v="0"/>
    <x v="3"/>
    <x v="1"/>
    <s v="GBP"/>
    <n v="1491233407"/>
    <n v="1489591807"/>
    <b v="0"/>
    <n v="0"/>
    <b v="0"/>
    <s v="theater/plays"/>
    <m/>
    <e v="#DIV/0!"/>
    <x v="1"/>
    <x v="6"/>
  </r>
  <r>
    <n v="2700"/>
    <x v="3"/>
    <x v="14"/>
    <s v="MXN"/>
    <n v="1490416380"/>
    <n v="1487485760"/>
    <b v="0"/>
    <n v="6"/>
    <b v="0"/>
    <s v="theater/plays"/>
    <m/>
    <n v="450"/>
    <x v="1"/>
    <x v="6"/>
  </r>
  <r>
    <n v="96"/>
    <x v="3"/>
    <x v="6"/>
    <s v="EUR"/>
    <n v="1491581703"/>
    <n v="1488993303"/>
    <b v="0"/>
    <n v="4"/>
    <b v="0"/>
    <s v="theater/plays"/>
    <m/>
    <n v="24"/>
    <x v="1"/>
    <x v="6"/>
  </r>
  <r>
    <n v="258"/>
    <x v="3"/>
    <x v="9"/>
    <s v="EUR"/>
    <n v="1492372800"/>
    <n v="1488823488"/>
    <b v="0"/>
    <n v="8"/>
    <b v="0"/>
    <s v="theater/plays"/>
    <m/>
    <n v="32.25"/>
    <x v="1"/>
    <x v="6"/>
  </r>
  <r>
    <n v="45"/>
    <x v="3"/>
    <x v="1"/>
    <s v="GBP"/>
    <n v="1489922339"/>
    <n v="1487333939"/>
    <b v="0"/>
    <n v="3"/>
    <b v="0"/>
    <s v="theater/plays"/>
    <m/>
    <n v="15"/>
    <x v="1"/>
    <x v="6"/>
  </r>
  <r>
    <n v="0"/>
    <x v="3"/>
    <x v="1"/>
    <s v="GBP"/>
    <n v="1491726956"/>
    <n v="1489480556"/>
    <b v="0"/>
    <n v="0"/>
    <b v="0"/>
    <s v="theater/plays"/>
    <m/>
    <e v="#DIV/0!"/>
    <x v="1"/>
    <x v="6"/>
  </r>
  <r>
    <n v="7540"/>
    <x v="3"/>
    <x v="0"/>
    <s v="USD"/>
    <n v="1489903200"/>
    <n v="1488459307"/>
    <b v="0"/>
    <n v="30"/>
    <b v="0"/>
    <s v="theater/plays"/>
    <m/>
    <n v="251.33"/>
    <x v="1"/>
    <x v="6"/>
  </r>
  <r>
    <n v="0"/>
    <x v="3"/>
    <x v="0"/>
    <s v="USD"/>
    <n v="1490659134"/>
    <n v="1485478734"/>
    <b v="0"/>
    <n v="0"/>
    <b v="0"/>
    <s v="theater/plays"/>
    <m/>
    <e v="#DIV/0!"/>
    <x v="1"/>
    <x v="6"/>
  </r>
  <r>
    <n v="5250"/>
    <x v="3"/>
    <x v="14"/>
    <s v="MXN"/>
    <n v="1492356166"/>
    <n v="1488471766"/>
    <b v="0"/>
    <n v="12"/>
    <b v="0"/>
    <s v="theater/plays"/>
    <m/>
    <n v="437.5"/>
    <x v="1"/>
    <x v="6"/>
  </r>
  <r>
    <n v="23505"/>
    <x v="0"/>
    <x v="0"/>
    <s v="USD"/>
    <n v="1415319355"/>
    <n v="1411859755"/>
    <b v="1"/>
    <n v="213"/>
    <b v="1"/>
    <s v="theater/plays"/>
    <m/>
    <n v="110.35"/>
    <x v="1"/>
    <x v="6"/>
  </r>
  <r>
    <n v="2361"/>
    <x v="0"/>
    <x v="0"/>
    <s v="USD"/>
    <n v="1412136000"/>
    <n v="1410278284"/>
    <b v="1"/>
    <n v="57"/>
    <b v="1"/>
    <s v="theater/plays"/>
    <m/>
    <n v="41.42"/>
    <x v="1"/>
    <x v="6"/>
  </r>
  <r>
    <n v="1300"/>
    <x v="0"/>
    <x v="0"/>
    <s v="USD"/>
    <n v="1354845600"/>
    <n v="1352766300"/>
    <b v="1"/>
    <n v="25"/>
    <b v="1"/>
    <s v="theater/plays"/>
    <m/>
    <n v="52"/>
    <x v="1"/>
    <x v="6"/>
  </r>
  <r>
    <n v="3535"/>
    <x v="0"/>
    <x v="0"/>
    <s v="USD"/>
    <n v="1295928000"/>
    <n v="1288160403"/>
    <b v="1"/>
    <n v="104"/>
    <b v="1"/>
    <s v="theater/plays"/>
    <m/>
    <n v="33.99"/>
    <x v="1"/>
    <x v="6"/>
  </r>
  <r>
    <n v="3514"/>
    <x v="0"/>
    <x v="0"/>
    <s v="USD"/>
    <n v="1410379774"/>
    <n v="1407787774"/>
    <b v="1"/>
    <n v="34"/>
    <b v="1"/>
    <s v="theater/plays"/>
    <m/>
    <n v="103.35"/>
    <x v="1"/>
    <x v="6"/>
  </r>
  <r>
    <n v="2331"/>
    <x v="0"/>
    <x v="1"/>
    <s v="GBP"/>
    <n v="1383425367"/>
    <n v="1380833367"/>
    <b v="1"/>
    <n v="67"/>
    <b v="1"/>
    <s v="theater/plays"/>
    <m/>
    <n v="34.79"/>
    <x v="1"/>
    <x v="6"/>
  </r>
  <r>
    <n v="10067.5"/>
    <x v="0"/>
    <x v="0"/>
    <s v="USD"/>
    <n v="1304225940"/>
    <n v="1301542937"/>
    <b v="1"/>
    <n v="241"/>
    <b v="1"/>
    <s v="theater/plays"/>
    <m/>
    <n v="41.77"/>
    <x v="1"/>
    <x v="6"/>
  </r>
  <r>
    <n v="7905"/>
    <x v="0"/>
    <x v="0"/>
    <s v="USD"/>
    <n v="1333310458"/>
    <n v="1330722058"/>
    <b v="1"/>
    <n v="123"/>
    <b v="1"/>
    <s v="theater/plays"/>
    <m/>
    <n v="64.27"/>
    <x v="1"/>
    <x v="6"/>
  </r>
  <r>
    <n v="9425.23"/>
    <x v="0"/>
    <x v="1"/>
    <s v="GBP"/>
    <n v="1356004725"/>
    <n v="1353412725"/>
    <b v="1"/>
    <n v="302"/>
    <b v="1"/>
    <s v="theater/plays"/>
    <m/>
    <n v="31.21"/>
    <x v="1"/>
    <x v="6"/>
  </r>
  <r>
    <n v="5600"/>
    <x v="0"/>
    <x v="0"/>
    <s v="USD"/>
    <n v="1338591144"/>
    <n v="1335567144"/>
    <b v="1"/>
    <n v="89"/>
    <b v="1"/>
    <s v="theater/plays"/>
    <m/>
    <n v="62.92"/>
    <x v="1"/>
    <x v="6"/>
  </r>
  <r>
    <n v="4040"/>
    <x v="0"/>
    <x v="0"/>
    <s v="USD"/>
    <n v="1405746000"/>
    <n v="1404932105"/>
    <b v="1"/>
    <n v="41"/>
    <b v="1"/>
    <s v="theater/plays"/>
    <m/>
    <n v="98.54"/>
    <x v="1"/>
    <x v="6"/>
  </r>
  <r>
    <n v="5700"/>
    <x v="0"/>
    <x v="0"/>
    <s v="USD"/>
    <n v="1374523752"/>
    <n v="1371931752"/>
    <b v="1"/>
    <n v="69"/>
    <b v="1"/>
    <s v="theater/plays"/>
    <m/>
    <n v="82.61"/>
    <x v="1"/>
    <x v="6"/>
  </r>
  <r>
    <n v="2002.22"/>
    <x v="0"/>
    <x v="0"/>
    <s v="USD"/>
    <n v="1326927600"/>
    <n v="1323221761"/>
    <b v="1"/>
    <n v="52"/>
    <b v="1"/>
    <s v="theater/plays"/>
    <m/>
    <n v="38.5"/>
    <x v="1"/>
    <x v="6"/>
  </r>
  <r>
    <n v="4569"/>
    <x v="0"/>
    <x v="0"/>
    <s v="USD"/>
    <n v="1407905940"/>
    <n v="1405923687"/>
    <b v="1"/>
    <n v="57"/>
    <b v="1"/>
    <s v="theater/plays"/>
    <m/>
    <n v="80.16"/>
    <x v="1"/>
    <x v="6"/>
  </r>
  <r>
    <n v="2102"/>
    <x v="0"/>
    <x v="1"/>
    <s v="GBP"/>
    <n v="1413377522"/>
    <n v="1410785522"/>
    <b v="1"/>
    <n v="74"/>
    <b v="1"/>
    <s v="theater/plays"/>
    <m/>
    <n v="28.41"/>
    <x v="1"/>
    <x v="6"/>
  </r>
  <r>
    <n v="5086"/>
    <x v="0"/>
    <x v="0"/>
    <s v="USD"/>
    <n v="1404698400"/>
    <n v="1402331262"/>
    <b v="1"/>
    <n v="63"/>
    <b v="1"/>
    <s v="theater/plays"/>
    <m/>
    <n v="80.73"/>
    <x v="1"/>
    <x v="6"/>
  </r>
  <r>
    <n v="14450"/>
    <x v="0"/>
    <x v="0"/>
    <s v="USD"/>
    <n v="1402855525"/>
    <n v="1400263525"/>
    <b v="1"/>
    <n v="72"/>
    <b v="1"/>
    <s v="theater/plays"/>
    <m/>
    <n v="200.69"/>
    <x v="1"/>
    <x v="6"/>
  </r>
  <r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1220"/>
    <x v="0"/>
    <x v="0"/>
    <s v="USD"/>
    <n v="1304395140"/>
    <n v="1302493760"/>
    <b v="1"/>
    <n v="21"/>
    <b v="1"/>
    <s v="theater/plays"/>
    <m/>
    <n v="58.1"/>
    <x v="1"/>
    <x v="6"/>
  </r>
  <r>
    <n v="56079.83"/>
    <x v="0"/>
    <x v="0"/>
    <s v="USD"/>
    <n v="1416988740"/>
    <n v="1414514153"/>
    <b v="1"/>
    <n v="930"/>
    <b v="1"/>
    <s v="theater/plays"/>
    <m/>
    <n v="60.3"/>
    <x v="1"/>
    <x v="6"/>
  </r>
  <r>
    <n v="3485"/>
    <x v="0"/>
    <x v="0"/>
    <s v="USD"/>
    <n v="1406952781"/>
    <n v="1405743181"/>
    <b v="1"/>
    <n v="55"/>
    <b v="1"/>
    <s v="theater/plays"/>
    <m/>
    <n v="63.36"/>
    <x v="1"/>
    <x v="6"/>
  </r>
  <r>
    <n v="3105"/>
    <x v="0"/>
    <x v="0"/>
    <s v="USD"/>
    <n v="1402696800"/>
    <n v="1399948353"/>
    <b v="1"/>
    <n v="61"/>
    <b v="1"/>
    <s v="theater/plays"/>
    <m/>
    <n v="50.9"/>
    <x v="1"/>
    <x v="6"/>
  </r>
  <r>
    <n v="8241"/>
    <x v="0"/>
    <x v="0"/>
    <s v="USD"/>
    <n v="1386910740"/>
    <n v="1384364561"/>
    <b v="1"/>
    <n v="82"/>
    <b v="1"/>
    <s v="theater/plays"/>
    <m/>
    <n v="100.5"/>
    <x v="1"/>
    <x v="6"/>
  </r>
  <r>
    <n v="2245"/>
    <x v="0"/>
    <x v="0"/>
    <s v="USD"/>
    <n v="1404273600"/>
    <n v="1401414944"/>
    <b v="1"/>
    <n v="71"/>
    <b v="1"/>
    <s v="theater/plays"/>
    <m/>
    <n v="31.62"/>
    <x v="1"/>
    <x v="6"/>
  </r>
  <r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2300"/>
    <x v="0"/>
    <x v="0"/>
    <s v="USD"/>
    <n v="1329240668"/>
    <n v="1326648668"/>
    <b v="1"/>
    <n v="29"/>
    <b v="1"/>
    <s v="theater/plays"/>
    <m/>
    <n v="79.31"/>
    <x v="1"/>
    <x v="6"/>
  </r>
  <r>
    <n v="10300"/>
    <x v="0"/>
    <x v="0"/>
    <s v="USD"/>
    <n v="1411765492"/>
    <n v="1409173492"/>
    <b v="1"/>
    <n v="74"/>
    <b v="1"/>
    <s v="theater/plays"/>
    <m/>
    <n v="139.19"/>
    <x v="1"/>
    <x v="6"/>
  </r>
  <r>
    <n v="3034"/>
    <x v="0"/>
    <x v="0"/>
    <s v="USD"/>
    <n v="1408999508"/>
    <n v="1407789908"/>
    <b v="1"/>
    <n v="23"/>
    <b v="1"/>
    <s v="theater/plays"/>
    <m/>
    <n v="131.91"/>
    <x v="1"/>
    <x v="6"/>
  </r>
  <r>
    <n v="5478"/>
    <x v="0"/>
    <x v="0"/>
    <s v="USD"/>
    <n v="1297977427"/>
    <n v="1292793427"/>
    <b v="1"/>
    <n v="60"/>
    <b v="1"/>
    <s v="theater/plays"/>
    <m/>
    <n v="91.3"/>
    <x v="1"/>
    <x v="6"/>
  </r>
  <r>
    <n v="2182"/>
    <x v="0"/>
    <x v="0"/>
    <s v="USD"/>
    <n v="1376838000"/>
    <n v="1374531631"/>
    <b v="1"/>
    <n v="55"/>
    <b v="1"/>
    <s v="theater/plays"/>
    <m/>
    <n v="39.67"/>
    <x v="1"/>
    <x v="6"/>
  </r>
  <r>
    <n v="2935"/>
    <x v="0"/>
    <x v="0"/>
    <s v="USD"/>
    <n v="1403366409"/>
    <n v="1400774409"/>
    <b v="1"/>
    <n v="51"/>
    <b v="1"/>
    <s v="theater/plays"/>
    <m/>
    <n v="57.55"/>
    <x v="1"/>
    <x v="6"/>
  </r>
  <r>
    <n v="2576"/>
    <x v="0"/>
    <x v="1"/>
    <s v="GBP"/>
    <n v="1405521075"/>
    <n v="1402929075"/>
    <b v="1"/>
    <n v="78"/>
    <b v="1"/>
    <s v="theater/plays"/>
    <m/>
    <n v="33.03"/>
    <x v="1"/>
    <x v="6"/>
  </r>
  <r>
    <n v="4794.82"/>
    <x v="0"/>
    <x v="0"/>
    <s v="USD"/>
    <n v="1367859071"/>
    <n v="1365699071"/>
    <b v="1"/>
    <n v="62"/>
    <b v="1"/>
    <s v="theater/plays"/>
    <m/>
    <n v="77.34"/>
    <x v="1"/>
    <x v="6"/>
  </r>
  <r>
    <n v="1437"/>
    <x v="0"/>
    <x v="1"/>
    <s v="GBP"/>
    <n v="1403258049"/>
    <n v="1400666049"/>
    <b v="1"/>
    <n v="45"/>
    <b v="1"/>
    <s v="theater/plays"/>
    <m/>
    <n v="31.93"/>
    <x v="1"/>
    <x v="6"/>
  </r>
  <r>
    <n v="545"/>
    <x v="0"/>
    <x v="1"/>
    <s v="GBP"/>
    <n v="1402848000"/>
    <n v="1400570787"/>
    <b v="1"/>
    <n v="15"/>
    <b v="1"/>
    <s v="theater/plays"/>
    <m/>
    <n v="36.33"/>
    <x v="1"/>
    <x v="6"/>
  </r>
  <r>
    <n v="7062"/>
    <x v="0"/>
    <x v="0"/>
    <s v="USD"/>
    <n v="1328029200"/>
    <n v="1323211621"/>
    <b v="1"/>
    <n v="151"/>
    <b v="1"/>
    <s v="theater/plays"/>
    <m/>
    <n v="46.77"/>
    <x v="1"/>
    <x v="6"/>
  </r>
  <r>
    <n v="2725"/>
    <x v="0"/>
    <x v="0"/>
    <s v="USD"/>
    <n v="1377284669"/>
    <n v="1375729469"/>
    <b v="1"/>
    <n v="68"/>
    <b v="1"/>
    <s v="theater/plays"/>
    <m/>
    <n v="40.07"/>
    <x v="1"/>
    <x v="6"/>
  </r>
  <r>
    <n v="4610"/>
    <x v="0"/>
    <x v="0"/>
    <s v="USD"/>
    <n v="1404258631"/>
    <n v="1401666631"/>
    <b v="1"/>
    <n v="46"/>
    <b v="1"/>
    <s v="theater/plays"/>
    <m/>
    <n v="100.22"/>
    <x v="1"/>
    <x v="6"/>
  </r>
  <r>
    <n v="1000"/>
    <x v="0"/>
    <x v="1"/>
    <s v="GBP"/>
    <n v="1405553241"/>
    <n v="1404948441"/>
    <b v="1"/>
    <n v="24"/>
    <b v="1"/>
    <s v="theater/plays"/>
    <m/>
    <n v="41.67"/>
    <x v="1"/>
    <x v="6"/>
  </r>
  <r>
    <n v="3270"/>
    <x v="0"/>
    <x v="1"/>
    <s v="GBP"/>
    <n v="1410901200"/>
    <n v="1408313438"/>
    <b v="1"/>
    <n v="70"/>
    <b v="1"/>
    <s v="theater/plays"/>
    <m/>
    <n v="46.71"/>
    <x v="1"/>
    <x v="6"/>
  </r>
  <r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130"/>
    <x v="2"/>
    <x v="1"/>
    <s v="GBP"/>
    <n v="1433930302"/>
    <n v="1432115902"/>
    <b v="0"/>
    <n v="9"/>
    <b v="0"/>
    <s v="theater/musical"/>
    <m/>
    <n v="14.44"/>
    <x v="1"/>
    <x v="40"/>
  </r>
  <r>
    <n v="6780"/>
    <x v="2"/>
    <x v="11"/>
    <s v="SEK"/>
    <n v="1432455532"/>
    <n v="1429863532"/>
    <b v="0"/>
    <n v="19"/>
    <b v="0"/>
    <s v="theater/musical"/>
    <m/>
    <n v="356.84"/>
    <x v="1"/>
    <x v="40"/>
  </r>
  <r>
    <n v="0"/>
    <x v="2"/>
    <x v="5"/>
    <s v="CAD"/>
    <n v="1481258275"/>
    <n v="1478662675"/>
    <b v="0"/>
    <n v="0"/>
    <b v="0"/>
    <s v="theater/musical"/>
    <m/>
    <e v="#DIV/0!"/>
    <x v="1"/>
    <x v="40"/>
  </r>
  <r>
    <n v="151"/>
    <x v="2"/>
    <x v="0"/>
    <s v="USD"/>
    <n v="1471370869"/>
    <n v="1466186869"/>
    <b v="0"/>
    <n v="4"/>
    <b v="0"/>
    <s v="theater/musical"/>
    <m/>
    <n v="37.75"/>
    <x v="1"/>
    <x v="40"/>
  </r>
  <r>
    <n v="102"/>
    <x v="2"/>
    <x v="1"/>
    <s v="GBP"/>
    <n v="1425160800"/>
    <n v="1421274859"/>
    <b v="0"/>
    <n v="8"/>
    <b v="0"/>
    <s v="theater/musical"/>
    <m/>
    <n v="12.75"/>
    <x v="1"/>
    <x v="40"/>
  </r>
  <r>
    <n v="587"/>
    <x v="2"/>
    <x v="1"/>
    <s v="GBP"/>
    <n v="1424474056"/>
    <n v="1420586056"/>
    <b v="0"/>
    <n v="24"/>
    <b v="0"/>
    <s v="theater/musical"/>
    <m/>
    <n v="24.46"/>
    <x v="1"/>
    <x v="40"/>
  </r>
  <r>
    <n v="0"/>
    <x v="2"/>
    <x v="0"/>
    <s v="USD"/>
    <n v="1437960598"/>
    <n v="1435368598"/>
    <b v="0"/>
    <n v="0"/>
    <b v="0"/>
    <s v="theater/musical"/>
    <m/>
    <e v="#DIV/0!"/>
    <x v="1"/>
    <x v="40"/>
  </r>
  <r>
    <n v="2070"/>
    <x v="2"/>
    <x v="0"/>
    <s v="USD"/>
    <n v="1423750542"/>
    <n v="1421158542"/>
    <b v="0"/>
    <n v="39"/>
    <b v="0"/>
    <s v="theater/musical"/>
    <m/>
    <n v="53.08"/>
    <x v="1"/>
    <x v="40"/>
  </r>
  <r>
    <n v="1800"/>
    <x v="2"/>
    <x v="0"/>
    <s v="USD"/>
    <n v="1438437600"/>
    <n v="1433254875"/>
    <b v="0"/>
    <n v="6"/>
    <b v="0"/>
    <s v="theater/musical"/>
    <m/>
    <n v="300"/>
    <x v="1"/>
    <x v="40"/>
  </r>
  <r>
    <n v="1145"/>
    <x v="2"/>
    <x v="10"/>
    <s v="NOK"/>
    <n v="1423050618"/>
    <n v="1420458618"/>
    <b v="0"/>
    <n v="4"/>
    <b v="0"/>
    <s v="theater/musical"/>
    <m/>
    <n v="286.25"/>
    <x v="1"/>
    <x v="40"/>
  </r>
  <r>
    <n v="110"/>
    <x v="2"/>
    <x v="8"/>
    <s v="DKK"/>
    <n v="1424081477"/>
    <n v="1420798277"/>
    <b v="0"/>
    <n v="3"/>
    <b v="0"/>
    <s v="theater/musical"/>
    <m/>
    <n v="36.67"/>
    <x v="1"/>
    <x v="40"/>
  </r>
  <r>
    <n v="2608"/>
    <x v="2"/>
    <x v="0"/>
    <s v="USD"/>
    <n v="1410037200"/>
    <n v="1407435418"/>
    <b v="0"/>
    <n v="53"/>
    <b v="0"/>
    <s v="theater/musical"/>
    <m/>
    <n v="49.21"/>
    <x v="1"/>
    <x v="40"/>
  </r>
  <r>
    <n v="1"/>
    <x v="2"/>
    <x v="0"/>
    <s v="USD"/>
    <n v="1461994440"/>
    <n v="1459410101"/>
    <b v="0"/>
    <n v="1"/>
    <b v="0"/>
    <s v="theater/musical"/>
    <m/>
    <n v="1"/>
    <x v="1"/>
    <x v="40"/>
  </r>
  <r>
    <n v="25"/>
    <x v="2"/>
    <x v="1"/>
    <s v="GBP"/>
    <n v="1409509477"/>
    <n v="1407695077"/>
    <b v="0"/>
    <n v="2"/>
    <b v="0"/>
    <s v="theater/musical"/>
    <m/>
    <n v="12.5"/>
    <x v="1"/>
    <x v="40"/>
  </r>
  <r>
    <n v="2726"/>
    <x v="2"/>
    <x v="0"/>
    <s v="USD"/>
    <n v="1450072740"/>
    <n v="1445027346"/>
    <b v="0"/>
    <n v="25"/>
    <b v="0"/>
    <s v="theater/musical"/>
    <m/>
    <n v="109.04"/>
    <x v="1"/>
    <x v="40"/>
  </r>
  <r>
    <n v="250"/>
    <x v="2"/>
    <x v="0"/>
    <s v="USD"/>
    <n v="1443224622"/>
    <n v="1440632622"/>
    <b v="0"/>
    <n v="6"/>
    <b v="0"/>
    <s v="theater/musical"/>
    <m/>
    <n v="41.67"/>
    <x v="1"/>
    <x v="40"/>
  </r>
  <r>
    <n v="0"/>
    <x v="2"/>
    <x v="0"/>
    <s v="USD"/>
    <n v="1437149640"/>
    <n v="1434558479"/>
    <b v="0"/>
    <n v="0"/>
    <b v="0"/>
    <s v="theater/musical"/>
    <m/>
    <e v="#DIV/0!"/>
    <x v="1"/>
    <x v="40"/>
  </r>
  <r>
    <n v="273"/>
    <x v="2"/>
    <x v="1"/>
    <s v="GBP"/>
    <n v="1430470772"/>
    <n v="1427878772"/>
    <b v="0"/>
    <n v="12"/>
    <b v="0"/>
    <s v="theater/musical"/>
    <m/>
    <n v="22.75"/>
    <x v="1"/>
    <x v="40"/>
  </r>
  <r>
    <n v="0"/>
    <x v="2"/>
    <x v="0"/>
    <s v="USD"/>
    <n v="1442644651"/>
    <n v="1440052651"/>
    <b v="0"/>
    <n v="0"/>
    <b v="0"/>
    <s v="theater/musical"/>
    <m/>
    <e v="#DIV/0!"/>
    <x v="1"/>
    <x v="40"/>
  </r>
  <r>
    <n v="2550"/>
    <x v="2"/>
    <x v="0"/>
    <s v="USD"/>
    <n v="1429767607"/>
    <n v="1424587207"/>
    <b v="0"/>
    <n v="36"/>
    <b v="0"/>
    <s v="theater/musical"/>
    <m/>
    <n v="70.83"/>
    <x v="1"/>
    <x v="40"/>
  </r>
  <r>
    <n v="5175"/>
    <x v="0"/>
    <x v="0"/>
    <s v="USD"/>
    <n v="1406557877"/>
    <n v="1404743477"/>
    <b v="1"/>
    <n v="82"/>
    <b v="1"/>
    <s v="theater/plays"/>
    <m/>
    <n v="63.11"/>
    <x v="1"/>
    <x v="6"/>
  </r>
  <r>
    <n v="11335.7"/>
    <x v="0"/>
    <x v="0"/>
    <s v="USD"/>
    <n v="1403305200"/>
    <n v="1400512658"/>
    <b v="1"/>
    <n v="226"/>
    <b v="1"/>
    <s v="theater/plays"/>
    <m/>
    <n v="50.16"/>
    <x v="1"/>
    <x v="6"/>
  </r>
  <r>
    <n v="3773"/>
    <x v="0"/>
    <x v="0"/>
    <s v="USD"/>
    <n v="1338523140"/>
    <n v="1334442519"/>
    <b v="1"/>
    <n v="60"/>
    <b v="1"/>
    <s v="theater/plays"/>
    <m/>
    <n v="62.88"/>
    <x v="1"/>
    <x v="6"/>
  </r>
  <r>
    <n v="27541"/>
    <x v="0"/>
    <x v="0"/>
    <s v="USD"/>
    <n v="1408068000"/>
    <n v="1405346680"/>
    <b v="1"/>
    <n v="322"/>
    <b v="1"/>
    <s v="theater/plays"/>
    <m/>
    <n v="85.53"/>
    <x v="1"/>
    <x v="6"/>
  </r>
  <r>
    <n v="5050"/>
    <x v="0"/>
    <x v="0"/>
    <s v="USD"/>
    <n v="1407524751"/>
    <n v="1404932751"/>
    <b v="1"/>
    <n v="94"/>
    <b v="1"/>
    <s v="theater/plays"/>
    <m/>
    <n v="53.72"/>
    <x v="1"/>
    <x v="6"/>
  </r>
  <r>
    <n v="6007"/>
    <x v="0"/>
    <x v="1"/>
    <s v="GBP"/>
    <n v="1437934759"/>
    <n v="1434478759"/>
    <b v="1"/>
    <n v="47"/>
    <b v="1"/>
    <s v="theater/plays"/>
    <m/>
    <n v="127.81"/>
    <x v="1"/>
    <x v="6"/>
  </r>
  <r>
    <n v="12256"/>
    <x v="0"/>
    <x v="1"/>
    <s v="GBP"/>
    <n v="1452038100"/>
    <n v="1448823673"/>
    <b v="1"/>
    <n v="115"/>
    <b v="1"/>
    <s v="theater/plays"/>
    <m/>
    <n v="106.57"/>
    <x v="1"/>
    <x v="6"/>
  </r>
  <r>
    <n v="35123"/>
    <x v="0"/>
    <x v="0"/>
    <s v="USD"/>
    <n v="1441857540"/>
    <n v="1438617471"/>
    <b v="1"/>
    <n v="134"/>
    <b v="1"/>
    <s v="theater/plays"/>
    <m/>
    <n v="262.11"/>
    <x v="1"/>
    <x v="6"/>
  </r>
  <r>
    <n v="2001"/>
    <x v="0"/>
    <x v="1"/>
    <s v="GBP"/>
    <n v="1436625000"/>
    <n v="1433934371"/>
    <b v="1"/>
    <n v="35"/>
    <b v="1"/>
    <s v="theater/plays"/>
    <m/>
    <n v="57.17"/>
    <x v="1"/>
    <x v="6"/>
  </r>
  <r>
    <n v="5221"/>
    <x v="0"/>
    <x v="0"/>
    <s v="USD"/>
    <n v="1478264784"/>
    <n v="1475672784"/>
    <b v="1"/>
    <n v="104"/>
    <b v="1"/>
    <s v="theater/plays"/>
    <m/>
    <n v="50.2"/>
    <x v="1"/>
    <x v="6"/>
  </r>
  <r>
    <n v="12252"/>
    <x v="0"/>
    <x v="1"/>
    <s v="GBP"/>
    <n v="1419984000"/>
    <n v="1417132986"/>
    <b v="1"/>
    <n v="184"/>
    <b v="1"/>
    <s v="theater/plays"/>
    <m/>
    <n v="66.59"/>
    <x v="1"/>
    <x v="6"/>
  </r>
  <r>
    <n v="20022"/>
    <x v="0"/>
    <x v="0"/>
    <s v="USD"/>
    <n v="1427063747"/>
    <n v="1424043347"/>
    <b v="1"/>
    <n v="119"/>
    <b v="1"/>
    <s v="theater/plays"/>
    <m/>
    <n v="168.25"/>
    <x v="1"/>
    <x v="6"/>
  </r>
  <r>
    <n v="15126"/>
    <x v="0"/>
    <x v="0"/>
    <s v="USD"/>
    <n v="1489352400"/>
    <n v="1486411204"/>
    <b v="1"/>
    <n v="59"/>
    <b v="1"/>
    <s v="theater/plays"/>
    <m/>
    <n v="256.37"/>
    <x v="1"/>
    <x v="6"/>
  </r>
  <r>
    <n v="4137"/>
    <x v="0"/>
    <x v="1"/>
    <s v="GBP"/>
    <n v="1436114603"/>
    <n v="1433090603"/>
    <b v="1"/>
    <n v="113"/>
    <b v="1"/>
    <s v="theater/plays"/>
    <m/>
    <n v="36.61"/>
    <x v="1"/>
    <x v="6"/>
  </r>
  <r>
    <n v="3120"/>
    <x v="0"/>
    <x v="0"/>
    <s v="USD"/>
    <n v="1445722140"/>
    <n v="1443016697"/>
    <b v="1"/>
    <n v="84"/>
    <b v="1"/>
    <s v="theater/plays"/>
    <m/>
    <n v="37.14"/>
    <x v="1"/>
    <x v="6"/>
  </r>
  <r>
    <n v="3395"/>
    <x v="0"/>
    <x v="0"/>
    <s v="USD"/>
    <n v="1440100976"/>
    <n v="1437508976"/>
    <b v="1"/>
    <n v="74"/>
    <b v="1"/>
    <s v="theater/plays"/>
    <m/>
    <n v="45.88"/>
    <x v="1"/>
    <x v="6"/>
  </r>
  <r>
    <n v="30610"/>
    <x v="0"/>
    <x v="0"/>
    <s v="USD"/>
    <n v="1484024400"/>
    <n v="1479932713"/>
    <b v="1"/>
    <n v="216"/>
    <b v="1"/>
    <s v="theater/plays"/>
    <m/>
    <n v="141.71"/>
    <x v="1"/>
    <x v="6"/>
  </r>
  <r>
    <n v="2047"/>
    <x v="0"/>
    <x v="0"/>
    <s v="USD"/>
    <n v="1464987600"/>
    <n v="1463145938"/>
    <b v="1"/>
    <n v="39"/>
    <b v="1"/>
    <s v="theater/plays"/>
    <m/>
    <n v="52.49"/>
    <x v="1"/>
    <x v="6"/>
  </r>
  <r>
    <n v="1250"/>
    <x v="0"/>
    <x v="1"/>
    <s v="GBP"/>
    <n v="1446213612"/>
    <n v="1443621612"/>
    <b v="1"/>
    <n v="21"/>
    <b v="1"/>
    <s v="theater/plays"/>
    <m/>
    <n v="59.52"/>
    <x v="1"/>
    <x v="6"/>
  </r>
  <r>
    <n v="1500"/>
    <x v="0"/>
    <x v="1"/>
    <s v="GBP"/>
    <n v="1484687436"/>
    <n v="1482095436"/>
    <b v="0"/>
    <n v="30"/>
    <b v="1"/>
    <s v="theater/plays"/>
    <m/>
    <n v="50"/>
    <x v="1"/>
    <x v="6"/>
  </r>
  <r>
    <n v="7164"/>
    <x v="0"/>
    <x v="0"/>
    <s v="USD"/>
    <n v="1450328340"/>
    <n v="1447606884"/>
    <b v="1"/>
    <n v="37"/>
    <b v="1"/>
    <s v="theater/plays"/>
    <m/>
    <n v="193.62"/>
    <x v="1"/>
    <x v="6"/>
  </r>
  <r>
    <n v="21573"/>
    <x v="0"/>
    <x v="0"/>
    <s v="USD"/>
    <n v="1416470398"/>
    <n v="1413874798"/>
    <b v="1"/>
    <n v="202"/>
    <b v="1"/>
    <s v="theater/plays"/>
    <m/>
    <n v="106.8"/>
    <x v="1"/>
    <x v="6"/>
  </r>
  <r>
    <n v="2857"/>
    <x v="0"/>
    <x v="0"/>
    <s v="USD"/>
    <n v="1412135940"/>
    <n v="1410840126"/>
    <b v="1"/>
    <n v="37"/>
    <b v="1"/>
    <s v="theater/plays"/>
    <m/>
    <n v="77.22"/>
    <x v="1"/>
    <x v="6"/>
  </r>
  <r>
    <n v="1610"/>
    <x v="0"/>
    <x v="0"/>
    <s v="USD"/>
    <n v="1460846347"/>
    <n v="1458254347"/>
    <b v="0"/>
    <n v="28"/>
    <b v="1"/>
    <s v="theater/plays"/>
    <m/>
    <n v="57.5"/>
    <x v="1"/>
    <x v="6"/>
  </r>
  <r>
    <n v="1312"/>
    <x v="0"/>
    <x v="0"/>
    <s v="USD"/>
    <n v="1462334340"/>
    <n v="1459711917"/>
    <b v="1"/>
    <n v="26"/>
    <b v="1"/>
    <s v="theater/plays"/>
    <m/>
    <n v="50.46"/>
    <x v="1"/>
    <x v="6"/>
  </r>
  <r>
    <n v="5940"/>
    <x v="0"/>
    <x v="0"/>
    <s v="USD"/>
    <n v="1488482355"/>
    <n v="1485890355"/>
    <b v="0"/>
    <n v="61"/>
    <b v="1"/>
    <s v="theater/plays"/>
    <m/>
    <n v="97.38"/>
    <x v="1"/>
    <x v="6"/>
  </r>
  <r>
    <n v="4015.71"/>
    <x v="0"/>
    <x v="1"/>
    <s v="GBP"/>
    <n v="1485991860"/>
    <n v="1483124208"/>
    <b v="0"/>
    <n v="115"/>
    <b v="1"/>
    <s v="theater/plays"/>
    <m/>
    <n v="34.92"/>
    <x v="1"/>
    <x v="6"/>
  </r>
  <r>
    <n v="15481"/>
    <x v="0"/>
    <x v="0"/>
    <s v="USD"/>
    <n v="1467361251"/>
    <n v="1464769251"/>
    <b v="1"/>
    <n v="181"/>
    <b v="1"/>
    <s v="theater/plays"/>
    <m/>
    <n v="85.53"/>
    <x v="1"/>
    <x v="6"/>
  </r>
  <r>
    <n v="20120"/>
    <x v="0"/>
    <x v="0"/>
    <s v="USD"/>
    <n v="1482962433"/>
    <n v="1480370433"/>
    <b v="0"/>
    <n v="110"/>
    <b v="1"/>
    <s v="theater/plays"/>
    <m/>
    <n v="182.91"/>
    <x v="1"/>
    <x v="6"/>
  </r>
  <r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145"/>
    <x v="0"/>
    <x v="1"/>
    <s v="GBP"/>
    <n v="1435752898"/>
    <n v="1433160898"/>
    <b v="1"/>
    <n v="79"/>
    <b v="1"/>
    <s v="theater/plays"/>
    <m/>
    <n v="39.81"/>
    <x v="1"/>
    <x v="6"/>
  </r>
  <r>
    <n v="6208.98"/>
    <x v="0"/>
    <x v="1"/>
    <s v="GBP"/>
    <n v="1445817540"/>
    <n v="1443665293"/>
    <b v="1"/>
    <n v="104"/>
    <b v="1"/>
    <s v="theater/plays"/>
    <m/>
    <n v="59.7"/>
    <x v="1"/>
    <x v="6"/>
  </r>
  <r>
    <n v="3017"/>
    <x v="0"/>
    <x v="1"/>
    <s v="GBP"/>
    <n v="1487286000"/>
    <n v="1484843948"/>
    <b v="0"/>
    <n v="34"/>
    <b v="1"/>
    <s v="theater/plays"/>
    <m/>
    <n v="88.74"/>
    <x v="1"/>
    <x v="6"/>
  </r>
  <r>
    <n v="9801"/>
    <x v="0"/>
    <x v="0"/>
    <s v="USD"/>
    <n v="1413269940"/>
    <n v="1410421670"/>
    <b v="1"/>
    <n v="167"/>
    <b v="1"/>
    <s v="theater/plays"/>
    <m/>
    <n v="58.69"/>
    <x v="1"/>
    <x v="6"/>
  </r>
  <r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8227"/>
    <x v="0"/>
    <x v="0"/>
    <s v="USD"/>
    <n v="1444348800"/>
    <n v="1442283562"/>
    <b v="1"/>
    <n v="71"/>
    <b v="1"/>
    <s v="theater/plays"/>
    <m/>
    <n v="115.87"/>
    <x v="1"/>
    <x v="6"/>
  </r>
  <r>
    <n v="1647"/>
    <x v="0"/>
    <x v="1"/>
    <s v="GBP"/>
    <n v="1480613982"/>
    <n v="1478018382"/>
    <b v="0"/>
    <n v="69"/>
    <b v="1"/>
    <s v="theater/plays"/>
    <m/>
    <n v="23.87"/>
    <x v="1"/>
    <x v="6"/>
  </r>
  <r>
    <n v="21904"/>
    <x v="0"/>
    <x v="0"/>
    <s v="USD"/>
    <n v="1434074400"/>
    <n v="1431354258"/>
    <b v="0"/>
    <n v="270"/>
    <b v="1"/>
    <s v="theater/plays"/>
    <m/>
    <n v="81.13"/>
    <x v="1"/>
    <x v="6"/>
  </r>
  <r>
    <n v="11122"/>
    <x v="0"/>
    <x v="0"/>
    <s v="USD"/>
    <n v="1442030340"/>
    <n v="1439551200"/>
    <b v="1"/>
    <n v="193"/>
    <b v="1"/>
    <s v="theater/plays"/>
    <m/>
    <n v="57.63"/>
    <x v="1"/>
    <x v="6"/>
  </r>
  <r>
    <n v="2646.5"/>
    <x v="0"/>
    <x v="1"/>
    <s v="GBP"/>
    <n v="1436696712"/>
    <n v="1434104712"/>
    <b v="1"/>
    <n v="57"/>
    <b v="1"/>
    <s v="theater/plays"/>
    <m/>
    <n v="46.43"/>
    <x v="1"/>
    <x v="6"/>
  </r>
  <r>
    <n v="12095"/>
    <x v="0"/>
    <x v="0"/>
    <s v="USD"/>
    <n v="1428178757"/>
    <n v="1425590357"/>
    <b v="1"/>
    <n v="200"/>
    <b v="1"/>
    <s v="theater/plays"/>
    <m/>
    <n v="60.48"/>
    <x v="1"/>
    <x v="6"/>
  </r>
  <r>
    <n v="5771"/>
    <x v="0"/>
    <x v="0"/>
    <s v="USD"/>
    <n v="1434822914"/>
    <n v="1432230914"/>
    <b v="1"/>
    <n v="88"/>
    <b v="1"/>
    <s v="theater/plays"/>
    <m/>
    <n v="65.58"/>
    <x v="1"/>
    <x v="6"/>
  </r>
  <r>
    <n v="25388"/>
    <x v="0"/>
    <x v="0"/>
    <s v="USD"/>
    <n v="1415213324"/>
    <n v="1412617724"/>
    <b v="1"/>
    <n v="213"/>
    <b v="1"/>
    <s v="theater/plays"/>
    <m/>
    <n v="119.19"/>
    <x v="1"/>
    <x v="6"/>
  </r>
  <r>
    <n v="1661"/>
    <x v="0"/>
    <x v="0"/>
    <s v="USD"/>
    <n v="1434907966"/>
    <n v="1432315966"/>
    <b v="1"/>
    <n v="20"/>
    <b v="1"/>
    <s v="theater/plays"/>
    <m/>
    <n v="83.05"/>
    <x v="1"/>
    <x v="6"/>
  </r>
  <r>
    <n v="2876"/>
    <x v="0"/>
    <x v="1"/>
    <s v="GBP"/>
    <n v="1473247240"/>
    <n v="1470655240"/>
    <b v="1"/>
    <n v="50"/>
    <b v="1"/>
    <s v="theater/plays"/>
    <m/>
    <n v="57.52"/>
    <x v="1"/>
    <x v="6"/>
  </r>
  <r>
    <n v="20365"/>
    <x v="0"/>
    <x v="0"/>
    <s v="USD"/>
    <n v="1473306300"/>
    <n v="1471701028"/>
    <b v="1"/>
    <n v="115"/>
    <b v="1"/>
    <s v="theater/plays"/>
    <m/>
    <n v="177.09"/>
    <x v="1"/>
    <x v="6"/>
  </r>
  <r>
    <n v="13163.5"/>
    <x v="0"/>
    <x v="1"/>
    <s v="GBP"/>
    <n v="1427331809"/>
    <n v="1424743409"/>
    <b v="1"/>
    <n v="186"/>
    <b v="1"/>
    <s v="theater/plays"/>
    <m/>
    <n v="70.77"/>
    <x v="1"/>
    <x v="6"/>
  </r>
  <r>
    <n v="525"/>
    <x v="0"/>
    <x v="1"/>
    <s v="GBP"/>
    <n v="1412706375"/>
    <n v="1410114375"/>
    <b v="1"/>
    <n v="18"/>
    <b v="1"/>
    <s v="theater/plays"/>
    <m/>
    <n v="29.17"/>
    <x v="1"/>
    <x v="6"/>
  </r>
  <r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7365"/>
    <x v="0"/>
    <x v="0"/>
    <s v="USD"/>
    <n v="1420751861"/>
    <n v="1418159861"/>
    <b v="1"/>
    <n v="75"/>
    <b v="1"/>
    <s v="theater/plays"/>
    <m/>
    <n v="98.2"/>
    <x v="1"/>
    <x v="6"/>
  </r>
  <r>
    <n v="24418.6"/>
    <x v="0"/>
    <x v="0"/>
    <s v="USD"/>
    <n v="1475294340"/>
    <n v="1472753745"/>
    <b v="1"/>
    <n v="97"/>
    <b v="1"/>
    <s v="theater/plays"/>
    <m/>
    <n v="251.74"/>
    <x v="1"/>
    <x v="6"/>
  </r>
  <r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12571"/>
    <x v="0"/>
    <x v="0"/>
    <s v="USD"/>
    <n v="1419220800"/>
    <n v="1416555262"/>
    <b v="1"/>
    <n v="134"/>
    <b v="1"/>
    <s v="theater/plays"/>
    <m/>
    <n v="93.81"/>
    <x v="1"/>
    <x v="6"/>
  </r>
  <r>
    <n v="2804.16"/>
    <x v="0"/>
    <x v="0"/>
    <s v="USD"/>
    <n v="1446238800"/>
    <n v="1444220588"/>
    <b v="1"/>
    <n v="68"/>
    <b v="1"/>
    <s v="theater/plays"/>
    <m/>
    <n v="41.24"/>
    <x v="1"/>
    <x v="6"/>
  </r>
  <r>
    <n v="2575"/>
    <x v="0"/>
    <x v="0"/>
    <s v="USD"/>
    <n v="1422482400"/>
    <n v="1421089938"/>
    <b v="1"/>
    <n v="49"/>
    <b v="1"/>
    <s v="theater/plays"/>
    <m/>
    <n v="52.55"/>
    <x v="1"/>
    <x v="6"/>
  </r>
  <r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7877"/>
    <x v="0"/>
    <x v="0"/>
    <s v="USD"/>
    <n v="1434142800"/>
    <n v="1431435122"/>
    <b v="1"/>
    <n v="163"/>
    <b v="1"/>
    <s v="theater/plays"/>
    <m/>
    <n v="48.33"/>
    <x v="1"/>
    <x v="6"/>
  </r>
  <r>
    <n v="15315"/>
    <x v="0"/>
    <x v="0"/>
    <s v="USD"/>
    <n v="1437156660"/>
    <n v="1434564660"/>
    <b v="1"/>
    <n v="288"/>
    <b v="1"/>
    <s v="theater/plays"/>
    <m/>
    <n v="53.18"/>
    <x v="1"/>
    <x v="6"/>
  </r>
  <r>
    <n v="2560"/>
    <x v="0"/>
    <x v="0"/>
    <s v="USD"/>
    <n v="1472074928"/>
    <n v="1470692528"/>
    <b v="1"/>
    <n v="42"/>
    <b v="1"/>
    <s v="theater/plays"/>
    <m/>
    <n v="60.95"/>
    <x v="1"/>
    <x v="6"/>
  </r>
  <r>
    <n v="8120"/>
    <x v="0"/>
    <x v="1"/>
    <s v="GBP"/>
    <n v="1434452400"/>
    <n v="1431509397"/>
    <b v="1"/>
    <n v="70"/>
    <b v="1"/>
    <s v="theater/plays"/>
    <m/>
    <n v="116"/>
    <x v="1"/>
    <x v="6"/>
  </r>
  <r>
    <n v="1830"/>
    <x v="0"/>
    <x v="1"/>
    <s v="GBP"/>
    <n v="1436705265"/>
    <n v="1434113265"/>
    <b v="1"/>
    <n v="30"/>
    <b v="1"/>
    <s v="theater/plays"/>
    <m/>
    <n v="61"/>
    <x v="1"/>
    <x v="6"/>
  </r>
  <r>
    <n v="1950"/>
    <x v="0"/>
    <x v="1"/>
    <s v="GBP"/>
    <n v="1414927775"/>
    <n v="1412332175"/>
    <b v="1"/>
    <n v="51"/>
    <b v="1"/>
    <s v="theater/plays"/>
    <m/>
    <n v="38.24"/>
    <x v="1"/>
    <x v="6"/>
  </r>
  <r>
    <n v="15443"/>
    <x v="0"/>
    <x v="0"/>
    <s v="USD"/>
    <n v="1446814809"/>
    <n v="1444219209"/>
    <b v="1"/>
    <n v="145"/>
    <b v="1"/>
    <s v="theater/plays"/>
    <m/>
    <n v="106.5"/>
    <x v="1"/>
    <x v="6"/>
  </r>
  <r>
    <n v="4296"/>
    <x v="0"/>
    <x v="0"/>
    <s v="USD"/>
    <n v="1473879600"/>
    <n v="1472498042"/>
    <b v="1"/>
    <n v="21"/>
    <b v="1"/>
    <s v="theater/plays"/>
    <m/>
    <n v="204.57"/>
    <x v="1"/>
    <x v="6"/>
  </r>
  <r>
    <n v="15705"/>
    <x v="0"/>
    <x v="0"/>
    <s v="USD"/>
    <n v="1458075600"/>
    <n v="1454259272"/>
    <b v="1"/>
    <n v="286"/>
    <b v="1"/>
    <s v="theater/plays"/>
    <m/>
    <n v="54.91"/>
    <x v="1"/>
    <x v="6"/>
  </r>
  <r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5258"/>
    <x v="0"/>
    <x v="5"/>
    <s v="CAD"/>
    <n v="1459483140"/>
    <n v="1456526879"/>
    <b v="1"/>
    <n v="100"/>
    <b v="1"/>
    <s v="theater/plays"/>
    <m/>
    <n v="52.58"/>
    <x v="1"/>
    <x v="6"/>
  </r>
  <r>
    <n v="5430"/>
    <x v="0"/>
    <x v="1"/>
    <s v="GBP"/>
    <n v="1416331406"/>
    <n v="1413735806"/>
    <b v="1"/>
    <n v="100"/>
    <b v="1"/>
    <s v="theater/plays"/>
    <m/>
    <n v="54.3"/>
    <x v="1"/>
    <x v="6"/>
  </r>
  <r>
    <n v="2585"/>
    <x v="0"/>
    <x v="1"/>
    <s v="GBP"/>
    <n v="1433017303"/>
    <n v="1430425303"/>
    <b v="1"/>
    <n v="34"/>
    <b v="1"/>
    <s v="theater/plays"/>
    <m/>
    <n v="76.03"/>
    <x v="1"/>
    <x v="6"/>
  </r>
  <r>
    <n v="6628"/>
    <x v="0"/>
    <x v="0"/>
    <s v="USD"/>
    <n v="1459474059"/>
    <n v="1456885659"/>
    <b v="0"/>
    <n v="63"/>
    <b v="1"/>
    <s v="theater/plays"/>
    <m/>
    <n v="105.21"/>
    <x v="1"/>
    <x v="6"/>
  </r>
  <r>
    <n v="2060"/>
    <x v="0"/>
    <x v="0"/>
    <s v="USD"/>
    <n v="1433134800"/>
    <n v="1430158198"/>
    <b v="0"/>
    <n v="30"/>
    <b v="1"/>
    <s v="theater/plays"/>
    <m/>
    <n v="68.67"/>
    <x v="1"/>
    <x v="6"/>
  </r>
  <r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1820.5"/>
    <x v="0"/>
    <x v="0"/>
    <s v="USD"/>
    <n v="1461904788"/>
    <n v="1458103188"/>
    <b v="0"/>
    <n v="237"/>
    <b v="1"/>
    <s v="theater/plays"/>
    <m/>
    <n v="134.26"/>
    <x v="1"/>
    <x v="6"/>
  </r>
  <r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048"/>
    <x v="0"/>
    <x v="0"/>
    <s v="USD"/>
    <n v="1454047140"/>
    <n v="1452546853"/>
    <b v="0"/>
    <n v="15"/>
    <b v="1"/>
    <s v="theater/plays"/>
    <m/>
    <n v="203.2"/>
    <x v="1"/>
    <x v="6"/>
  </r>
  <r>
    <n v="5604"/>
    <x v="0"/>
    <x v="0"/>
    <s v="USD"/>
    <n v="1488258000"/>
    <n v="1485556626"/>
    <b v="0"/>
    <n v="81"/>
    <b v="1"/>
    <s v="theater/plays"/>
    <m/>
    <n v="69.19"/>
    <x v="1"/>
    <x v="6"/>
  </r>
  <r>
    <n v="15265"/>
    <x v="0"/>
    <x v="0"/>
    <s v="USD"/>
    <n v="1471291782"/>
    <n v="1468699782"/>
    <b v="0"/>
    <n v="122"/>
    <b v="1"/>
    <s v="theater/plays"/>
    <m/>
    <n v="125.12"/>
    <x v="1"/>
    <x v="6"/>
  </r>
  <r>
    <n v="2500"/>
    <x v="0"/>
    <x v="5"/>
    <s v="CAD"/>
    <n v="1448733628"/>
    <n v="1446573628"/>
    <b v="0"/>
    <n v="34"/>
    <b v="1"/>
    <s v="theater/plays"/>
    <m/>
    <n v="73.53"/>
    <x v="1"/>
    <x v="6"/>
  </r>
  <r>
    <n v="10026.49"/>
    <x v="0"/>
    <x v="1"/>
    <s v="GBP"/>
    <n v="1466463600"/>
    <n v="1463337315"/>
    <b v="0"/>
    <n v="207"/>
    <b v="1"/>
    <s v="theater/plays"/>
    <m/>
    <n v="48.44"/>
    <x v="1"/>
    <x v="6"/>
  </r>
  <r>
    <n v="665.21"/>
    <x v="0"/>
    <x v="1"/>
    <s v="GBP"/>
    <n v="1487580602"/>
    <n v="1485161402"/>
    <b v="0"/>
    <n v="25"/>
    <b v="1"/>
    <s v="theater/plays"/>
    <m/>
    <n v="26.61"/>
    <x v="1"/>
    <x v="6"/>
  </r>
  <r>
    <n v="2424"/>
    <x v="0"/>
    <x v="1"/>
    <s v="GBP"/>
    <n v="1489234891"/>
    <n v="1486642891"/>
    <b v="0"/>
    <n v="72"/>
    <b v="1"/>
    <s v="theater/plays"/>
    <m/>
    <n v="33.67"/>
    <x v="1"/>
    <x v="6"/>
  </r>
  <r>
    <n v="570"/>
    <x v="0"/>
    <x v="0"/>
    <s v="USD"/>
    <n v="1442462340"/>
    <n v="1439743900"/>
    <b v="0"/>
    <n v="14"/>
    <b v="1"/>
    <s v="theater/plays"/>
    <m/>
    <n v="40.71"/>
    <x v="1"/>
    <x v="6"/>
  </r>
  <r>
    <n v="289"/>
    <x v="0"/>
    <x v="1"/>
    <s v="GBP"/>
    <n v="1449257348"/>
    <n v="1444069748"/>
    <b v="0"/>
    <n v="15"/>
    <b v="1"/>
    <s v="theater/plays"/>
    <m/>
    <n v="19.27"/>
    <x v="1"/>
    <x v="6"/>
  </r>
  <r>
    <n v="7670"/>
    <x v="0"/>
    <x v="4"/>
    <s v="NZD"/>
    <n v="1488622352"/>
    <n v="1486030352"/>
    <b v="0"/>
    <n v="91"/>
    <b v="1"/>
    <s v="theater/plays"/>
    <m/>
    <n v="84.29"/>
    <x v="1"/>
    <x v="6"/>
  </r>
  <r>
    <n v="710"/>
    <x v="0"/>
    <x v="1"/>
    <s v="GBP"/>
    <n v="1434459554"/>
    <n v="1431867554"/>
    <b v="0"/>
    <n v="24"/>
    <b v="1"/>
    <s v="theater/plays"/>
    <m/>
    <n v="29.58"/>
    <x v="1"/>
    <x v="6"/>
  </r>
  <r>
    <n v="720.01"/>
    <x v="0"/>
    <x v="1"/>
    <s v="GBP"/>
    <n v="1474886229"/>
    <n v="1472294229"/>
    <b v="0"/>
    <n v="27"/>
    <b v="1"/>
    <s v="theater/plays"/>
    <m/>
    <n v="26.67"/>
    <x v="1"/>
    <x v="6"/>
  </r>
  <r>
    <n v="2161"/>
    <x v="0"/>
    <x v="1"/>
    <s v="GBP"/>
    <n v="1448229600"/>
    <n v="1446401372"/>
    <b v="0"/>
    <n v="47"/>
    <b v="1"/>
    <s v="theater/plays"/>
    <m/>
    <n v="45.98"/>
    <x v="1"/>
    <x v="6"/>
  </r>
  <r>
    <n v="5504"/>
    <x v="0"/>
    <x v="1"/>
    <s v="GBP"/>
    <n v="1438037940"/>
    <n v="1436380256"/>
    <b v="0"/>
    <n v="44"/>
    <b v="1"/>
    <s v="theater/plays"/>
    <m/>
    <n v="125.09"/>
    <x v="1"/>
    <x v="6"/>
  </r>
  <r>
    <n v="10173"/>
    <x v="0"/>
    <x v="0"/>
    <s v="USD"/>
    <n v="1442102400"/>
    <n v="1440370768"/>
    <b v="0"/>
    <n v="72"/>
    <b v="1"/>
    <s v="theater/plays"/>
    <m/>
    <n v="141.29"/>
    <x v="1"/>
    <x v="6"/>
  </r>
  <r>
    <n v="3486"/>
    <x v="0"/>
    <x v="0"/>
    <s v="USD"/>
    <n v="1444860063"/>
    <n v="1442268063"/>
    <b v="0"/>
    <n v="63"/>
    <b v="1"/>
    <s v="theater/plays"/>
    <m/>
    <n v="55.33"/>
    <x v="1"/>
    <x v="6"/>
  </r>
  <r>
    <n v="4085"/>
    <x v="0"/>
    <x v="0"/>
    <s v="USD"/>
    <n v="1430329862"/>
    <n v="1428515462"/>
    <b v="0"/>
    <n v="88"/>
    <b v="1"/>
    <s v="theater/plays"/>
    <m/>
    <n v="46.42"/>
    <x v="1"/>
    <x v="6"/>
  </r>
  <r>
    <n v="4004"/>
    <x v="0"/>
    <x v="0"/>
    <s v="USD"/>
    <n v="1470034740"/>
    <n v="1466185176"/>
    <b v="0"/>
    <n v="70"/>
    <b v="1"/>
    <s v="theater/plays"/>
    <m/>
    <n v="57.2"/>
    <x v="1"/>
    <x v="6"/>
  </r>
  <r>
    <n v="8685"/>
    <x v="0"/>
    <x v="3"/>
    <s v="EUR"/>
    <n v="1481099176"/>
    <n v="1478507176"/>
    <b v="0"/>
    <n v="50"/>
    <b v="1"/>
    <s v="theater/plays"/>
    <m/>
    <n v="173.7"/>
    <x v="1"/>
    <x v="6"/>
  </r>
  <r>
    <n v="2086"/>
    <x v="0"/>
    <x v="0"/>
    <s v="USD"/>
    <n v="1427553484"/>
    <n v="1424533084"/>
    <b v="0"/>
    <n v="35"/>
    <b v="1"/>
    <s v="theater/plays"/>
    <m/>
    <n v="59.6"/>
    <x v="1"/>
    <x v="6"/>
  </r>
  <r>
    <n v="15677.5"/>
    <x v="0"/>
    <x v="0"/>
    <s v="USD"/>
    <n v="1482418752"/>
    <n v="1479826752"/>
    <b v="0"/>
    <n v="175"/>
    <b v="1"/>
    <s v="theater/plays"/>
    <m/>
    <n v="89.59"/>
    <x v="1"/>
    <x v="6"/>
  </r>
  <r>
    <n v="4081"/>
    <x v="0"/>
    <x v="0"/>
    <s v="USD"/>
    <n v="1438374748"/>
    <n v="1435782748"/>
    <b v="0"/>
    <n v="20"/>
    <b v="1"/>
    <s v="theater/plays"/>
    <m/>
    <n v="204.05"/>
    <x v="1"/>
    <x v="6"/>
  </r>
  <r>
    <n v="2630"/>
    <x v="0"/>
    <x v="0"/>
    <s v="USD"/>
    <n v="1465527600"/>
    <n v="1462252542"/>
    <b v="0"/>
    <n v="54"/>
    <b v="1"/>
    <s v="theater/plays"/>
    <m/>
    <n v="48.7"/>
    <x v="1"/>
    <x v="6"/>
  </r>
  <r>
    <n v="1066.8"/>
    <x v="0"/>
    <x v="0"/>
    <s v="USD"/>
    <n v="1463275339"/>
    <n v="1460683339"/>
    <b v="0"/>
    <n v="20"/>
    <b v="1"/>
    <s v="theater/plays"/>
    <m/>
    <n v="53.34"/>
    <x v="1"/>
    <x v="6"/>
  </r>
  <r>
    <n v="4280"/>
    <x v="0"/>
    <x v="0"/>
    <s v="USD"/>
    <n v="1460581365"/>
    <n v="1458766965"/>
    <b v="0"/>
    <n v="57"/>
    <b v="1"/>
    <s v="theater/plays"/>
    <m/>
    <n v="75.09"/>
    <x v="1"/>
    <x v="6"/>
  </r>
  <r>
    <n v="558"/>
    <x v="0"/>
    <x v="1"/>
    <s v="GBP"/>
    <n v="1476632178"/>
    <n v="1473953778"/>
    <b v="0"/>
    <n v="31"/>
    <b v="1"/>
    <s v="theater/plays"/>
    <m/>
    <n v="18"/>
    <x v="1"/>
    <x v="6"/>
  </r>
  <r>
    <n v="6505"/>
    <x v="0"/>
    <x v="0"/>
    <s v="USD"/>
    <n v="1444169825"/>
    <n v="1441577825"/>
    <b v="0"/>
    <n v="31"/>
    <b v="1"/>
    <s v="theater/plays"/>
    <m/>
    <n v="209.84"/>
    <x v="1"/>
    <x v="6"/>
  </r>
  <r>
    <n v="2746"/>
    <x v="0"/>
    <x v="0"/>
    <s v="USD"/>
    <n v="1445065210"/>
    <n v="1442473210"/>
    <b v="0"/>
    <n v="45"/>
    <b v="1"/>
    <s v="theater/plays"/>
    <m/>
    <n v="61.02"/>
    <x v="1"/>
    <x v="6"/>
  </r>
  <r>
    <n v="2501"/>
    <x v="0"/>
    <x v="0"/>
    <s v="USD"/>
    <n v="1478901600"/>
    <n v="1477077946"/>
    <b v="0"/>
    <n v="41"/>
    <b v="1"/>
    <s v="theater/plays"/>
    <m/>
    <n v="61"/>
    <x v="1"/>
    <x v="6"/>
  </r>
  <r>
    <n v="2321"/>
    <x v="0"/>
    <x v="0"/>
    <s v="USD"/>
    <n v="1453856400"/>
    <n v="1452664317"/>
    <b v="0"/>
    <n v="29"/>
    <b v="1"/>
    <s v="theater/plays"/>
    <m/>
    <n v="80.03"/>
    <x v="1"/>
    <x v="6"/>
  </r>
  <r>
    <n v="1686"/>
    <x v="0"/>
    <x v="1"/>
    <s v="GBP"/>
    <n v="1431115500"/>
    <n v="1428733511"/>
    <b v="0"/>
    <n v="58"/>
    <b v="1"/>
    <s v="theater/plays"/>
    <m/>
    <n v="29.07"/>
    <x v="1"/>
    <x v="6"/>
  </r>
  <r>
    <n v="4400"/>
    <x v="0"/>
    <x v="1"/>
    <s v="GBP"/>
    <n v="1462519041"/>
    <n v="1459927041"/>
    <b v="0"/>
    <n v="89"/>
    <b v="1"/>
    <s v="theater/plays"/>
    <m/>
    <n v="49.44"/>
    <x v="1"/>
    <x v="6"/>
  </r>
  <r>
    <n v="11747.18"/>
    <x v="0"/>
    <x v="0"/>
    <s v="USD"/>
    <n v="1407506040"/>
    <n v="1404680075"/>
    <b v="0"/>
    <n v="125"/>
    <b v="1"/>
    <s v="theater/plays"/>
    <m/>
    <n v="93.98"/>
    <x v="1"/>
    <x v="6"/>
  </r>
  <r>
    <n v="1115"/>
    <x v="0"/>
    <x v="0"/>
    <s v="USD"/>
    <n v="1465347424"/>
    <n v="1462755424"/>
    <b v="0"/>
    <n v="18"/>
    <b v="1"/>
    <s v="theater/plays"/>
    <m/>
    <n v="61.94"/>
    <x v="1"/>
    <x v="6"/>
  </r>
  <r>
    <n v="2512"/>
    <x v="0"/>
    <x v="5"/>
    <s v="CAD"/>
    <n v="1460341800"/>
    <n v="1456902893"/>
    <b v="0"/>
    <n v="32"/>
    <b v="1"/>
    <s v="theater/plays"/>
    <m/>
    <n v="78.5"/>
    <x v="1"/>
    <x v="6"/>
  </r>
  <r>
    <n v="540"/>
    <x v="0"/>
    <x v="1"/>
    <s v="GBP"/>
    <n v="1422712986"/>
    <n v="1418824986"/>
    <b v="0"/>
    <n v="16"/>
    <b v="1"/>
    <s v="theater/plays"/>
    <m/>
    <n v="33.75"/>
    <x v="1"/>
    <x v="6"/>
  </r>
  <r>
    <n v="2525"/>
    <x v="0"/>
    <x v="0"/>
    <s v="USD"/>
    <n v="1466557557"/>
    <n v="1463965557"/>
    <b v="0"/>
    <n v="38"/>
    <b v="1"/>
    <s v="theater/plays"/>
    <m/>
    <n v="66.45"/>
    <x v="1"/>
    <x v="6"/>
  </r>
  <r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50"/>
    <x v="0"/>
    <x v="0"/>
    <s v="USD"/>
    <n v="1466567700"/>
    <n v="1464653696"/>
    <b v="0"/>
    <n v="23"/>
    <b v="1"/>
    <s v="theater/plays"/>
    <m/>
    <n v="145.65"/>
    <x v="1"/>
    <x v="6"/>
  </r>
  <r>
    <n v="1259"/>
    <x v="0"/>
    <x v="1"/>
    <s v="GBP"/>
    <n v="1474793208"/>
    <n v="1472201208"/>
    <b v="0"/>
    <n v="49"/>
    <b v="1"/>
    <s v="theater/plays"/>
    <m/>
    <n v="25.69"/>
    <x v="1"/>
    <x v="6"/>
  </r>
  <r>
    <n v="1525"/>
    <x v="0"/>
    <x v="17"/>
    <s v="EUR"/>
    <n v="1465135190"/>
    <n v="1463925590"/>
    <b v="0"/>
    <n v="10"/>
    <b v="1"/>
    <s v="theater/plays"/>
    <m/>
    <n v="152.5"/>
    <x v="1"/>
    <x v="6"/>
  </r>
  <r>
    <n v="450"/>
    <x v="0"/>
    <x v="1"/>
    <s v="GBP"/>
    <n v="1428256277"/>
    <n v="1425235877"/>
    <b v="0"/>
    <n v="15"/>
    <b v="1"/>
    <s v="theater/plays"/>
    <m/>
    <n v="30"/>
    <x v="1"/>
    <x v="6"/>
  </r>
  <r>
    <n v="8110"/>
    <x v="0"/>
    <x v="0"/>
    <s v="USD"/>
    <n v="1425830905"/>
    <n v="1423242505"/>
    <b v="0"/>
    <n v="57"/>
    <b v="1"/>
    <s v="theater/plays"/>
    <m/>
    <n v="142.28"/>
    <x v="1"/>
    <x v="6"/>
  </r>
  <r>
    <n v="810"/>
    <x v="0"/>
    <x v="1"/>
    <s v="GBP"/>
    <n v="1462697966"/>
    <n v="1460105966"/>
    <b v="0"/>
    <n v="33"/>
    <b v="1"/>
    <s v="theater/plays"/>
    <m/>
    <n v="24.55"/>
    <x v="1"/>
    <x v="6"/>
  </r>
  <r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1168"/>
    <x v="0"/>
    <x v="1"/>
    <s v="GBP"/>
    <n v="1406502000"/>
    <n v="1405583108"/>
    <b v="0"/>
    <n v="26"/>
    <b v="1"/>
    <s v="theater/plays"/>
    <m/>
    <n v="44.92"/>
    <x v="1"/>
    <x v="6"/>
  </r>
  <r>
    <n v="1594"/>
    <x v="0"/>
    <x v="1"/>
    <s v="GBP"/>
    <n v="1427919468"/>
    <n v="1425331068"/>
    <b v="0"/>
    <n v="69"/>
    <b v="1"/>
    <s v="theater/plays"/>
    <m/>
    <n v="23.1"/>
    <x v="1"/>
    <x v="6"/>
  </r>
  <r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660"/>
    <x v="0"/>
    <x v="0"/>
    <s v="USD"/>
    <n v="1434384880"/>
    <n v="1432484080"/>
    <b v="0"/>
    <n v="111"/>
    <b v="1"/>
    <s v="theater/plays"/>
    <m/>
    <n v="32.97"/>
    <x v="1"/>
    <x v="6"/>
  </r>
  <r>
    <n v="5366"/>
    <x v="0"/>
    <x v="0"/>
    <s v="USD"/>
    <n v="1438259422"/>
    <n v="1435667422"/>
    <b v="0"/>
    <n v="46"/>
    <b v="1"/>
    <s v="theater/plays"/>
    <m/>
    <n v="116.65"/>
    <x v="1"/>
    <x v="6"/>
  </r>
  <r>
    <n v="5016"/>
    <x v="0"/>
    <x v="1"/>
    <s v="GBP"/>
    <n v="1407106800"/>
    <n v="1404749446"/>
    <b v="0"/>
    <n v="63"/>
    <b v="1"/>
    <s v="theater/plays"/>
    <m/>
    <n v="79.62"/>
    <x v="1"/>
    <x v="6"/>
  </r>
  <r>
    <n v="250"/>
    <x v="0"/>
    <x v="1"/>
    <s v="GBP"/>
    <n v="1459845246"/>
    <n v="1457429646"/>
    <b v="0"/>
    <n v="9"/>
    <b v="1"/>
    <s v="theater/plays"/>
    <m/>
    <n v="27.78"/>
    <x v="1"/>
    <x v="6"/>
  </r>
  <r>
    <n v="2755"/>
    <x v="0"/>
    <x v="1"/>
    <s v="GBP"/>
    <n v="1412974800"/>
    <n v="1411109167"/>
    <b v="0"/>
    <n v="34"/>
    <b v="1"/>
    <s v="theater/plays"/>
    <m/>
    <n v="81.03"/>
    <x v="1"/>
    <x v="6"/>
  </r>
  <r>
    <n v="15327"/>
    <x v="0"/>
    <x v="0"/>
    <s v="USD"/>
    <n v="1487944080"/>
    <n v="1486129680"/>
    <b v="0"/>
    <n v="112"/>
    <b v="1"/>
    <s v="theater/plays"/>
    <m/>
    <n v="136.85"/>
    <x v="1"/>
    <x v="6"/>
  </r>
  <r>
    <n v="8348"/>
    <x v="0"/>
    <x v="0"/>
    <s v="USD"/>
    <n v="1469721518"/>
    <n v="1467129518"/>
    <b v="0"/>
    <n v="47"/>
    <b v="1"/>
    <s v="theater/plays"/>
    <m/>
    <n v="177.62"/>
    <x v="1"/>
    <x v="6"/>
  </r>
  <r>
    <n v="4145"/>
    <x v="0"/>
    <x v="0"/>
    <s v="USD"/>
    <n v="1481066554"/>
    <n v="1478906554"/>
    <b v="0"/>
    <n v="38"/>
    <b v="1"/>
    <s v="theater/plays"/>
    <m/>
    <n v="109.08"/>
    <x v="1"/>
    <x v="6"/>
  </r>
  <r>
    <n v="3350"/>
    <x v="0"/>
    <x v="1"/>
    <s v="GBP"/>
    <n v="1465750800"/>
    <n v="1463771421"/>
    <b v="0"/>
    <n v="28"/>
    <b v="1"/>
    <s v="theater/plays"/>
    <m/>
    <n v="119.64"/>
    <x v="1"/>
    <x v="6"/>
  </r>
  <r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1200"/>
    <x v="0"/>
    <x v="1"/>
    <s v="GBP"/>
    <n v="1460553480"/>
    <n v="1458770384"/>
    <b v="0"/>
    <n v="23"/>
    <b v="1"/>
    <s v="theater/plays"/>
    <m/>
    <n v="52.17"/>
    <x v="1"/>
    <x v="6"/>
  </r>
  <r>
    <n v="4565"/>
    <x v="0"/>
    <x v="0"/>
    <s v="USD"/>
    <n v="1409374093"/>
    <n v="1406782093"/>
    <b v="0"/>
    <n v="40"/>
    <b v="1"/>
    <s v="theater/plays"/>
    <m/>
    <n v="114.13"/>
    <x v="1"/>
    <x v="6"/>
  </r>
  <r>
    <n v="650"/>
    <x v="0"/>
    <x v="0"/>
    <s v="USD"/>
    <n v="1429317420"/>
    <n v="1424226768"/>
    <b v="0"/>
    <n v="13"/>
    <b v="1"/>
    <s v="theater/plays"/>
    <m/>
    <n v="50"/>
    <x v="1"/>
    <x v="6"/>
  </r>
  <r>
    <n v="1650"/>
    <x v="0"/>
    <x v="0"/>
    <s v="USD"/>
    <n v="1424910910"/>
    <n v="1424306110"/>
    <b v="0"/>
    <n v="18"/>
    <b v="1"/>
    <s v="theater/plays"/>
    <m/>
    <n v="91.67"/>
    <x v="1"/>
    <x v="6"/>
  </r>
  <r>
    <n v="2389"/>
    <x v="0"/>
    <x v="1"/>
    <s v="GBP"/>
    <n v="1462741200"/>
    <n v="1461503654"/>
    <b v="0"/>
    <n v="22"/>
    <b v="1"/>
    <s v="theater/plays"/>
    <m/>
    <n v="108.59"/>
    <x v="1"/>
    <x v="6"/>
  </r>
  <r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1534"/>
    <x v="0"/>
    <x v="0"/>
    <s v="USD"/>
    <n v="1465837200"/>
    <n v="1463971172"/>
    <b v="0"/>
    <n v="14"/>
    <b v="1"/>
    <s v="theater/plays"/>
    <m/>
    <n v="109.57"/>
    <x v="1"/>
    <x v="6"/>
  </r>
  <r>
    <n v="3655"/>
    <x v="0"/>
    <x v="19"/>
    <s v="EUR"/>
    <n v="1448838000"/>
    <n v="1445791811"/>
    <b v="0"/>
    <n v="51"/>
    <b v="1"/>
    <s v="theater/plays"/>
    <m/>
    <n v="71.67"/>
    <x v="1"/>
    <x v="6"/>
  </r>
  <r>
    <n v="5055"/>
    <x v="0"/>
    <x v="1"/>
    <s v="GBP"/>
    <n v="1406113200"/>
    <n v="1402910965"/>
    <b v="0"/>
    <n v="54"/>
    <b v="1"/>
    <s v="theater/plays"/>
    <m/>
    <n v="93.61"/>
    <x v="1"/>
    <x v="6"/>
  </r>
  <r>
    <n v="5376"/>
    <x v="0"/>
    <x v="1"/>
    <s v="GBP"/>
    <n v="1467414000"/>
    <n v="1462492178"/>
    <b v="0"/>
    <n v="70"/>
    <b v="1"/>
    <s v="theater/plays"/>
    <m/>
    <n v="76.8"/>
    <x v="1"/>
    <x v="6"/>
  </r>
  <r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058"/>
    <x v="0"/>
    <x v="0"/>
    <s v="USD"/>
    <n v="1446091260"/>
    <n v="1443029206"/>
    <b v="0"/>
    <n v="55"/>
    <b v="1"/>
    <s v="theater/plays"/>
    <m/>
    <n v="55.6"/>
    <x v="1"/>
    <x v="6"/>
  </r>
  <r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1521"/>
    <x v="0"/>
    <x v="1"/>
    <s v="GBP"/>
    <n v="1468611272"/>
    <n v="1466019272"/>
    <b v="0"/>
    <n v="27"/>
    <b v="1"/>
    <s v="theater/plays"/>
    <m/>
    <n v="56.33"/>
    <x v="1"/>
    <x v="6"/>
  </r>
  <r>
    <n v="2020"/>
    <x v="0"/>
    <x v="1"/>
    <s v="GBP"/>
    <n v="1406887310"/>
    <n v="1404295310"/>
    <b v="0"/>
    <n v="21"/>
    <b v="1"/>
    <s v="theater/plays"/>
    <m/>
    <n v="96.19"/>
    <x v="1"/>
    <x v="6"/>
  </r>
  <r>
    <n v="10299"/>
    <x v="0"/>
    <x v="0"/>
    <s v="USD"/>
    <n v="1416385679"/>
    <n v="1413790079"/>
    <b v="0"/>
    <n v="162"/>
    <b v="1"/>
    <s v="theater/plays"/>
    <m/>
    <n v="63.57"/>
    <x v="1"/>
    <x v="6"/>
  </r>
  <r>
    <n v="4250"/>
    <x v="0"/>
    <x v="0"/>
    <s v="USD"/>
    <n v="1487985734"/>
    <n v="1484097734"/>
    <b v="0"/>
    <n v="23"/>
    <b v="1"/>
    <s v="theater/plays"/>
    <m/>
    <n v="184.78"/>
    <x v="1"/>
    <x v="6"/>
  </r>
  <r>
    <n v="9124"/>
    <x v="0"/>
    <x v="20"/>
    <s v="SGD"/>
    <n v="1481731140"/>
    <n v="1479866343"/>
    <b v="0"/>
    <n v="72"/>
    <b v="1"/>
    <s v="theater/plays"/>
    <m/>
    <n v="126.72"/>
    <x v="1"/>
    <x v="6"/>
  </r>
  <r>
    <n v="5673"/>
    <x v="0"/>
    <x v="0"/>
    <s v="USD"/>
    <n v="1409587140"/>
    <n v="1408062990"/>
    <b v="0"/>
    <n v="68"/>
    <b v="1"/>
    <s v="theater/plays"/>
    <m/>
    <n v="83.43"/>
    <x v="1"/>
    <x v="6"/>
  </r>
  <r>
    <n v="1090"/>
    <x v="0"/>
    <x v="0"/>
    <s v="USD"/>
    <n v="1425704100"/>
    <n v="1424484717"/>
    <b v="0"/>
    <n v="20"/>
    <b v="1"/>
    <s v="theater/plays"/>
    <m/>
    <n v="54.5"/>
    <x v="1"/>
    <x v="6"/>
  </r>
  <r>
    <n v="7860"/>
    <x v="0"/>
    <x v="0"/>
    <s v="USD"/>
    <n v="1408464000"/>
    <n v="1406831445"/>
    <b v="0"/>
    <n v="26"/>
    <b v="1"/>
    <s v="theater/plays"/>
    <m/>
    <n v="302.31"/>
    <x v="1"/>
    <x v="6"/>
  </r>
  <r>
    <n v="3178"/>
    <x v="0"/>
    <x v="1"/>
    <s v="GBP"/>
    <n v="1458075600"/>
    <n v="1456183649"/>
    <b v="0"/>
    <n v="72"/>
    <b v="1"/>
    <s v="theater/plays"/>
    <m/>
    <n v="44.14"/>
    <x v="1"/>
    <x v="6"/>
  </r>
  <r>
    <n v="2600"/>
    <x v="0"/>
    <x v="0"/>
    <s v="USD"/>
    <n v="1449973592"/>
    <n v="1447381592"/>
    <b v="0"/>
    <n v="3"/>
    <b v="1"/>
    <s v="theater/plays"/>
    <m/>
    <n v="866.67"/>
    <x v="1"/>
    <x v="6"/>
  </r>
  <r>
    <n v="1105"/>
    <x v="0"/>
    <x v="0"/>
    <s v="USD"/>
    <n v="1431481037"/>
    <n v="1428889037"/>
    <b v="0"/>
    <n v="18"/>
    <b v="1"/>
    <s v="theater/plays"/>
    <m/>
    <n v="61.39"/>
    <x v="1"/>
    <x v="6"/>
  </r>
  <r>
    <n v="890"/>
    <x v="0"/>
    <x v="1"/>
    <s v="GBP"/>
    <n v="1438467894"/>
    <n v="1436307894"/>
    <b v="0"/>
    <n v="30"/>
    <b v="1"/>
    <s v="theater/plays"/>
    <m/>
    <n v="29.67"/>
    <x v="1"/>
    <x v="6"/>
  </r>
  <r>
    <n v="1046"/>
    <x v="0"/>
    <x v="0"/>
    <s v="USD"/>
    <n v="1420088400"/>
    <n v="1416977259"/>
    <b v="0"/>
    <n v="23"/>
    <b v="1"/>
    <s v="theater/plays"/>
    <m/>
    <n v="45.48"/>
    <x v="1"/>
    <x v="6"/>
  </r>
  <r>
    <n v="5195"/>
    <x v="0"/>
    <x v="17"/>
    <s v="EUR"/>
    <n v="1484441980"/>
    <n v="1479257980"/>
    <b v="0"/>
    <n v="54"/>
    <b v="1"/>
    <s v="theater/plays"/>
    <m/>
    <n v="96.2"/>
    <x v="1"/>
    <x v="6"/>
  </r>
  <r>
    <n v="1766"/>
    <x v="0"/>
    <x v="0"/>
    <s v="USD"/>
    <n v="1481961600"/>
    <n v="1479283285"/>
    <b v="0"/>
    <n v="26"/>
    <b v="1"/>
    <s v="theater/plays"/>
    <m/>
    <n v="67.92"/>
    <x v="1"/>
    <x v="6"/>
  </r>
  <r>
    <n v="277"/>
    <x v="0"/>
    <x v="0"/>
    <s v="USD"/>
    <n v="1449089965"/>
    <n v="1446670765"/>
    <b v="0"/>
    <n v="9"/>
    <b v="1"/>
    <s v="theater/plays"/>
    <m/>
    <n v="30.78"/>
    <x v="1"/>
    <x v="6"/>
  </r>
  <r>
    <n v="1035"/>
    <x v="0"/>
    <x v="0"/>
    <s v="USD"/>
    <n v="1408942740"/>
    <n v="1407157756"/>
    <b v="0"/>
    <n v="27"/>
    <b v="1"/>
    <s v="theater/plays"/>
    <m/>
    <n v="38.33"/>
    <x v="1"/>
    <x v="6"/>
  </r>
  <r>
    <n v="2005"/>
    <x v="0"/>
    <x v="1"/>
    <s v="GBP"/>
    <n v="1437235200"/>
    <n v="1435177840"/>
    <b v="0"/>
    <n v="30"/>
    <b v="1"/>
    <s v="theater/plays"/>
    <m/>
    <n v="66.83"/>
    <x v="1"/>
    <x v="6"/>
  </r>
  <r>
    <n v="3730"/>
    <x v="0"/>
    <x v="5"/>
    <s v="CAD"/>
    <n v="1446053616"/>
    <n v="1443461616"/>
    <b v="0"/>
    <n v="52"/>
    <b v="1"/>
    <s v="theater/plays"/>
    <m/>
    <n v="71.73"/>
    <x v="1"/>
    <x v="6"/>
  </r>
  <r>
    <n v="3000"/>
    <x v="0"/>
    <x v="1"/>
    <s v="GBP"/>
    <n v="1400423973"/>
    <n v="1399387173"/>
    <b v="0"/>
    <n v="17"/>
    <b v="1"/>
    <s v="theater/plays"/>
    <m/>
    <n v="176.47"/>
    <x v="1"/>
    <x v="6"/>
  </r>
  <r>
    <n v="8001"/>
    <x v="0"/>
    <x v="0"/>
    <s v="USD"/>
    <n v="1429976994"/>
    <n v="1424796594"/>
    <b v="0"/>
    <n v="19"/>
    <b v="1"/>
    <s v="theater/plays"/>
    <m/>
    <n v="421.11"/>
    <x v="1"/>
    <x v="6"/>
  </r>
  <r>
    <n v="8084"/>
    <x v="0"/>
    <x v="1"/>
    <s v="GBP"/>
    <n v="1426870560"/>
    <n v="1424280899"/>
    <b v="0"/>
    <n v="77"/>
    <b v="1"/>
    <s v="theater/plays"/>
    <m/>
    <n v="104.99"/>
    <x v="1"/>
    <x v="6"/>
  </r>
  <r>
    <n v="592"/>
    <x v="0"/>
    <x v="1"/>
    <s v="GBP"/>
    <n v="1409490480"/>
    <n v="1407400306"/>
    <b v="0"/>
    <n v="21"/>
    <b v="1"/>
    <s v="theater/plays"/>
    <m/>
    <n v="28.19"/>
    <x v="1"/>
    <x v="6"/>
  </r>
  <r>
    <n v="2073"/>
    <x v="0"/>
    <x v="1"/>
    <s v="GBP"/>
    <n v="1440630000"/>
    <n v="1439122800"/>
    <b v="0"/>
    <n v="38"/>
    <b v="1"/>
    <s v="theater/plays"/>
    <m/>
    <n v="54.55"/>
    <x v="1"/>
    <x v="6"/>
  </r>
  <r>
    <n v="3133"/>
    <x v="0"/>
    <x v="0"/>
    <s v="USD"/>
    <n v="1417305178"/>
    <n v="1414277578"/>
    <b v="0"/>
    <n v="28"/>
    <b v="1"/>
    <s v="theater/plays"/>
    <m/>
    <n v="111.89"/>
    <x v="1"/>
    <x v="6"/>
  </r>
  <r>
    <n v="4090"/>
    <x v="0"/>
    <x v="0"/>
    <s v="USD"/>
    <n v="1426044383"/>
    <n v="1423455983"/>
    <b v="0"/>
    <n v="48"/>
    <b v="1"/>
    <s v="theater/plays"/>
    <m/>
    <n v="85.21"/>
    <x v="1"/>
    <x v="6"/>
  </r>
  <r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1955"/>
    <x v="0"/>
    <x v="0"/>
    <s v="USD"/>
    <n v="1466707620"/>
    <n v="1464979620"/>
    <b v="0"/>
    <n v="30"/>
    <b v="1"/>
    <s v="theater/plays"/>
    <m/>
    <n v="65.17"/>
    <x v="1"/>
    <x v="6"/>
  </r>
  <r>
    <n v="6000.66"/>
    <x v="0"/>
    <x v="0"/>
    <s v="USD"/>
    <n v="1448074800"/>
    <n v="1444874768"/>
    <b v="0"/>
    <n v="64"/>
    <b v="1"/>
    <s v="theater/plays"/>
    <m/>
    <n v="93.76"/>
    <x v="1"/>
    <x v="6"/>
  </r>
  <r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2100"/>
    <x v="0"/>
    <x v="0"/>
    <s v="USD"/>
    <n v="1417620506"/>
    <n v="1415028506"/>
    <b v="0"/>
    <n v="41"/>
    <b v="1"/>
    <s v="theater/plays"/>
    <m/>
    <n v="51.22"/>
    <x v="1"/>
    <x v="6"/>
  </r>
  <r>
    <n v="3506"/>
    <x v="0"/>
    <x v="0"/>
    <s v="USD"/>
    <n v="1418581088"/>
    <n v="1415125088"/>
    <b v="0"/>
    <n v="35"/>
    <b v="1"/>
    <s v="theater/plays"/>
    <m/>
    <n v="100.17"/>
    <x v="1"/>
    <x v="6"/>
  </r>
  <r>
    <n v="1557"/>
    <x v="0"/>
    <x v="1"/>
    <s v="GBP"/>
    <n v="1434625441"/>
    <n v="1432033441"/>
    <b v="0"/>
    <n v="45"/>
    <b v="1"/>
    <s v="theater/plays"/>
    <m/>
    <n v="34.6"/>
    <x v="1"/>
    <x v="6"/>
  </r>
  <r>
    <n v="11450"/>
    <x v="0"/>
    <x v="0"/>
    <s v="USD"/>
    <n v="1464960682"/>
    <n v="1462368682"/>
    <b v="0"/>
    <n v="62"/>
    <b v="1"/>
    <s v="theater/plays"/>
    <m/>
    <n v="184.68"/>
    <x v="1"/>
    <x v="6"/>
  </r>
  <r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1115"/>
    <x v="0"/>
    <x v="0"/>
    <s v="USD"/>
    <n v="1407536880"/>
    <n v="1404997548"/>
    <b v="0"/>
    <n v="18"/>
    <b v="1"/>
    <s v="theater/plays"/>
    <m/>
    <n v="61.94"/>
    <x v="1"/>
    <x v="6"/>
  </r>
  <r>
    <n v="500"/>
    <x v="0"/>
    <x v="1"/>
    <s v="GBP"/>
    <n v="1462565855"/>
    <n v="1458245855"/>
    <b v="0"/>
    <n v="12"/>
    <b v="1"/>
    <s v="theater/plays"/>
    <m/>
    <n v="41.67"/>
    <x v="1"/>
    <x v="6"/>
  </r>
  <r>
    <n v="1587"/>
    <x v="0"/>
    <x v="0"/>
    <s v="USD"/>
    <n v="1415234760"/>
    <n v="1413065230"/>
    <b v="0"/>
    <n v="44"/>
    <b v="1"/>
    <s v="theater/plays"/>
    <m/>
    <n v="36.07"/>
    <x v="1"/>
    <x v="6"/>
  </r>
  <r>
    <n v="783"/>
    <x v="0"/>
    <x v="1"/>
    <s v="GBP"/>
    <n v="1406470645"/>
    <n v="1403878645"/>
    <b v="0"/>
    <n v="27"/>
    <b v="1"/>
    <s v="theater/plays"/>
    <m/>
    <n v="29"/>
    <x v="1"/>
    <x v="6"/>
  </r>
  <r>
    <n v="920"/>
    <x v="0"/>
    <x v="1"/>
    <s v="GBP"/>
    <n v="1433009400"/>
    <n v="1431795944"/>
    <b v="0"/>
    <n v="38"/>
    <b v="1"/>
    <s v="theater/plays"/>
    <m/>
    <n v="24.21"/>
    <x v="1"/>
    <x v="6"/>
  </r>
  <r>
    <n v="1565"/>
    <x v="0"/>
    <x v="0"/>
    <s v="USD"/>
    <n v="1401595140"/>
    <n v="1399286589"/>
    <b v="0"/>
    <n v="28"/>
    <b v="1"/>
    <s v="theater/plays"/>
    <m/>
    <n v="55.89"/>
    <x v="1"/>
    <x v="6"/>
  </r>
  <r>
    <n v="280"/>
    <x v="0"/>
    <x v="1"/>
    <s v="GBP"/>
    <n v="1455832800"/>
    <n v="1452338929"/>
    <b v="0"/>
    <n v="24"/>
    <b v="1"/>
    <s v="theater/plays"/>
    <m/>
    <n v="11.67"/>
    <x v="1"/>
    <x v="6"/>
  </r>
  <r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1245"/>
    <x v="0"/>
    <x v="1"/>
    <s v="GBP"/>
    <n v="1424556325"/>
    <n v="1421964325"/>
    <b v="0"/>
    <n v="46"/>
    <b v="1"/>
    <s v="theater/plays"/>
    <m/>
    <n v="27.07"/>
    <x v="1"/>
    <x v="6"/>
  </r>
  <r>
    <n v="10041"/>
    <x v="0"/>
    <x v="0"/>
    <s v="USD"/>
    <n v="1409266414"/>
    <n v="1405378414"/>
    <b v="0"/>
    <n v="85"/>
    <b v="1"/>
    <s v="theater/plays"/>
    <m/>
    <n v="118.13"/>
    <x v="1"/>
    <x v="6"/>
  </r>
  <r>
    <n v="2954"/>
    <x v="0"/>
    <x v="1"/>
    <s v="GBP"/>
    <n v="1438968146"/>
    <n v="1436376146"/>
    <b v="0"/>
    <n v="66"/>
    <b v="1"/>
    <s v="theater/plays"/>
    <m/>
    <n v="44.76"/>
    <x v="1"/>
    <x v="6"/>
  </r>
  <r>
    <n v="16465"/>
    <x v="0"/>
    <x v="0"/>
    <s v="USD"/>
    <n v="1447295460"/>
    <n v="1444747843"/>
    <b v="0"/>
    <n v="165"/>
    <b v="1"/>
    <s v="theater/plays"/>
    <m/>
    <n v="99.79"/>
    <x v="1"/>
    <x v="6"/>
  </r>
  <r>
    <n v="2000"/>
    <x v="0"/>
    <x v="1"/>
    <s v="GBP"/>
    <n v="1435230324"/>
    <n v="1432638324"/>
    <b v="0"/>
    <n v="17"/>
    <b v="1"/>
    <s v="theater/plays"/>
    <m/>
    <n v="117.65"/>
    <x v="1"/>
    <x v="6"/>
  </r>
  <r>
    <n v="610"/>
    <x v="0"/>
    <x v="0"/>
    <s v="USD"/>
    <n v="1434542702"/>
    <n v="1432814702"/>
    <b v="0"/>
    <n v="3"/>
    <b v="1"/>
    <s v="theater/plays"/>
    <m/>
    <n v="203.33"/>
    <x v="1"/>
    <x v="6"/>
  </r>
  <r>
    <n v="481.5"/>
    <x v="0"/>
    <x v="1"/>
    <s v="GBP"/>
    <n v="1456876740"/>
    <n v="1455063886"/>
    <b v="0"/>
    <n v="17"/>
    <b v="1"/>
    <s v="theater/plays"/>
    <m/>
    <n v="28.32"/>
    <x v="1"/>
    <x v="6"/>
  </r>
  <r>
    <n v="10031"/>
    <x v="0"/>
    <x v="0"/>
    <s v="USD"/>
    <n v="1405511376"/>
    <n v="1401623376"/>
    <b v="0"/>
    <n v="91"/>
    <b v="1"/>
    <s v="theater/plays"/>
    <m/>
    <n v="110.23"/>
    <x v="1"/>
    <x v="6"/>
  </r>
  <r>
    <n v="2142"/>
    <x v="0"/>
    <x v="1"/>
    <s v="GBP"/>
    <n v="1404641289"/>
    <n v="1402049289"/>
    <b v="0"/>
    <n v="67"/>
    <b v="1"/>
    <s v="theater/plays"/>
    <m/>
    <n v="31.97"/>
    <x v="1"/>
    <x v="6"/>
  </r>
  <r>
    <n v="1055"/>
    <x v="0"/>
    <x v="0"/>
    <s v="USD"/>
    <n v="1405727304"/>
    <n v="1403135304"/>
    <b v="0"/>
    <n v="18"/>
    <b v="1"/>
    <s v="theater/plays"/>
    <m/>
    <n v="58.61"/>
    <x v="1"/>
    <x v="6"/>
  </r>
  <r>
    <n v="618"/>
    <x v="0"/>
    <x v="1"/>
    <s v="GBP"/>
    <n v="1469998680"/>
    <n v="1466710358"/>
    <b v="0"/>
    <n v="21"/>
    <b v="1"/>
    <s v="theater/plays"/>
    <m/>
    <n v="29.43"/>
    <x v="1"/>
    <x v="6"/>
  </r>
  <r>
    <n v="3255"/>
    <x v="0"/>
    <x v="0"/>
    <s v="USD"/>
    <n v="1465196400"/>
    <n v="1462841990"/>
    <b v="0"/>
    <n v="40"/>
    <b v="1"/>
    <s v="theater/plays"/>
    <m/>
    <n v="81.38"/>
    <x v="1"/>
    <x v="6"/>
  </r>
  <r>
    <n v="15535"/>
    <x v="0"/>
    <x v="0"/>
    <s v="USD"/>
    <n v="1444264372"/>
    <n v="1442536372"/>
    <b v="0"/>
    <n v="78"/>
    <b v="1"/>
    <s v="theater/plays"/>
    <m/>
    <n v="199.17"/>
    <x v="1"/>
    <x v="6"/>
  </r>
  <r>
    <n v="3000"/>
    <x v="0"/>
    <x v="1"/>
    <s v="GBP"/>
    <n v="1411858862"/>
    <n v="1409266862"/>
    <b v="0"/>
    <n v="26"/>
    <b v="1"/>
    <s v="theater/plays"/>
    <m/>
    <n v="115.38"/>
    <x v="1"/>
    <x v="6"/>
  </r>
  <r>
    <n v="650"/>
    <x v="0"/>
    <x v="0"/>
    <s v="USD"/>
    <n v="1425099540"/>
    <n v="1424280938"/>
    <b v="0"/>
    <n v="14"/>
    <b v="1"/>
    <s v="theater/plays"/>
    <m/>
    <n v="46.43"/>
    <x v="1"/>
    <x v="6"/>
  </r>
  <r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200"/>
    <x v="0"/>
    <x v="0"/>
    <s v="USD"/>
    <n v="1460935800"/>
    <n v="1459999656"/>
    <b v="0"/>
    <n v="9"/>
    <b v="1"/>
    <s v="theater/plays"/>
    <m/>
    <n v="22.22"/>
    <x v="1"/>
    <x v="6"/>
  </r>
  <r>
    <n v="4784"/>
    <x v="0"/>
    <x v="1"/>
    <s v="GBP"/>
    <n v="1429813800"/>
    <n v="1427363645"/>
    <b v="0"/>
    <n v="30"/>
    <b v="1"/>
    <s v="theater/plays"/>
    <m/>
    <n v="159.47"/>
    <x v="1"/>
    <x v="6"/>
  </r>
  <r>
    <n v="1700.01"/>
    <x v="0"/>
    <x v="0"/>
    <s v="USD"/>
    <n v="1414284180"/>
    <n v="1410558948"/>
    <b v="0"/>
    <n v="45"/>
    <b v="1"/>
    <s v="theater/plays"/>
    <m/>
    <n v="37.78"/>
    <x v="1"/>
    <x v="6"/>
  </r>
  <r>
    <n v="4035"/>
    <x v="0"/>
    <x v="0"/>
    <s v="USD"/>
    <n v="1400875307"/>
    <n v="1398283307"/>
    <b v="0"/>
    <n v="56"/>
    <b v="1"/>
    <s v="theater/plays"/>
    <m/>
    <n v="72.05"/>
    <x v="1"/>
    <x v="6"/>
  </r>
  <r>
    <n v="2930"/>
    <x v="0"/>
    <x v="17"/>
    <s v="EUR"/>
    <n v="1459978200"/>
    <n v="1458416585"/>
    <b v="0"/>
    <n v="46"/>
    <b v="1"/>
    <s v="theater/plays"/>
    <m/>
    <n v="63.7"/>
    <x v="1"/>
    <x v="6"/>
  </r>
  <r>
    <n v="966"/>
    <x v="0"/>
    <x v="1"/>
    <s v="GBP"/>
    <n v="1455408000"/>
    <n v="1454638202"/>
    <b v="0"/>
    <n v="34"/>
    <b v="1"/>
    <s v="theater/plays"/>
    <m/>
    <n v="28.41"/>
    <x v="1"/>
    <x v="6"/>
  </r>
  <r>
    <n v="10115"/>
    <x v="0"/>
    <x v="0"/>
    <s v="USD"/>
    <n v="1425495563"/>
    <n v="1422903563"/>
    <b v="0"/>
    <n v="98"/>
    <b v="1"/>
    <s v="theater/plays"/>
    <m/>
    <n v="103.21"/>
    <x v="1"/>
    <x v="6"/>
  </r>
  <r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50"/>
    <x v="0"/>
    <x v="0"/>
    <s v="USD"/>
    <n v="1429912341"/>
    <n v="1427320341"/>
    <b v="0"/>
    <n v="10"/>
    <b v="1"/>
    <s v="theater/plays"/>
    <m/>
    <n v="35"/>
    <x v="1"/>
    <x v="6"/>
  </r>
  <r>
    <n v="6215"/>
    <x v="0"/>
    <x v="0"/>
    <s v="USD"/>
    <n v="1423119540"/>
    <n v="1421252084"/>
    <b v="0"/>
    <n v="76"/>
    <b v="1"/>
    <s v="theater/plays"/>
    <m/>
    <n v="81.78"/>
    <x v="1"/>
    <x v="6"/>
  </r>
  <r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4055"/>
    <x v="0"/>
    <x v="0"/>
    <s v="USD"/>
    <n v="1411264800"/>
    <n v="1409620903"/>
    <b v="0"/>
    <n v="87"/>
    <b v="1"/>
    <s v="theater/plays"/>
    <m/>
    <n v="46.61"/>
    <x v="1"/>
    <x v="6"/>
  </r>
  <r>
    <n v="1500"/>
    <x v="0"/>
    <x v="1"/>
    <s v="GBP"/>
    <n v="1404314952"/>
    <n v="1401722952"/>
    <b v="0"/>
    <n v="29"/>
    <b v="1"/>
    <s v="theater/plays"/>
    <m/>
    <n v="51.72"/>
    <x v="1"/>
    <x v="6"/>
  </r>
  <r>
    <n v="2055"/>
    <x v="0"/>
    <x v="1"/>
    <s v="GBP"/>
    <n v="1425142800"/>
    <n v="1422983847"/>
    <b v="0"/>
    <n v="51"/>
    <b v="1"/>
    <s v="theater/plays"/>
    <m/>
    <n v="40.29"/>
    <x v="1"/>
    <x v="6"/>
  </r>
  <r>
    <n v="195"/>
    <x v="0"/>
    <x v="1"/>
    <s v="GBP"/>
    <n v="1478046661"/>
    <n v="1476837061"/>
    <b v="0"/>
    <n v="12"/>
    <b v="1"/>
    <s v="theater/plays"/>
    <m/>
    <n v="16.25"/>
    <x v="1"/>
    <x v="6"/>
  </r>
  <r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2000"/>
    <x v="0"/>
    <x v="0"/>
    <s v="USD"/>
    <n v="1408383153"/>
    <n v="1405791153"/>
    <b v="0"/>
    <n v="21"/>
    <b v="1"/>
    <s v="theater/plays"/>
    <m/>
    <n v="95.24"/>
    <x v="1"/>
    <x v="6"/>
  </r>
  <r>
    <n v="2193"/>
    <x v="0"/>
    <x v="0"/>
    <s v="USD"/>
    <n v="1454709600"/>
    <n v="1452520614"/>
    <b v="0"/>
    <n v="42"/>
    <b v="1"/>
    <s v="theater/plays"/>
    <m/>
    <n v="52.21"/>
    <x v="1"/>
    <x v="6"/>
  </r>
  <r>
    <n v="9525"/>
    <x v="0"/>
    <x v="0"/>
    <s v="USD"/>
    <n v="1402974000"/>
    <n v="1400290255"/>
    <b v="0"/>
    <n v="71"/>
    <b v="1"/>
    <s v="theater/plays"/>
    <m/>
    <n v="134.15"/>
    <x v="1"/>
    <x v="6"/>
  </r>
  <r>
    <n v="10555"/>
    <x v="0"/>
    <x v="0"/>
    <s v="USD"/>
    <n v="1404983269"/>
    <n v="1402391269"/>
    <b v="0"/>
    <n v="168"/>
    <b v="1"/>
    <s v="theater/plays"/>
    <m/>
    <n v="62.83"/>
    <x v="1"/>
    <x v="6"/>
  </r>
  <r>
    <n v="1120"/>
    <x v="0"/>
    <x v="0"/>
    <s v="USD"/>
    <n v="1470538800"/>
    <n v="1469112493"/>
    <b v="0"/>
    <n v="19"/>
    <b v="1"/>
    <s v="theater/plays"/>
    <m/>
    <n v="58.95"/>
    <x v="1"/>
    <x v="6"/>
  </r>
  <r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030"/>
    <x v="0"/>
    <x v="0"/>
    <s v="USD"/>
    <n v="1440003820"/>
    <n v="1437411820"/>
    <b v="0"/>
    <n v="36"/>
    <b v="1"/>
    <s v="theater/plays"/>
    <m/>
    <n v="84.17"/>
    <x v="1"/>
    <x v="6"/>
  </r>
  <r>
    <n v="2605"/>
    <x v="0"/>
    <x v="1"/>
    <s v="GBP"/>
    <n v="1430600400"/>
    <n v="1428358567"/>
    <b v="0"/>
    <n v="14"/>
    <b v="1"/>
    <s v="theater/plays"/>
    <m/>
    <n v="186.07"/>
    <x v="1"/>
    <x v="6"/>
  </r>
  <r>
    <n v="1616.14"/>
    <x v="0"/>
    <x v="0"/>
    <s v="USD"/>
    <n v="1453179540"/>
    <n v="1452030730"/>
    <b v="0"/>
    <n v="18"/>
    <b v="1"/>
    <s v="theater/plays"/>
    <m/>
    <n v="89.79"/>
    <x v="1"/>
    <x v="6"/>
  </r>
  <r>
    <n v="5260.92"/>
    <x v="0"/>
    <x v="0"/>
    <s v="USD"/>
    <n v="1405095300"/>
    <n v="1403146628"/>
    <b v="0"/>
    <n v="82"/>
    <b v="1"/>
    <s v="theater/plays"/>
    <m/>
    <n v="64.16"/>
    <x v="1"/>
    <x v="6"/>
  </r>
  <r>
    <n v="2565"/>
    <x v="0"/>
    <x v="0"/>
    <s v="USD"/>
    <n v="1447445820"/>
    <n v="1445077121"/>
    <b v="0"/>
    <n v="43"/>
    <b v="1"/>
    <s v="theater/plays"/>
    <m/>
    <n v="59.65"/>
    <x v="1"/>
    <x v="6"/>
  </r>
  <r>
    <n v="250"/>
    <x v="0"/>
    <x v="0"/>
    <s v="USD"/>
    <n v="1433016672"/>
    <n v="1430424672"/>
    <b v="0"/>
    <n v="8"/>
    <b v="1"/>
    <s v="theater/plays"/>
    <m/>
    <n v="31.25"/>
    <x v="1"/>
    <x v="6"/>
  </r>
  <r>
    <n v="1855"/>
    <x v="0"/>
    <x v="0"/>
    <s v="USD"/>
    <n v="1410266146"/>
    <n v="1407674146"/>
    <b v="0"/>
    <n v="45"/>
    <b v="1"/>
    <s v="theater/plays"/>
    <m/>
    <n v="41.22"/>
    <x v="1"/>
    <x v="6"/>
  </r>
  <r>
    <n v="867"/>
    <x v="0"/>
    <x v="2"/>
    <s v="AUD"/>
    <n v="1465394340"/>
    <n v="1464677986"/>
    <b v="0"/>
    <n v="20"/>
    <b v="1"/>
    <s v="theater/plays"/>
    <m/>
    <n v="43.35"/>
    <x v="1"/>
    <x v="6"/>
  </r>
  <r>
    <n v="2000"/>
    <x v="0"/>
    <x v="1"/>
    <s v="GBP"/>
    <n v="1445604236"/>
    <n v="1443185036"/>
    <b v="0"/>
    <n v="31"/>
    <b v="1"/>
    <s v="theater/plays"/>
    <m/>
    <n v="64.52"/>
    <x v="1"/>
    <x v="6"/>
  </r>
  <r>
    <n v="1082"/>
    <x v="0"/>
    <x v="1"/>
    <s v="GBP"/>
    <n v="1423138800"/>
    <n v="1421092725"/>
    <b v="0"/>
    <n v="25"/>
    <b v="1"/>
    <s v="theater/plays"/>
    <m/>
    <n v="43.28"/>
    <x v="1"/>
    <x v="6"/>
  </r>
  <r>
    <n v="1078"/>
    <x v="0"/>
    <x v="0"/>
    <s v="USD"/>
    <n v="1458332412"/>
    <n v="1454448012"/>
    <b v="0"/>
    <n v="14"/>
    <b v="1"/>
    <s v="theater/plays"/>
    <m/>
    <n v="77"/>
    <x v="1"/>
    <x v="6"/>
  </r>
  <r>
    <n v="2305"/>
    <x v="0"/>
    <x v="0"/>
    <s v="USD"/>
    <n v="1418784689"/>
    <n v="1416192689"/>
    <b v="0"/>
    <n v="45"/>
    <b v="1"/>
    <s v="theater/plays"/>
    <m/>
    <n v="51.22"/>
    <x v="1"/>
    <x v="6"/>
  </r>
  <r>
    <n v="1365"/>
    <x v="0"/>
    <x v="0"/>
    <s v="USD"/>
    <n v="1468036800"/>
    <n v="1465607738"/>
    <b v="0"/>
    <n v="20"/>
    <b v="1"/>
    <s v="theater/plays"/>
    <m/>
    <n v="68.25"/>
    <x v="1"/>
    <x v="6"/>
  </r>
  <r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658"/>
    <x v="0"/>
    <x v="0"/>
    <s v="USD"/>
    <n v="1429636927"/>
    <n v="1427304127"/>
    <b v="0"/>
    <n v="16"/>
    <b v="1"/>
    <s v="theater/plays"/>
    <m/>
    <n v="41.13"/>
    <x v="1"/>
    <x v="6"/>
  </r>
  <r>
    <n v="1532"/>
    <x v="0"/>
    <x v="0"/>
    <s v="USD"/>
    <n v="1406087940"/>
    <n v="1404141626"/>
    <b v="0"/>
    <n v="37"/>
    <b v="1"/>
    <s v="theater/plays"/>
    <m/>
    <n v="41.41"/>
    <x v="1"/>
    <x v="6"/>
  </r>
  <r>
    <n v="385"/>
    <x v="0"/>
    <x v="1"/>
    <s v="GBP"/>
    <n v="1471130956"/>
    <n v="1465946956"/>
    <b v="0"/>
    <n v="14"/>
    <b v="1"/>
    <s v="theater/plays"/>
    <m/>
    <n v="27.5"/>
    <x v="1"/>
    <x v="6"/>
  </r>
  <r>
    <n v="705"/>
    <x v="0"/>
    <x v="1"/>
    <s v="GBP"/>
    <n v="1406825159"/>
    <n v="1404233159"/>
    <b v="0"/>
    <n v="21"/>
    <b v="1"/>
    <s v="theater/plays"/>
    <m/>
    <n v="33.57"/>
    <x v="1"/>
    <x v="6"/>
  </r>
  <r>
    <n v="10065"/>
    <x v="0"/>
    <x v="0"/>
    <s v="USD"/>
    <n v="1476381627"/>
    <n v="1473789627"/>
    <b v="0"/>
    <n v="69"/>
    <b v="1"/>
    <s v="theater/plays"/>
    <m/>
    <n v="145.87"/>
    <x v="1"/>
    <x v="6"/>
  </r>
  <r>
    <n v="5739"/>
    <x v="0"/>
    <x v="0"/>
    <s v="USD"/>
    <n v="1406876340"/>
    <n v="1404190567"/>
    <b v="0"/>
    <n v="16"/>
    <b v="1"/>
    <s v="theater/plays"/>
    <m/>
    <n v="358.69"/>
    <x v="1"/>
    <x v="6"/>
  </r>
  <r>
    <n v="2804"/>
    <x v="0"/>
    <x v="0"/>
    <s v="USD"/>
    <n v="1423720740"/>
    <n v="1421081857"/>
    <b v="0"/>
    <n v="55"/>
    <b v="1"/>
    <s v="theater/plays"/>
    <m/>
    <n v="50.98"/>
    <x v="1"/>
    <x v="6"/>
  </r>
  <r>
    <n v="1216"/>
    <x v="0"/>
    <x v="0"/>
    <s v="USD"/>
    <n v="1422937620"/>
    <n v="1420606303"/>
    <b v="0"/>
    <n v="27"/>
    <b v="1"/>
    <s v="theater/plays"/>
    <m/>
    <n v="45.04"/>
    <x v="1"/>
    <x v="6"/>
  </r>
  <r>
    <n v="631"/>
    <x v="0"/>
    <x v="1"/>
    <s v="GBP"/>
    <n v="1463743860"/>
    <n v="1461151860"/>
    <b v="0"/>
    <n v="36"/>
    <b v="1"/>
    <s v="theater/plays"/>
    <m/>
    <n v="17.53"/>
    <x v="1"/>
    <x v="6"/>
  </r>
  <r>
    <n v="950"/>
    <x v="0"/>
    <x v="1"/>
    <s v="GBP"/>
    <n v="1408106352"/>
    <n v="1406896752"/>
    <b v="0"/>
    <n v="19"/>
    <b v="1"/>
    <s v="theater/plays"/>
    <m/>
    <n v="50"/>
    <x v="1"/>
    <x v="6"/>
  </r>
  <r>
    <n v="695"/>
    <x v="0"/>
    <x v="0"/>
    <s v="USD"/>
    <n v="1477710000"/>
    <n v="1475248279"/>
    <b v="0"/>
    <n v="12"/>
    <b v="1"/>
    <s v="theater/plays"/>
    <m/>
    <n v="57.92"/>
    <x v="1"/>
    <x v="6"/>
  </r>
  <r>
    <n v="505"/>
    <x v="0"/>
    <x v="0"/>
    <s v="USD"/>
    <n v="1436551200"/>
    <n v="1435181628"/>
    <b v="0"/>
    <n v="17"/>
    <b v="1"/>
    <s v="theater/plays"/>
    <m/>
    <n v="29.71"/>
    <x v="1"/>
    <x v="6"/>
  </r>
  <r>
    <n v="10338"/>
    <x v="0"/>
    <x v="5"/>
    <s v="CAD"/>
    <n v="1476158340"/>
    <n v="1472594585"/>
    <b v="0"/>
    <n v="114"/>
    <b v="1"/>
    <s v="theater/plays"/>
    <m/>
    <n v="90.68"/>
    <x v="1"/>
    <x v="6"/>
  </r>
  <r>
    <n v="5116.18"/>
    <x v="0"/>
    <x v="0"/>
    <s v="USD"/>
    <n v="1471921637"/>
    <n v="1469329637"/>
    <b v="0"/>
    <n v="93"/>
    <b v="1"/>
    <s v="theater/plays"/>
    <m/>
    <n v="55.01"/>
    <x v="1"/>
    <x v="6"/>
  </r>
  <r>
    <n v="2060"/>
    <x v="0"/>
    <x v="1"/>
    <s v="GBP"/>
    <n v="1439136000"/>
    <n v="1436972472"/>
    <b v="0"/>
    <n v="36"/>
    <b v="1"/>
    <s v="theater/plays"/>
    <m/>
    <n v="57.22"/>
    <x v="1"/>
    <x v="6"/>
  </r>
  <r>
    <n v="4450"/>
    <x v="0"/>
    <x v="0"/>
    <s v="USD"/>
    <n v="1461108450"/>
    <n v="1455928050"/>
    <b v="0"/>
    <n v="61"/>
    <b v="1"/>
    <s v="theater/plays"/>
    <m/>
    <n v="72.95"/>
    <x v="1"/>
    <x v="6"/>
  </r>
  <r>
    <n v="3030"/>
    <x v="0"/>
    <x v="0"/>
    <s v="USD"/>
    <n v="1426864032"/>
    <n v="1424275632"/>
    <b v="0"/>
    <n v="47"/>
    <b v="1"/>
    <s v="theater/plays"/>
    <m/>
    <n v="64.47"/>
    <x v="1"/>
    <x v="6"/>
  </r>
  <r>
    <n v="12178"/>
    <x v="0"/>
    <x v="0"/>
    <s v="USD"/>
    <n v="1474426800"/>
    <n v="1471976529"/>
    <b v="0"/>
    <n v="17"/>
    <b v="1"/>
    <s v="theater/plays"/>
    <m/>
    <n v="716.35"/>
    <x v="1"/>
    <x v="6"/>
  </r>
  <r>
    <n v="3175"/>
    <x v="0"/>
    <x v="0"/>
    <s v="USD"/>
    <n v="1461857045"/>
    <n v="1459265045"/>
    <b v="0"/>
    <n v="63"/>
    <b v="1"/>
    <s v="theater/plays"/>
    <m/>
    <n v="50.4"/>
    <x v="1"/>
    <x v="6"/>
  </r>
  <r>
    <n v="375"/>
    <x v="0"/>
    <x v="0"/>
    <s v="USD"/>
    <n v="1468618680"/>
    <n v="1465345902"/>
    <b v="0"/>
    <n v="9"/>
    <b v="1"/>
    <s v="theater/plays"/>
    <m/>
    <n v="41.67"/>
    <x v="1"/>
    <x v="6"/>
  </r>
  <r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2041"/>
    <x v="0"/>
    <x v="0"/>
    <s v="USD"/>
    <n v="1415253540"/>
    <n v="1413432331"/>
    <b v="0"/>
    <n v="23"/>
    <b v="1"/>
    <s v="theater/plays"/>
    <m/>
    <n v="88.74"/>
    <x v="1"/>
    <x v="6"/>
  </r>
  <r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2020"/>
    <x v="0"/>
    <x v="1"/>
    <s v="GBP"/>
    <n v="1469016131"/>
    <n v="1466424131"/>
    <b v="0"/>
    <n v="39"/>
    <b v="1"/>
    <s v="theater/plays"/>
    <m/>
    <n v="51.79"/>
    <x v="1"/>
    <x v="6"/>
  </r>
  <r>
    <n v="340"/>
    <x v="0"/>
    <x v="1"/>
    <s v="GBP"/>
    <n v="1414972800"/>
    <n v="1412629704"/>
    <b v="0"/>
    <n v="17"/>
    <b v="1"/>
    <s v="theater/plays"/>
    <m/>
    <n v="20"/>
    <x v="1"/>
    <x v="6"/>
  </r>
  <r>
    <n v="312"/>
    <x v="0"/>
    <x v="0"/>
    <s v="USD"/>
    <n v="1414378800"/>
    <n v="1412836990"/>
    <b v="0"/>
    <n v="6"/>
    <b v="1"/>
    <s v="theater/plays"/>
    <m/>
    <n v="52"/>
    <x v="1"/>
    <x v="6"/>
  </r>
  <r>
    <n v="2076"/>
    <x v="0"/>
    <x v="0"/>
    <s v="USD"/>
    <n v="1431831600"/>
    <n v="1430761243"/>
    <b v="0"/>
    <n v="39"/>
    <b v="1"/>
    <s v="theater/plays"/>
    <m/>
    <n v="53.23"/>
    <x v="1"/>
    <x v="6"/>
  </r>
  <r>
    <n v="2257"/>
    <x v="0"/>
    <x v="0"/>
    <s v="USD"/>
    <n v="1426539600"/>
    <n v="1424296822"/>
    <b v="0"/>
    <n v="57"/>
    <b v="1"/>
    <s v="theater/plays"/>
    <m/>
    <n v="39.6"/>
    <x v="1"/>
    <x v="6"/>
  </r>
  <r>
    <n v="1918"/>
    <x v="0"/>
    <x v="1"/>
    <s v="GBP"/>
    <n v="1403382680"/>
    <n v="1400790680"/>
    <b v="0"/>
    <n v="56"/>
    <b v="1"/>
    <s v="theater/plays"/>
    <m/>
    <n v="34.25"/>
    <x v="1"/>
    <x v="6"/>
  </r>
  <r>
    <n v="2140"/>
    <x v="0"/>
    <x v="0"/>
    <s v="USD"/>
    <n v="1436562000"/>
    <n v="1434440227"/>
    <b v="0"/>
    <n v="13"/>
    <b v="1"/>
    <s v="theater/plays"/>
    <m/>
    <n v="164.62"/>
    <x v="1"/>
    <x v="6"/>
  </r>
  <r>
    <n v="11880"/>
    <x v="0"/>
    <x v="2"/>
    <s v="AUD"/>
    <n v="1420178188"/>
    <n v="1418709388"/>
    <b v="0"/>
    <n v="95"/>
    <b v="1"/>
    <s v="theater/plays"/>
    <m/>
    <n v="125.05"/>
    <x v="1"/>
    <x v="6"/>
  </r>
  <r>
    <n v="4150"/>
    <x v="0"/>
    <x v="1"/>
    <s v="GBP"/>
    <n v="1404671466"/>
    <n v="1402079466"/>
    <b v="0"/>
    <n v="80"/>
    <b v="1"/>
    <s v="theater/plays"/>
    <m/>
    <n v="51.88"/>
    <x v="1"/>
    <x v="6"/>
  </r>
  <r>
    <n v="5358"/>
    <x v="0"/>
    <x v="0"/>
    <s v="USD"/>
    <n v="1404403381"/>
    <n v="1401811381"/>
    <b v="0"/>
    <n v="133"/>
    <b v="1"/>
    <s v="theater/plays"/>
    <m/>
    <n v="40.29"/>
    <x v="1"/>
    <x v="6"/>
  </r>
  <r>
    <n v="2856"/>
    <x v="0"/>
    <x v="0"/>
    <s v="USD"/>
    <n v="1466014499"/>
    <n v="1463422499"/>
    <b v="0"/>
    <n v="44"/>
    <b v="1"/>
    <s v="theater/plays"/>
    <m/>
    <n v="64.91"/>
    <x v="1"/>
    <x v="6"/>
  </r>
  <r>
    <n v="1660"/>
    <x v="0"/>
    <x v="0"/>
    <s v="USD"/>
    <n v="1454431080"/>
    <n v="1451839080"/>
    <b v="0"/>
    <n v="30"/>
    <b v="1"/>
    <s v="theater/plays"/>
    <m/>
    <n v="55.33"/>
    <x v="1"/>
    <x v="6"/>
  </r>
  <r>
    <n v="4656"/>
    <x v="0"/>
    <x v="0"/>
    <s v="USD"/>
    <n v="1433314740"/>
    <n v="1430600401"/>
    <b v="0"/>
    <n v="56"/>
    <b v="1"/>
    <s v="theater/plays"/>
    <m/>
    <n v="83.14"/>
    <x v="1"/>
    <x v="6"/>
  </r>
  <r>
    <n v="2555"/>
    <x v="0"/>
    <x v="1"/>
    <s v="GBP"/>
    <n v="1435185252"/>
    <n v="1432593252"/>
    <b v="0"/>
    <n v="66"/>
    <b v="1"/>
    <s v="theater/plays"/>
    <m/>
    <n v="38.71"/>
    <x v="1"/>
    <x v="6"/>
  </r>
  <r>
    <n v="3636"/>
    <x v="0"/>
    <x v="0"/>
    <s v="USD"/>
    <n v="1429286400"/>
    <n v="1427221560"/>
    <b v="0"/>
    <n v="29"/>
    <b v="1"/>
    <s v="theater/plays"/>
    <m/>
    <n v="125.38"/>
    <x v="1"/>
    <x v="6"/>
  </r>
  <r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1275"/>
    <x v="0"/>
    <x v="0"/>
    <s v="USD"/>
    <n v="1460574924"/>
    <n v="1457982924"/>
    <b v="0"/>
    <n v="27"/>
    <b v="1"/>
    <s v="theater/plays"/>
    <m/>
    <n v="47.22"/>
    <x v="1"/>
    <x v="6"/>
  </r>
  <r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4000.22"/>
    <x v="0"/>
    <x v="0"/>
    <s v="USD"/>
    <n v="1445818397"/>
    <n v="1442794397"/>
    <b v="0"/>
    <n v="35"/>
    <b v="1"/>
    <s v="theater/plays"/>
    <m/>
    <n v="114.29"/>
    <x v="1"/>
    <x v="6"/>
  </r>
  <r>
    <n v="1500"/>
    <x v="0"/>
    <x v="0"/>
    <s v="USD"/>
    <n v="1408252260"/>
    <n v="1406580436"/>
    <b v="0"/>
    <n v="29"/>
    <b v="1"/>
    <s v="theater/plays"/>
    <m/>
    <n v="51.72"/>
    <x v="1"/>
    <x v="6"/>
  </r>
  <r>
    <n v="400"/>
    <x v="0"/>
    <x v="0"/>
    <s v="USD"/>
    <n v="1480140000"/>
    <n v="1479186575"/>
    <b v="0"/>
    <n v="13"/>
    <b v="1"/>
    <s v="theater/plays"/>
    <m/>
    <n v="30.77"/>
    <x v="1"/>
    <x v="6"/>
  </r>
  <r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732"/>
    <x v="0"/>
    <x v="0"/>
    <s v="USD"/>
    <n v="1473625166"/>
    <n v="1470169166"/>
    <b v="0"/>
    <n v="78"/>
    <b v="1"/>
    <s v="theater/plays"/>
    <m/>
    <n v="47.85"/>
    <x v="1"/>
    <x v="6"/>
  </r>
  <r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1690"/>
    <x v="0"/>
    <x v="5"/>
    <s v="CAD"/>
    <n v="1464471840"/>
    <n v="1459309704"/>
    <b v="0"/>
    <n v="42"/>
    <b v="1"/>
    <s v="theater/plays"/>
    <m/>
    <n v="40.24"/>
    <x v="1"/>
    <x v="6"/>
  </r>
  <r>
    <n v="2110"/>
    <x v="0"/>
    <x v="0"/>
    <s v="USD"/>
    <n v="1435733940"/>
    <n v="1431046325"/>
    <b v="0"/>
    <n v="35"/>
    <b v="1"/>
    <s v="theater/plays"/>
    <m/>
    <n v="60.29"/>
    <x v="1"/>
    <x v="6"/>
  </r>
  <r>
    <n v="1063"/>
    <x v="0"/>
    <x v="0"/>
    <s v="USD"/>
    <n v="1457326740"/>
    <n v="1455919438"/>
    <b v="0"/>
    <n v="42"/>
    <b v="1"/>
    <s v="theater/plays"/>
    <m/>
    <n v="25.31"/>
    <x v="1"/>
    <x v="6"/>
  </r>
  <r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4216"/>
    <x v="0"/>
    <x v="0"/>
    <s v="USD"/>
    <n v="1458100740"/>
    <n v="1456862924"/>
    <b v="0"/>
    <n v="31"/>
    <b v="1"/>
    <s v="theater/plays"/>
    <m/>
    <n v="136"/>
    <x v="1"/>
    <x v="6"/>
  </r>
  <r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1000"/>
    <x v="0"/>
    <x v="0"/>
    <s v="USD"/>
    <n v="1447959491"/>
    <n v="1445363891"/>
    <b v="0"/>
    <n v="8"/>
    <b v="1"/>
    <s v="theater/plays"/>
    <m/>
    <n v="125"/>
    <x v="1"/>
    <x v="6"/>
  </r>
  <r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045"/>
    <x v="0"/>
    <x v="0"/>
    <s v="USD"/>
    <n v="1408815440"/>
    <n v="1404927440"/>
    <b v="0"/>
    <n v="29"/>
    <b v="1"/>
    <s v="theater/plays"/>
    <m/>
    <n v="105"/>
    <x v="1"/>
    <x v="6"/>
  </r>
  <r>
    <n v="10440"/>
    <x v="0"/>
    <x v="0"/>
    <s v="USD"/>
    <n v="1464732537"/>
    <n v="1462140537"/>
    <b v="0"/>
    <n v="72"/>
    <b v="1"/>
    <s v="theater/plays"/>
    <m/>
    <n v="145"/>
    <x v="1"/>
    <x v="6"/>
  </r>
  <r>
    <n v="180"/>
    <x v="0"/>
    <x v="1"/>
    <s v="GBP"/>
    <n v="1462914000"/>
    <n v="1460914253"/>
    <b v="0"/>
    <n v="15"/>
    <b v="1"/>
    <s v="theater/plays"/>
    <m/>
    <n v="12"/>
    <x v="1"/>
    <x v="6"/>
  </r>
  <r>
    <n v="3190"/>
    <x v="0"/>
    <x v="0"/>
    <s v="USD"/>
    <n v="1416545700"/>
    <n v="1415392666"/>
    <b v="0"/>
    <n v="33"/>
    <b v="1"/>
    <s v="theater/plays"/>
    <m/>
    <n v="96.67"/>
    <x v="1"/>
    <x v="6"/>
  </r>
  <r>
    <n v="905"/>
    <x v="0"/>
    <x v="0"/>
    <s v="USD"/>
    <n v="1404312846"/>
    <n v="1402584846"/>
    <b v="0"/>
    <n v="15"/>
    <b v="1"/>
    <s v="theater/plays"/>
    <m/>
    <n v="60.33"/>
    <x v="1"/>
    <x v="6"/>
  </r>
  <r>
    <n v="1518"/>
    <x v="0"/>
    <x v="1"/>
    <s v="GBP"/>
    <n v="1415385000"/>
    <n v="1413406695"/>
    <b v="0"/>
    <n v="19"/>
    <b v="1"/>
    <s v="theater/plays"/>
    <m/>
    <n v="79.89"/>
    <x v="1"/>
    <x v="6"/>
  </r>
  <r>
    <n v="1000"/>
    <x v="0"/>
    <x v="1"/>
    <s v="GBP"/>
    <n v="1429789992"/>
    <n v="1424609592"/>
    <b v="0"/>
    <n v="17"/>
    <b v="1"/>
    <s v="theater/plays"/>
    <m/>
    <n v="58.82"/>
    <x v="1"/>
    <x v="6"/>
  </r>
  <r>
    <n v="3315"/>
    <x v="0"/>
    <x v="0"/>
    <s v="USD"/>
    <n v="1401857940"/>
    <n v="1400725112"/>
    <b v="0"/>
    <n v="44"/>
    <b v="1"/>
    <s v="theater/plays"/>
    <m/>
    <n v="75.34"/>
    <x v="1"/>
    <x v="6"/>
  </r>
  <r>
    <n v="550"/>
    <x v="0"/>
    <x v="0"/>
    <s v="USD"/>
    <n v="1422853140"/>
    <n v="1421439552"/>
    <b v="0"/>
    <n v="10"/>
    <b v="1"/>
    <s v="theater/plays"/>
    <m/>
    <n v="55"/>
    <x v="1"/>
    <x v="6"/>
  </r>
  <r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2500"/>
    <x v="0"/>
    <x v="0"/>
    <s v="USD"/>
    <n v="1410145200"/>
    <n v="1407197670"/>
    <b v="0"/>
    <n v="11"/>
    <b v="1"/>
    <s v="theater/plays"/>
    <m/>
    <n v="227.27"/>
    <x v="1"/>
    <x v="6"/>
  </r>
  <r>
    <n v="4000"/>
    <x v="0"/>
    <x v="1"/>
    <s v="GBP"/>
    <n v="1404471600"/>
    <n v="1401910634"/>
    <b v="0"/>
    <n v="13"/>
    <b v="1"/>
    <s v="theater/plays"/>
    <m/>
    <n v="307.69"/>
    <x v="1"/>
    <x v="6"/>
  </r>
  <r>
    <n v="1650.69"/>
    <x v="0"/>
    <x v="0"/>
    <s v="USD"/>
    <n v="1412259660"/>
    <n v="1410461299"/>
    <b v="0"/>
    <n v="33"/>
    <b v="1"/>
    <s v="theater/plays"/>
    <m/>
    <n v="50.02"/>
    <x v="1"/>
    <x v="6"/>
  </r>
  <r>
    <n v="2027"/>
    <x v="0"/>
    <x v="1"/>
    <s v="GBP"/>
    <n v="1425478950"/>
    <n v="1422886950"/>
    <b v="0"/>
    <n v="28"/>
    <b v="1"/>
    <s v="theater/plays"/>
    <m/>
    <n v="72.39"/>
    <x v="1"/>
    <x v="6"/>
  </r>
  <r>
    <n v="2015"/>
    <x v="0"/>
    <x v="1"/>
    <s v="GBP"/>
    <n v="1441547220"/>
    <n v="1439322412"/>
    <b v="0"/>
    <n v="21"/>
    <b v="1"/>
    <s v="theater/plays"/>
    <m/>
    <n v="95.95"/>
    <x v="1"/>
    <x v="6"/>
  </r>
  <r>
    <n v="593"/>
    <x v="0"/>
    <x v="0"/>
    <s v="USD"/>
    <n v="1411980020"/>
    <n v="1409388020"/>
    <b v="0"/>
    <n v="13"/>
    <b v="1"/>
    <s v="theater/plays"/>
    <m/>
    <n v="45.62"/>
    <x v="1"/>
    <x v="6"/>
  </r>
  <r>
    <n v="1395"/>
    <x v="0"/>
    <x v="1"/>
    <s v="GBP"/>
    <n v="1442311560"/>
    <n v="1439924246"/>
    <b v="0"/>
    <n v="34"/>
    <b v="1"/>
    <s v="theater/plays"/>
    <m/>
    <n v="41.03"/>
    <x v="1"/>
    <x v="6"/>
  </r>
  <r>
    <n v="4546"/>
    <x v="0"/>
    <x v="1"/>
    <s v="GBP"/>
    <n v="1474844400"/>
    <n v="1469871148"/>
    <b v="0"/>
    <n v="80"/>
    <b v="1"/>
    <s v="theater/plays"/>
    <m/>
    <n v="56.83"/>
    <x v="1"/>
    <x v="6"/>
  </r>
  <r>
    <n v="10156"/>
    <x v="0"/>
    <x v="0"/>
    <s v="USD"/>
    <n v="1410580800"/>
    <n v="1409336373"/>
    <b v="0"/>
    <n v="74"/>
    <b v="1"/>
    <s v="theater/plays"/>
    <m/>
    <n v="137.24"/>
    <x v="1"/>
    <x v="6"/>
  </r>
  <r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366"/>
    <x v="0"/>
    <x v="0"/>
    <s v="USD"/>
    <n v="1461823140"/>
    <n v="1459411371"/>
    <b v="0"/>
    <n v="34"/>
    <b v="1"/>
    <s v="theater/plays"/>
    <m/>
    <n v="99"/>
    <x v="1"/>
    <x v="6"/>
  </r>
  <r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1669"/>
    <x v="0"/>
    <x v="1"/>
    <s v="GBP"/>
    <n v="1484740918"/>
    <n v="1483012918"/>
    <b v="0"/>
    <n v="37"/>
    <b v="1"/>
    <s v="theater/plays"/>
    <m/>
    <n v="45.11"/>
    <x v="1"/>
    <x v="6"/>
  </r>
  <r>
    <n v="660"/>
    <x v="0"/>
    <x v="0"/>
    <s v="USD"/>
    <n v="1436749200"/>
    <n v="1434997018"/>
    <b v="0"/>
    <n v="18"/>
    <b v="1"/>
    <s v="theater/plays"/>
    <m/>
    <n v="36.67"/>
    <x v="1"/>
    <x v="6"/>
  </r>
  <r>
    <n v="2750"/>
    <x v="0"/>
    <x v="1"/>
    <s v="GBP"/>
    <n v="1460318400"/>
    <n v="1457881057"/>
    <b v="0"/>
    <n v="22"/>
    <b v="1"/>
    <s v="theater/plays"/>
    <m/>
    <n v="125"/>
    <x v="1"/>
    <x v="6"/>
  </r>
  <r>
    <n v="1280"/>
    <x v="0"/>
    <x v="0"/>
    <s v="USD"/>
    <n v="1467301334"/>
    <n v="1464709334"/>
    <b v="0"/>
    <n v="26"/>
    <b v="1"/>
    <s v="theater/plays"/>
    <m/>
    <n v="49.23"/>
    <x v="1"/>
    <x v="6"/>
  </r>
  <r>
    <n v="1142"/>
    <x v="0"/>
    <x v="0"/>
    <s v="USD"/>
    <n v="1411012740"/>
    <n v="1409667827"/>
    <b v="0"/>
    <n v="27"/>
    <b v="1"/>
    <s v="theater/plays"/>
    <m/>
    <n v="42.3"/>
    <x v="1"/>
    <x v="6"/>
  </r>
  <r>
    <n v="631"/>
    <x v="0"/>
    <x v="0"/>
    <s v="USD"/>
    <n v="1447269367"/>
    <n v="1444673767"/>
    <b v="0"/>
    <n v="8"/>
    <b v="1"/>
    <s v="theater/plays"/>
    <m/>
    <n v="78.88"/>
    <x v="1"/>
    <x v="6"/>
  </r>
  <r>
    <n v="7810"/>
    <x v="0"/>
    <x v="0"/>
    <s v="USD"/>
    <n v="1443711623"/>
    <n v="1440687623"/>
    <b v="0"/>
    <n v="204"/>
    <b v="1"/>
    <s v="theater/plays"/>
    <m/>
    <n v="38.28"/>
    <x v="1"/>
    <x v="6"/>
  </r>
  <r>
    <n v="2063"/>
    <x v="0"/>
    <x v="1"/>
    <s v="GBP"/>
    <n v="1443808800"/>
    <n v="1441120910"/>
    <b v="0"/>
    <n v="46"/>
    <b v="1"/>
    <s v="theater/plays"/>
    <m/>
    <n v="44.85"/>
    <x v="1"/>
    <x v="6"/>
  </r>
  <r>
    <n v="230"/>
    <x v="0"/>
    <x v="1"/>
    <s v="GBP"/>
    <n v="1450612740"/>
    <n v="1448040425"/>
    <b v="0"/>
    <n v="17"/>
    <b v="1"/>
    <s v="theater/plays"/>
    <m/>
    <n v="13.53"/>
    <x v="1"/>
    <x v="6"/>
  </r>
  <r>
    <n v="1218"/>
    <x v="0"/>
    <x v="5"/>
    <s v="CAD"/>
    <n v="1416211140"/>
    <n v="1413016216"/>
    <b v="0"/>
    <n v="28"/>
    <b v="1"/>
    <s v="theater/plays"/>
    <m/>
    <n v="43.5"/>
    <x v="1"/>
    <x v="6"/>
  </r>
  <r>
    <n v="2569"/>
    <x v="0"/>
    <x v="1"/>
    <s v="GBP"/>
    <n v="1471428340"/>
    <n v="1469009140"/>
    <b v="0"/>
    <n v="83"/>
    <b v="1"/>
    <s v="theater/plays"/>
    <m/>
    <n v="30.95"/>
    <x v="1"/>
    <x v="6"/>
  </r>
  <r>
    <n v="718"/>
    <x v="0"/>
    <x v="0"/>
    <s v="USD"/>
    <n v="1473358122"/>
    <n v="1471543722"/>
    <b v="0"/>
    <n v="13"/>
    <b v="1"/>
    <s v="theater/plays"/>
    <m/>
    <n v="55.23"/>
    <x v="1"/>
    <x v="6"/>
  </r>
  <r>
    <n v="369"/>
    <x v="0"/>
    <x v="1"/>
    <s v="GBP"/>
    <n v="1466899491"/>
    <n v="1464307491"/>
    <b v="0"/>
    <n v="8"/>
    <b v="1"/>
    <s v="theater/plays"/>
    <m/>
    <n v="46.13"/>
    <x v="1"/>
    <x v="6"/>
  </r>
  <r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1570"/>
    <x v="0"/>
    <x v="12"/>
    <s v="EUR"/>
    <n v="1435255659"/>
    <n v="1432663659"/>
    <b v="0"/>
    <n v="29"/>
    <b v="1"/>
    <s v="theater/plays"/>
    <m/>
    <n v="54.14"/>
    <x v="1"/>
    <x v="6"/>
  </r>
  <r>
    <n v="2500"/>
    <x v="0"/>
    <x v="0"/>
    <s v="USD"/>
    <n v="1425758257"/>
    <n v="1423166257"/>
    <b v="0"/>
    <n v="24"/>
    <b v="1"/>
    <s v="theater/plays"/>
    <m/>
    <n v="104.17"/>
    <x v="1"/>
    <x v="6"/>
  </r>
  <r>
    <n v="251"/>
    <x v="0"/>
    <x v="0"/>
    <s v="USD"/>
    <n v="1428780159"/>
    <n v="1426188159"/>
    <b v="0"/>
    <n v="8"/>
    <b v="1"/>
    <s v="theater/plays"/>
    <m/>
    <n v="31.38"/>
    <x v="1"/>
    <x v="6"/>
  </r>
  <r>
    <n v="1125"/>
    <x v="0"/>
    <x v="0"/>
    <s v="USD"/>
    <n v="1427860740"/>
    <n v="1426002684"/>
    <b v="0"/>
    <n v="19"/>
    <b v="1"/>
    <s v="theater/plays"/>
    <m/>
    <n v="59.21"/>
    <x v="1"/>
    <x v="6"/>
  </r>
  <r>
    <n v="40043.25"/>
    <x v="0"/>
    <x v="0"/>
    <s v="USD"/>
    <n v="1463198340"/>
    <n v="1461117201"/>
    <b v="0"/>
    <n v="336"/>
    <b v="1"/>
    <s v="theater/plays"/>
    <m/>
    <n v="119.18"/>
    <x v="1"/>
    <x v="6"/>
  </r>
  <r>
    <n v="2140"/>
    <x v="0"/>
    <x v="0"/>
    <s v="USD"/>
    <n v="1457139600"/>
    <n v="1455230214"/>
    <b v="0"/>
    <n v="13"/>
    <b v="1"/>
    <s v="theater/plays"/>
    <m/>
    <n v="164.62"/>
    <x v="1"/>
    <x v="6"/>
  </r>
  <r>
    <n v="1020"/>
    <x v="0"/>
    <x v="1"/>
    <s v="GBP"/>
    <n v="1441358873"/>
    <n v="1438939673"/>
    <b v="0"/>
    <n v="42"/>
    <b v="1"/>
    <s v="theater/plays"/>
    <m/>
    <n v="24.29"/>
    <x v="1"/>
    <x v="6"/>
  </r>
  <r>
    <n v="2620"/>
    <x v="0"/>
    <x v="1"/>
    <s v="GBP"/>
    <n v="1462224398"/>
    <n v="1459632398"/>
    <b v="0"/>
    <n v="64"/>
    <b v="1"/>
    <s v="theater/plays"/>
    <m/>
    <n v="40.94"/>
    <x v="1"/>
    <x v="6"/>
  </r>
  <r>
    <n v="1527.5"/>
    <x v="0"/>
    <x v="0"/>
    <s v="USD"/>
    <n v="1400796420"/>
    <n v="1398342170"/>
    <b v="0"/>
    <n v="25"/>
    <b v="1"/>
    <s v="theater/plays"/>
    <m/>
    <n v="61.1"/>
    <x v="1"/>
    <x v="6"/>
  </r>
  <r>
    <n v="773"/>
    <x v="0"/>
    <x v="1"/>
    <s v="GBP"/>
    <n v="1403964324"/>
    <n v="1401372324"/>
    <b v="0"/>
    <n v="20"/>
    <b v="1"/>
    <s v="theater/plays"/>
    <m/>
    <n v="38.65"/>
    <x v="1"/>
    <x v="6"/>
  </r>
  <r>
    <n v="5845"/>
    <x v="0"/>
    <x v="0"/>
    <s v="USD"/>
    <n v="1439337600"/>
    <n v="1436575280"/>
    <b v="0"/>
    <n v="104"/>
    <b v="1"/>
    <s v="theater/plays"/>
    <m/>
    <n v="56.2"/>
    <x v="1"/>
    <x v="6"/>
  </r>
  <r>
    <n v="5671.11"/>
    <x v="0"/>
    <x v="0"/>
    <s v="USD"/>
    <n v="1423674000"/>
    <n v="1421025159"/>
    <b v="0"/>
    <n v="53"/>
    <b v="1"/>
    <s v="theater/plays"/>
    <m/>
    <n v="107"/>
    <x v="1"/>
    <x v="6"/>
  </r>
  <r>
    <n v="2400"/>
    <x v="0"/>
    <x v="13"/>
    <s v="EUR"/>
    <n v="1479382594"/>
    <n v="1476786994"/>
    <b v="0"/>
    <n v="14"/>
    <b v="1"/>
    <s v="theater/plays"/>
    <m/>
    <n v="171.43"/>
    <x v="1"/>
    <x v="6"/>
  </r>
  <r>
    <n v="2210"/>
    <x v="0"/>
    <x v="1"/>
    <s v="GBP"/>
    <n v="1408289724"/>
    <n v="1403105724"/>
    <b v="0"/>
    <n v="20"/>
    <b v="1"/>
    <s v="theater/plays"/>
    <m/>
    <n v="110.5"/>
    <x v="1"/>
    <x v="6"/>
  </r>
  <r>
    <n v="100036"/>
    <x v="0"/>
    <x v="0"/>
    <s v="USD"/>
    <n v="1399271911"/>
    <n v="1396334311"/>
    <b v="0"/>
    <n v="558"/>
    <b v="1"/>
    <s v="theater/plays"/>
    <m/>
    <n v="179.28"/>
    <x v="1"/>
    <x v="6"/>
  </r>
  <r>
    <n v="504"/>
    <x v="0"/>
    <x v="1"/>
    <s v="GBP"/>
    <n v="1435352400"/>
    <n v="1431718575"/>
    <b v="0"/>
    <n v="22"/>
    <b v="1"/>
    <s v="theater/plays"/>
    <m/>
    <n v="22.91"/>
    <x v="1"/>
    <x v="6"/>
  </r>
  <r>
    <n v="1035"/>
    <x v="0"/>
    <x v="2"/>
    <s v="AUD"/>
    <n v="1438333080"/>
    <n v="1436408308"/>
    <b v="0"/>
    <n v="24"/>
    <b v="1"/>
    <s v="theater/plays"/>
    <m/>
    <n v="43.13"/>
    <x v="1"/>
    <x v="6"/>
  </r>
  <r>
    <n v="3470"/>
    <x v="0"/>
    <x v="5"/>
    <s v="CAD"/>
    <n v="1432694700"/>
    <n v="1429651266"/>
    <b v="0"/>
    <n v="74"/>
    <b v="1"/>
    <s v="theater/plays"/>
    <m/>
    <n v="46.89"/>
    <x v="1"/>
    <x v="6"/>
  </r>
  <r>
    <n v="2560"/>
    <x v="0"/>
    <x v="0"/>
    <s v="USD"/>
    <n v="1438799760"/>
    <n v="1437236378"/>
    <b v="0"/>
    <n v="54"/>
    <b v="1"/>
    <s v="theater/plays"/>
    <m/>
    <n v="47.41"/>
    <x v="1"/>
    <x v="6"/>
  </r>
  <r>
    <n v="469"/>
    <x v="0"/>
    <x v="1"/>
    <s v="GBP"/>
    <n v="1457906400"/>
    <n v="1457115427"/>
    <b v="0"/>
    <n v="31"/>
    <b v="1"/>
    <s v="theater/plays"/>
    <m/>
    <n v="15.13"/>
    <x v="1"/>
    <x v="6"/>
  </r>
  <r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1005"/>
    <x v="0"/>
    <x v="1"/>
    <s v="GBP"/>
    <n v="1444060800"/>
    <n v="1440082649"/>
    <b v="0"/>
    <n v="17"/>
    <b v="1"/>
    <s v="theater/plays"/>
    <m/>
    <n v="59.12"/>
    <x v="1"/>
    <x v="6"/>
  </r>
  <r>
    <n v="1175"/>
    <x v="0"/>
    <x v="0"/>
    <s v="USD"/>
    <n v="1420048208"/>
    <n v="1417456208"/>
    <b v="0"/>
    <n v="12"/>
    <b v="1"/>
    <s v="theater/plays"/>
    <m/>
    <n v="97.92"/>
    <x v="1"/>
    <x v="6"/>
  </r>
  <r>
    <n v="2095"/>
    <x v="0"/>
    <x v="1"/>
    <s v="GBP"/>
    <n v="1422015083"/>
    <n v="1419423083"/>
    <b v="0"/>
    <n v="38"/>
    <b v="1"/>
    <s v="theater/plays"/>
    <m/>
    <n v="55.13"/>
    <x v="1"/>
    <x v="6"/>
  </r>
  <r>
    <n v="1088"/>
    <x v="0"/>
    <x v="1"/>
    <s v="GBP"/>
    <n v="1433964444"/>
    <n v="1431372444"/>
    <b v="0"/>
    <n v="41"/>
    <b v="1"/>
    <s v="theater/plays"/>
    <m/>
    <n v="26.54"/>
    <x v="1"/>
    <x v="6"/>
  </r>
  <r>
    <n v="1110"/>
    <x v="0"/>
    <x v="0"/>
    <s v="USD"/>
    <n v="1410975994"/>
    <n v="1408383994"/>
    <b v="0"/>
    <n v="19"/>
    <b v="1"/>
    <s v="theater/plays"/>
    <m/>
    <n v="58.42"/>
    <x v="1"/>
    <x v="6"/>
  </r>
  <r>
    <n v="5024"/>
    <x v="0"/>
    <x v="0"/>
    <s v="USD"/>
    <n v="1420734696"/>
    <n v="1418142696"/>
    <b v="0"/>
    <n v="41"/>
    <b v="1"/>
    <s v="theater/plays"/>
    <m/>
    <n v="122.54"/>
    <x v="1"/>
    <x v="6"/>
  </r>
  <r>
    <n v="2287"/>
    <x v="0"/>
    <x v="0"/>
    <s v="USD"/>
    <n v="1420009200"/>
    <n v="1417593483"/>
    <b v="0"/>
    <n v="26"/>
    <b v="1"/>
    <s v="theater/plays"/>
    <m/>
    <n v="87.96"/>
    <x v="1"/>
    <x v="6"/>
  </r>
  <r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500"/>
    <x v="0"/>
    <x v="1"/>
    <s v="GBP"/>
    <n v="1434894082"/>
    <n v="1432302082"/>
    <b v="0"/>
    <n v="9"/>
    <b v="1"/>
    <s v="theater/plays"/>
    <m/>
    <n v="55.56"/>
    <x v="1"/>
    <x v="6"/>
  </r>
  <r>
    <n v="3084"/>
    <x v="0"/>
    <x v="1"/>
    <s v="GBP"/>
    <n v="1415440846"/>
    <n v="1412845246"/>
    <b v="0"/>
    <n v="78"/>
    <b v="1"/>
    <s v="theater/plays"/>
    <m/>
    <n v="39.54"/>
    <x v="1"/>
    <x v="6"/>
  </r>
  <r>
    <n v="6155"/>
    <x v="0"/>
    <x v="0"/>
    <s v="USD"/>
    <n v="1415921848"/>
    <n v="1413326248"/>
    <b v="0"/>
    <n v="45"/>
    <b v="1"/>
    <s v="theater/plays"/>
    <m/>
    <n v="136.78"/>
    <x v="1"/>
    <x v="6"/>
  </r>
  <r>
    <n v="10133"/>
    <x v="0"/>
    <x v="0"/>
    <s v="USD"/>
    <n v="1470887940"/>
    <n v="1468176527"/>
    <b v="0"/>
    <n v="102"/>
    <b v="1"/>
    <s v="theater/plays"/>
    <m/>
    <n v="99.34"/>
    <x v="1"/>
    <x v="6"/>
  </r>
  <r>
    <n v="100"/>
    <x v="0"/>
    <x v="0"/>
    <s v="USD"/>
    <n v="1480947054"/>
    <n v="1475759454"/>
    <b v="0"/>
    <n v="5"/>
    <b v="1"/>
    <s v="theater/plays"/>
    <m/>
    <n v="20"/>
    <x v="1"/>
    <x v="6"/>
  </r>
  <r>
    <n v="780"/>
    <x v="0"/>
    <x v="0"/>
    <s v="USD"/>
    <n v="1430029680"/>
    <n v="1427741583"/>
    <b v="0"/>
    <n v="27"/>
    <b v="1"/>
    <s v="theater/plays"/>
    <m/>
    <n v="28.89"/>
    <x v="1"/>
    <x v="6"/>
  </r>
  <r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500"/>
    <x v="0"/>
    <x v="1"/>
    <s v="GBP"/>
    <n v="1459444656"/>
    <n v="1456856256"/>
    <b v="0"/>
    <n v="14"/>
    <b v="1"/>
    <s v="theater/plays"/>
    <m/>
    <n v="35.71"/>
    <x v="1"/>
    <x v="6"/>
  </r>
  <r>
    <n v="1025"/>
    <x v="0"/>
    <x v="0"/>
    <s v="USD"/>
    <n v="1425185940"/>
    <n v="1421900022"/>
    <b v="0"/>
    <n v="27"/>
    <b v="1"/>
    <s v="theater/plays"/>
    <m/>
    <n v="37.96"/>
    <x v="1"/>
    <x v="6"/>
  </r>
  <r>
    <n v="1500"/>
    <x v="0"/>
    <x v="1"/>
    <s v="GBP"/>
    <n v="1406719110"/>
    <n v="1405509510"/>
    <b v="0"/>
    <n v="45"/>
    <b v="1"/>
    <s v="theater/plays"/>
    <m/>
    <n v="33.33"/>
    <x v="1"/>
    <x v="6"/>
  </r>
  <r>
    <n v="2870"/>
    <x v="0"/>
    <x v="0"/>
    <s v="USD"/>
    <n v="1459822682"/>
    <n v="1458613082"/>
    <b v="0"/>
    <n v="49"/>
    <b v="1"/>
    <s v="theater/plays"/>
    <m/>
    <n v="58.57"/>
    <x v="1"/>
    <x v="6"/>
  </r>
  <r>
    <n v="3255"/>
    <x v="0"/>
    <x v="0"/>
    <s v="USD"/>
    <n v="1460970805"/>
    <n v="1455790405"/>
    <b v="0"/>
    <n v="24"/>
    <b v="1"/>
    <s v="theater/plays"/>
    <m/>
    <n v="135.63"/>
    <x v="1"/>
    <x v="6"/>
  </r>
  <r>
    <n v="3465"/>
    <x v="0"/>
    <x v="1"/>
    <s v="GBP"/>
    <n v="1436772944"/>
    <n v="1434180944"/>
    <b v="0"/>
    <n v="112"/>
    <b v="1"/>
    <s v="theater/plays"/>
    <m/>
    <n v="30.94"/>
    <x v="1"/>
    <x v="6"/>
  </r>
  <r>
    <n v="4050"/>
    <x v="0"/>
    <x v="0"/>
    <s v="USD"/>
    <n v="1419181890"/>
    <n v="1416589890"/>
    <b v="0"/>
    <n v="23"/>
    <b v="1"/>
    <s v="theater/plays"/>
    <m/>
    <n v="176.09"/>
    <x v="1"/>
    <x v="6"/>
  </r>
  <r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633"/>
    <x v="0"/>
    <x v="1"/>
    <s v="GBP"/>
    <n v="1467054000"/>
    <n v="1463144254"/>
    <b v="0"/>
    <n v="28"/>
    <b v="1"/>
    <s v="theater/plays"/>
    <m/>
    <n v="22.61"/>
    <x v="1"/>
    <x v="6"/>
  </r>
  <r>
    <n v="201"/>
    <x v="0"/>
    <x v="1"/>
    <s v="GBP"/>
    <n v="1430348400"/>
    <n v="1428436410"/>
    <b v="0"/>
    <n v="11"/>
    <b v="1"/>
    <s v="theater/plays"/>
    <m/>
    <n v="18.27"/>
    <x v="1"/>
    <x v="6"/>
  </r>
  <r>
    <n v="5100"/>
    <x v="0"/>
    <x v="0"/>
    <s v="USD"/>
    <n v="1432654347"/>
    <n v="1430494347"/>
    <b v="0"/>
    <n v="62"/>
    <b v="1"/>
    <s v="theater/plays"/>
    <m/>
    <n v="82.26"/>
    <x v="1"/>
    <x v="6"/>
  </r>
  <r>
    <n v="5003"/>
    <x v="0"/>
    <x v="1"/>
    <s v="GBP"/>
    <n v="1413792034"/>
    <n v="1411200034"/>
    <b v="0"/>
    <n v="73"/>
    <b v="1"/>
    <s v="theater/plays"/>
    <m/>
    <n v="68.53"/>
    <x v="1"/>
    <x v="6"/>
  </r>
  <r>
    <n v="1225"/>
    <x v="0"/>
    <x v="0"/>
    <s v="USD"/>
    <n v="1422075540"/>
    <n v="1419979544"/>
    <b v="0"/>
    <n v="18"/>
    <b v="1"/>
    <s v="theater/plays"/>
    <m/>
    <n v="68.06"/>
    <x v="1"/>
    <x v="6"/>
  </r>
  <r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319"/>
    <x v="0"/>
    <x v="0"/>
    <s v="USD"/>
    <n v="1420489560"/>
    <n v="1417469639"/>
    <b v="0"/>
    <n v="43"/>
    <b v="1"/>
    <s v="theater/plays"/>
    <m/>
    <n v="77.19"/>
    <x v="1"/>
    <x v="6"/>
  </r>
  <r>
    <n v="2015"/>
    <x v="0"/>
    <x v="0"/>
    <s v="USD"/>
    <n v="1472952982"/>
    <n v="1470792982"/>
    <b v="0"/>
    <n v="36"/>
    <b v="1"/>
    <s v="theater/plays"/>
    <m/>
    <n v="55.97"/>
    <x v="1"/>
    <x v="6"/>
  </r>
  <r>
    <n v="3081"/>
    <x v="0"/>
    <x v="0"/>
    <s v="USD"/>
    <n v="1426229940"/>
    <n v="1423959123"/>
    <b v="0"/>
    <n v="62"/>
    <b v="1"/>
    <s v="theater/plays"/>
    <m/>
    <n v="49.69"/>
    <x v="1"/>
    <x v="6"/>
  </r>
  <r>
    <n v="1185"/>
    <x v="0"/>
    <x v="5"/>
    <s v="CAD"/>
    <n v="1409072982"/>
    <n v="1407258582"/>
    <b v="0"/>
    <n v="15"/>
    <b v="1"/>
    <s v="theater/plays"/>
    <m/>
    <n v="79"/>
    <x v="1"/>
    <x v="6"/>
  </r>
  <r>
    <n v="2565"/>
    <x v="0"/>
    <x v="0"/>
    <s v="USD"/>
    <n v="1456984740"/>
    <n v="1455717790"/>
    <b v="0"/>
    <n v="33"/>
    <b v="1"/>
    <s v="theater/plays"/>
    <m/>
    <n v="77.73"/>
    <x v="1"/>
    <x v="6"/>
  </r>
  <r>
    <n v="1101"/>
    <x v="0"/>
    <x v="0"/>
    <s v="USD"/>
    <n v="1409720340"/>
    <n v="1408129822"/>
    <b v="0"/>
    <n v="27"/>
    <b v="1"/>
    <s v="theater/plays"/>
    <m/>
    <n v="40.78"/>
    <x v="1"/>
    <x v="6"/>
  </r>
  <r>
    <n v="1010"/>
    <x v="0"/>
    <x v="0"/>
    <s v="USD"/>
    <n v="1440892800"/>
    <n v="1438715077"/>
    <b v="0"/>
    <n v="17"/>
    <b v="1"/>
    <s v="theater/plays"/>
    <m/>
    <n v="59.41"/>
    <x v="1"/>
    <x v="6"/>
  </r>
  <r>
    <n v="13"/>
    <x v="0"/>
    <x v="0"/>
    <s v="USD"/>
    <n v="1476390164"/>
    <n v="1473970964"/>
    <b v="0"/>
    <n v="4"/>
    <b v="1"/>
    <s v="theater/plays"/>
    <m/>
    <n v="3.25"/>
    <x v="1"/>
    <x v="6"/>
  </r>
  <r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4002"/>
    <x v="0"/>
    <x v="0"/>
    <s v="USD"/>
    <n v="1463520479"/>
    <n v="1458336479"/>
    <b v="0"/>
    <n v="49"/>
    <b v="1"/>
    <s v="theater/plays"/>
    <m/>
    <n v="81.67"/>
    <x v="1"/>
    <x v="6"/>
  </r>
  <r>
    <n v="2560"/>
    <x v="0"/>
    <x v="0"/>
    <s v="USD"/>
    <n v="1446759880"/>
    <n v="1444164280"/>
    <b v="0"/>
    <n v="57"/>
    <b v="1"/>
    <s v="theater/plays"/>
    <m/>
    <n v="44.91"/>
    <x v="1"/>
    <x v="6"/>
  </r>
  <r>
    <n v="3385"/>
    <x v="0"/>
    <x v="0"/>
    <s v="USD"/>
    <n v="1461913140"/>
    <n v="1461370956"/>
    <b v="0"/>
    <n v="69"/>
    <b v="1"/>
    <s v="theater/plays"/>
    <m/>
    <n v="49.06"/>
    <x v="1"/>
    <x v="6"/>
  </r>
  <r>
    <n v="460"/>
    <x v="0"/>
    <x v="1"/>
    <s v="GBP"/>
    <n v="1455390126"/>
    <n v="1452798126"/>
    <b v="0"/>
    <n v="15"/>
    <b v="1"/>
    <s v="theater/plays"/>
    <m/>
    <n v="30.67"/>
    <x v="1"/>
    <x v="6"/>
  </r>
  <r>
    <n v="3908"/>
    <x v="0"/>
    <x v="1"/>
    <s v="GBP"/>
    <n v="1471185057"/>
    <n v="1468593057"/>
    <b v="0"/>
    <n v="64"/>
    <b v="1"/>
    <s v="theater/plays"/>
    <m/>
    <n v="61.06"/>
    <x v="1"/>
    <x v="6"/>
  </r>
  <r>
    <n v="580"/>
    <x v="0"/>
    <x v="1"/>
    <s v="GBP"/>
    <n v="1450137600"/>
    <n v="1448924882"/>
    <b v="0"/>
    <n v="20"/>
    <b v="1"/>
    <s v="theater/plays"/>
    <m/>
    <n v="29"/>
    <x v="1"/>
    <x v="6"/>
  </r>
  <r>
    <n v="800"/>
    <x v="0"/>
    <x v="1"/>
    <s v="GBP"/>
    <n v="1466172000"/>
    <n v="1463418090"/>
    <b v="0"/>
    <n v="27"/>
    <b v="1"/>
    <s v="theater/plays"/>
    <m/>
    <n v="29.63"/>
    <x v="1"/>
    <x v="6"/>
  </r>
  <r>
    <n v="3005"/>
    <x v="0"/>
    <x v="1"/>
    <s v="GBP"/>
    <n v="1459378085"/>
    <n v="1456789685"/>
    <b v="0"/>
    <n v="21"/>
    <b v="1"/>
    <s v="theater/plays"/>
    <m/>
    <n v="143.1"/>
    <x v="1"/>
    <x v="6"/>
  </r>
  <r>
    <n v="1623"/>
    <x v="0"/>
    <x v="1"/>
    <s v="GBP"/>
    <n v="1439806936"/>
    <n v="1437214936"/>
    <b v="0"/>
    <n v="31"/>
    <b v="1"/>
    <s v="theater/plays"/>
    <m/>
    <n v="52.35"/>
    <x v="1"/>
    <x v="6"/>
  </r>
  <r>
    <n v="3400"/>
    <x v="0"/>
    <x v="1"/>
    <s v="GBP"/>
    <n v="1428483201"/>
    <n v="1425891201"/>
    <b v="0"/>
    <n v="51"/>
    <b v="1"/>
    <s v="theater/plays"/>
    <m/>
    <n v="66.67"/>
    <x v="1"/>
    <x v="6"/>
  </r>
  <r>
    <n v="7220"/>
    <x v="0"/>
    <x v="5"/>
    <s v="CAD"/>
    <n v="1402334811"/>
    <n v="1401470811"/>
    <b v="0"/>
    <n v="57"/>
    <b v="1"/>
    <s v="theater/plays"/>
    <m/>
    <n v="126.67"/>
    <x v="1"/>
    <x v="6"/>
  </r>
  <r>
    <n v="1250"/>
    <x v="0"/>
    <x v="0"/>
    <s v="USD"/>
    <n v="1403964574"/>
    <n v="1401372574"/>
    <b v="0"/>
    <n v="20"/>
    <b v="1"/>
    <s v="theater/plays"/>
    <m/>
    <n v="62.5"/>
    <x v="1"/>
    <x v="6"/>
  </r>
  <r>
    <n v="2520"/>
    <x v="0"/>
    <x v="0"/>
    <s v="USD"/>
    <n v="1434675616"/>
    <n v="1432083616"/>
    <b v="0"/>
    <n v="71"/>
    <b v="1"/>
    <s v="theater/plays"/>
    <m/>
    <n v="35.49"/>
    <x v="1"/>
    <x v="6"/>
  </r>
  <r>
    <n v="2670"/>
    <x v="0"/>
    <x v="1"/>
    <s v="GBP"/>
    <n v="1449756896"/>
    <n v="1447164896"/>
    <b v="0"/>
    <n v="72"/>
    <b v="1"/>
    <s v="theater/plays"/>
    <m/>
    <n v="37.08"/>
    <x v="1"/>
    <x v="6"/>
  </r>
  <r>
    <n v="3120"/>
    <x v="0"/>
    <x v="1"/>
    <s v="GBP"/>
    <n v="1426801664"/>
    <n v="1424213264"/>
    <b v="0"/>
    <n v="45"/>
    <b v="1"/>
    <s v="theater/plays"/>
    <m/>
    <n v="69.33"/>
    <x v="1"/>
    <x v="6"/>
  </r>
  <r>
    <n v="880"/>
    <x v="0"/>
    <x v="1"/>
    <s v="GBP"/>
    <n v="1488240000"/>
    <n v="1486996729"/>
    <b v="0"/>
    <n v="51"/>
    <b v="1"/>
    <s v="theater/plays"/>
    <m/>
    <n v="17.25"/>
    <x v="1"/>
    <x v="6"/>
  </r>
  <r>
    <n v="2020"/>
    <x v="0"/>
    <x v="1"/>
    <s v="GBP"/>
    <n v="1433343850"/>
    <n v="1430751850"/>
    <b v="0"/>
    <n v="56"/>
    <b v="1"/>
    <s v="theater/plays"/>
    <m/>
    <n v="36.07"/>
    <x v="1"/>
    <x v="6"/>
  </r>
  <r>
    <n v="1130"/>
    <x v="0"/>
    <x v="0"/>
    <s v="USD"/>
    <n v="1479592800"/>
    <n v="1476760226"/>
    <b v="0"/>
    <n v="17"/>
    <b v="1"/>
    <s v="theater/plays"/>
    <m/>
    <n v="66.47"/>
    <x v="1"/>
    <x v="6"/>
  </r>
  <r>
    <n v="11045"/>
    <x v="0"/>
    <x v="0"/>
    <s v="USD"/>
    <n v="1425528000"/>
    <n v="1422916261"/>
    <b v="0"/>
    <n v="197"/>
    <b v="1"/>
    <s v="theater/plays"/>
    <m/>
    <n v="56.07"/>
    <x v="1"/>
    <x v="6"/>
  </r>
  <r>
    <n v="3292"/>
    <x v="0"/>
    <x v="0"/>
    <s v="USD"/>
    <n v="1475269200"/>
    <n v="1473200844"/>
    <b v="0"/>
    <n v="70"/>
    <b v="1"/>
    <s v="theater/plays"/>
    <m/>
    <n v="47.03"/>
    <x v="1"/>
    <x v="6"/>
  </r>
  <r>
    <n v="1000.99"/>
    <x v="0"/>
    <x v="0"/>
    <s v="USD"/>
    <n v="1411874580"/>
    <n v="1409030371"/>
    <b v="0"/>
    <n v="21"/>
    <b v="1"/>
    <s v="theater/plays"/>
    <m/>
    <n v="47.67"/>
    <x v="1"/>
    <x v="6"/>
  </r>
  <r>
    <n v="3000"/>
    <x v="0"/>
    <x v="0"/>
    <s v="USD"/>
    <n v="1406358000"/>
    <n v="1404841270"/>
    <b v="0"/>
    <n v="34"/>
    <b v="1"/>
    <s v="theater/plays"/>
    <m/>
    <n v="88.24"/>
    <x v="1"/>
    <x v="6"/>
  </r>
  <r>
    <n v="3148"/>
    <x v="0"/>
    <x v="0"/>
    <s v="USD"/>
    <n v="1471977290"/>
    <n v="1466793290"/>
    <b v="0"/>
    <n v="39"/>
    <b v="1"/>
    <s v="theater/plays"/>
    <m/>
    <n v="80.72"/>
    <x v="1"/>
    <x v="6"/>
  </r>
  <r>
    <n v="3080"/>
    <x v="0"/>
    <x v="1"/>
    <s v="GBP"/>
    <n v="1435851577"/>
    <n v="1433259577"/>
    <b v="0"/>
    <n v="78"/>
    <b v="1"/>
    <s v="theater/plays"/>
    <m/>
    <n v="39.49"/>
    <x v="1"/>
    <x v="6"/>
  </r>
  <r>
    <n v="4073"/>
    <x v="0"/>
    <x v="1"/>
    <s v="GBP"/>
    <n v="1408204857"/>
    <n v="1406390457"/>
    <b v="0"/>
    <n v="48"/>
    <b v="1"/>
    <s v="theater/plays"/>
    <m/>
    <n v="84.85"/>
    <x v="1"/>
    <x v="6"/>
  </r>
  <r>
    <n v="2000"/>
    <x v="0"/>
    <x v="0"/>
    <s v="USD"/>
    <n v="1463803140"/>
    <n v="1459446487"/>
    <b v="0"/>
    <n v="29"/>
    <b v="1"/>
    <s v="theater/plays"/>
    <m/>
    <n v="68.97"/>
    <x v="1"/>
    <x v="6"/>
  </r>
  <r>
    <n v="0"/>
    <x v="2"/>
    <x v="0"/>
    <s v="USD"/>
    <n v="1450040396"/>
    <n v="1444852796"/>
    <b v="0"/>
    <n v="0"/>
    <b v="0"/>
    <s v="theater/musical"/>
    <m/>
    <e v="#DIV/0!"/>
    <x v="1"/>
    <x v="40"/>
  </r>
  <r>
    <n v="2"/>
    <x v="2"/>
    <x v="0"/>
    <s v="USD"/>
    <n v="1462467600"/>
    <n v="1457403364"/>
    <b v="0"/>
    <n v="2"/>
    <b v="0"/>
    <s v="theater/musical"/>
    <m/>
    <n v="1"/>
    <x v="1"/>
    <x v="40"/>
  </r>
  <r>
    <n v="1"/>
    <x v="2"/>
    <x v="1"/>
    <s v="GBP"/>
    <n v="1417295990"/>
    <n v="1414700390"/>
    <b v="0"/>
    <n v="1"/>
    <b v="0"/>
    <s v="theater/musical"/>
    <m/>
    <n v="1"/>
    <x v="1"/>
    <x v="40"/>
  </r>
  <r>
    <n v="8725"/>
    <x v="2"/>
    <x v="0"/>
    <s v="USD"/>
    <n v="1411444740"/>
    <n v="1409335497"/>
    <b v="0"/>
    <n v="59"/>
    <b v="0"/>
    <s v="theater/musical"/>
    <m/>
    <n v="147.88"/>
    <x v="1"/>
    <x v="40"/>
  </r>
  <r>
    <n v="100"/>
    <x v="2"/>
    <x v="1"/>
    <s v="GBP"/>
    <n v="1416781749"/>
    <n v="1415053749"/>
    <b v="0"/>
    <n v="1"/>
    <b v="0"/>
    <s v="theater/musical"/>
    <m/>
    <n v="100"/>
    <x v="1"/>
    <x v="40"/>
  </r>
  <r>
    <n v="1762"/>
    <x v="2"/>
    <x v="0"/>
    <s v="USD"/>
    <n v="1479517200"/>
    <n v="1475765867"/>
    <b v="0"/>
    <n v="31"/>
    <b v="0"/>
    <s v="theater/musical"/>
    <m/>
    <n v="56.84"/>
    <x v="1"/>
    <x v="40"/>
  </r>
  <r>
    <n v="3185"/>
    <x v="2"/>
    <x v="5"/>
    <s v="CAD"/>
    <n v="1484366340"/>
    <n v="1480219174"/>
    <b v="0"/>
    <n v="18"/>
    <b v="0"/>
    <s v="theater/musical"/>
    <m/>
    <n v="176.94"/>
    <x v="1"/>
    <x v="40"/>
  </r>
  <r>
    <n v="1276"/>
    <x v="2"/>
    <x v="0"/>
    <s v="USD"/>
    <n v="1461186676"/>
    <n v="1458594676"/>
    <b v="0"/>
    <n v="10"/>
    <b v="0"/>
    <s v="theater/musical"/>
    <m/>
    <n v="127.6"/>
    <x v="1"/>
    <x v="40"/>
  </r>
  <r>
    <n v="0"/>
    <x v="2"/>
    <x v="0"/>
    <s v="USD"/>
    <n v="1442248829"/>
    <n v="1439224829"/>
    <b v="0"/>
    <n v="0"/>
    <b v="0"/>
    <s v="theater/musical"/>
    <m/>
    <e v="#DIV/0!"/>
    <x v="1"/>
    <x v="40"/>
  </r>
  <r>
    <n v="926"/>
    <x v="2"/>
    <x v="0"/>
    <s v="USD"/>
    <n v="1420130935"/>
    <n v="1417538935"/>
    <b v="0"/>
    <n v="14"/>
    <b v="0"/>
    <s v="theater/musical"/>
    <m/>
    <n v="66.14"/>
    <x v="1"/>
    <x v="40"/>
  </r>
  <r>
    <n v="216"/>
    <x v="2"/>
    <x v="5"/>
    <s v="CAD"/>
    <n v="1429456132"/>
    <n v="1424275732"/>
    <b v="0"/>
    <n v="2"/>
    <b v="0"/>
    <s v="theater/musical"/>
    <m/>
    <n v="108"/>
    <x v="1"/>
    <x v="40"/>
  </r>
  <r>
    <n v="1"/>
    <x v="2"/>
    <x v="0"/>
    <s v="USD"/>
    <n v="1475853060"/>
    <n v="1470672906"/>
    <b v="0"/>
    <n v="1"/>
    <b v="0"/>
    <s v="theater/musical"/>
    <m/>
    <n v="1"/>
    <x v="1"/>
    <x v="40"/>
  </r>
  <r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0"/>
    <x v="2"/>
    <x v="0"/>
    <s v="USD"/>
    <n v="1412485200"/>
    <n v="1410966179"/>
    <b v="0"/>
    <n v="0"/>
    <b v="0"/>
    <s v="theater/musical"/>
    <m/>
    <e v="#DIV/0!"/>
    <x v="1"/>
    <x v="40"/>
  </r>
  <r>
    <n v="15"/>
    <x v="2"/>
    <x v="12"/>
    <s v="EUR"/>
    <n v="1448902800"/>
    <n v="1445369727"/>
    <b v="0"/>
    <n v="2"/>
    <b v="0"/>
    <s v="theater/musical"/>
    <m/>
    <n v="7.5"/>
    <x v="1"/>
    <x v="40"/>
  </r>
  <r>
    <n v="0"/>
    <x v="2"/>
    <x v="0"/>
    <s v="USD"/>
    <n v="1447734439"/>
    <n v="1444274839"/>
    <b v="0"/>
    <n v="0"/>
    <b v="0"/>
    <s v="theater/musical"/>
    <m/>
    <e v="#DIV/0!"/>
    <x v="1"/>
    <x v="40"/>
  </r>
  <r>
    <n v="821"/>
    <x v="2"/>
    <x v="0"/>
    <s v="USD"/>
    <n v="1457413140"/>
    <n v="1454996887"/>
    <b v="0"/>
    <n v="12"/>
    <b v="0"/>
    <s v="theater/musical"/>
    <m/>
    <n v="68.42"/>
    <x v="1"/>
    <x v="40"/>
  </r>
  <r>
    <n v="1"/>
    <x v="2"/>
    <x v="5"/>
    <s v="CAD"/>
    <n v="1479773838"/>
    <n v="1477178238"/>
    <b v="0"/>
    <n v="1"/>
    <b v="0"/>
    <s v="theater/musical"/>
    <m/>
    <n v="1"/>
    <x v="1"/>
    <x v="40"/>
  </r>
  <r>
    <n v="481"/>
    <x v="2"/>
    <x v="0"/>
    <s v="USD"/>
    <n v="1434497400"/>
    <n v="1431770802"/>
    <b v="0"/>
    <n v="8"/>
    <b v="0"/>
    <s v="theater/musical"/>
    <m/>
    <n v="60.13"/>
    <x v="1"/>
    <x v="40"/>
  </r>
  <r>
    <n v="30"/>
    <x v="2"/>
    <x v="1"/>
    <s v="GBP"/>
    <n v="1475258327"/>
    <n v="1471370327"/>
    <b v="0"/>
    <n v="2"/>
    <b v="0"/>
    <s v="theater/musical"/>
    <m/>
    <n v="15"/>
    <x v="1"/>
    <x v="40"/>
  </r>
  <r>
    <n v="40153"/>
    <x v="0"/>
    <x v="0"/>
    <s v="USD"/>
    <n v="1412492445"/>
    <n v="1409900445"/>
    <b v="0"/>
    <n v="73"/>
    <b v="1"/>
    <s v="theater/plays"/>
    <m/>
    <n v="550.04"/>
    <x v="1"/>
    <x v="6"/>
  </r>
  <r>
    <n v="780"/>
    <x v="0"/>
    <x v="5"/>
    <s v="CAD"/>
    <n v="1402938394"/>
    <n v="1400691994"/>
    <b v="0"/>
    <n v="8"/>
    <b v="1"/>
    <s v="theater/plays"/>
    <m/>
    <n v="97.5"/>
    <x v="1"/>
    <x v="6"/>
  </r>
  <r>
    <n v="500"/>
    <x v="0"/>
    <x v="1"/>
    <s v="GBP"/>
    <n v="1454412584"/>
    <n v="1452598184"/>
    <b v="0"/>
    <n v="17"/>
    <b v="1"/>
    <s v="theater/plays"/>
    <m/>
    <n v="29.41"/>
    <x v="1"/>
    <x v="6"/>
  </r>
  <r>
    <n v="520"/>
    <x v="0"/>
    <x v="0"/>
    <s v="USD"/>
    <n v="1407686340"/>
    <n v="1404833442"/>
    <b v="0"/>
    <n v="9"/>
    <b v="1"/>
    <s v="theater/plays"/>
    <m/>
    <n v="57.78"/>
    <x v="1"/>
    <x v="6"/>
  </r>
  <r>
    <n v="752"/>
    <x v="0"/>
    <x v="5"/>
    <s v="CAD"/>
    <n v="1472097540"/>
    <n v="1471188502"/>
    <b v="0"/>
    <n v="17"/>
    <b v="1"/>
    <s v="theater/plays"/>
    <m/>
    <n v="44.24"/>
    <x v="1"/>
    <x v="6"/>
  </r>
  <r>
    <n v="2010"/>
    <x v="0"/>
    <x v="1"/>
    <s v="GBP"/>
    <n v="1438764207"/>
    <n v="1436172207"/>
    <b v="0"/>
    <n v="33"/>
    <b v="1"/>
    <s v="theater/plays"/>
    <m/>
    <n v="60.91"/>
    <x v="1"/>
    <x v="6"/>
  </r>
  <r>
    <n v="2616"/>
    <x v="0"/>
    <x v="1"/>
    <s v="GBP"/>
    <n v="1459702800"/>
    <n v="1457690386"/>
    <b v="0"/>
    <n v="38"/>
    <b v="1"/>
    <s v="theater/plays"/>
    <m/>
    <n v="68.84"/>
    <x v="1"/>
    <x v="6"/>
  </r>
  <r>
    <n v="5813"/>
    <x v="0"/>
    <x v="0"/>
    <s v="USD"/>
    <n v="1437202740"/>
    <n v="1434654998"/>
    <b v="0"/>
    <n v="79"/>
    <b v="1"/>
    <s v="theater/plays"/>
    <m/>
    <n v="73.58"/>
    <x v="1"/>
    <x v="6"/>
  </r>
  <r>
    <n v="5291"/>
    <x v="0"/>
    <x v="16"/>
    <s v="CHF"/>
    <n v="1485989940"/>
    <n v="1483393836"/>
    <b v="0"/>
    <n v="46"/>
    <b v="1"/>
    <s v="theater/plays"/>
    <m/>
    <n v="115.02"/>
    <x v="1"/>
    <x v="6"/>
  </r>
  <r>
    <n v="2215"/>
    <x v="0"/>
    <x v="8"/>
    <s v="DKK"/>
    <n v="1464817320"/>
    <n v="1462806419"/>
    <b v="0"/>
    <n v="20"/>
    <b v="1"/>
    <s v="theater/plays"/>
    <m/>
    <n v="110.75"/>
    <x v="1"/>
    <x v="6"/>
  </r>
  <r>
    <n v="1510"/>
    <x v="0"/>
    <x v="0"/>
    <s v="USD"/>
    <n v="1404273540"/>
    <n v="1400272580"/>
    <b v="0"/>
    <n v="20"/>
    <b v="1"/>
    <s v="theater/plays"/>
    <m/>
    <n v="75.5"/>
    <x v="1"/>
    <x v="6"/>
  </r>
  <r>
    <n v="3061"/>
    <x v="0"/>
    <x v="0"/>
    <s v="USD"/>
    <n v="1426775940"/>
    <n v="1424414350"/>
    <b v="0"/>
    <n v="13"/>
    <b v="1"/>
    <s v="theater/plays"/>
    <m/>
    <n v="235.46"/>
    <x v="1"/>
    <x v="6"/>
  </r>
  <r>
    <n v="250"/>
    <x v="0"/>
    <x v="1"/>
    <s v="GBP"/>
    <n v="1419368925"/>
    <n v="1417208925"/>
    <b v="0"/>
    <n v="22"/>
    <b v="1"/>
    <s v="theater/plays"/>
    <m/>
    <n v="11.36"/>
    <x v="1"/>
    <x v="6"/>
  </r>
  <r>
    <n v="3330"/>
    <x v="0"/>
    <x v="0"/>
    <s v="USD"/>
    <n v="1460260800"/>
    <n v="1458336672"/>
    <b v="0"/>
    <n v="36"/>
    <b v="1"/>
    <s v="theater/plays"/>
    <m/>
    <n v="92.5"/>
    <x v="1"/>
    <x v="6"/>
  </r>
  <r>
    <n v="8114"/>
    <x v="0"/>
    <x v="5"/>
    <s v="CAD"/>
    <n v="1427775414"/>
    <n v="1425187014"/>
    <b v="0"/>
    <n v="40"/>
    <b v="1"/>
    <s v="theater/plays"/>
    <m/>
    <n v="202.85"/>
    <x v="1"/>
    <x v="6"/>
  </r>
  <r>
    <n v="234"/>
    <x v="0"/>
    <x v="1"/>
    <s v="GBP"/>
    <n v="1482321030"/>
    <n v="1477133430"/>
    <b v="0"/>
    <n v="9"/>
    <b v="1"/>
    <s v="theater/plays"/>
    <m/>
    <n v="26"/>
    <x v="1"/>
    <x v="6"/>
  </r>
  <r>
    <n v="875"/>
    <x v="0"/>
    <x v="0"/>
    <s v="USD"/>
    <n v="1466056689"/>
    <n v="1464847089"/>
    <b v="0"/>
    <n v="19"/>
    <b v="1"/>
    <s v="theater/plays"/>
    <m/>
    <n v="46.05"/>
    <x v="1"/>
    <x v="6"/>
  </r>
  <r>
    <n v="714"/>
    <x v="0"/>
    <x v="6"/>
    <s v="EUR"/>
    <n v="1446062040"/>
    <n v="1445109822"/>
    <b v="0"/>
    <n v="14"/>
    <b v="1"/>
    <s v="theater/plays"/>
    <m/>
    <n v="51"/>
    <x v="1"/>
    <x v="6"/>
  </r>
  <r>
    <n v="1200"/>
    <x v="0"/>
    <x v="0"/>
    <s v="USD"/>
    <n v="1406185200"/>
    <n v="1404337382"/>
    <b v="0"/>
    <n v="38"/>
    <b v="1"/>
    <s v="theater/plays"/>
    <m/>
    <n v="31.58"/>
    <x v="1"/>
    <x v="6"/>
  </r>
  <r>
    <n v="3095.11"/>
    <x v="0"/>
    <x v="1"/>
    <s v="GBP"/>
    <n v="1437261419"/>
    <n v="1434669419"/>
    <b v="0"/>
    <n v="58"/>
    <b v="1"/>
    <s v="theater/plays"/>
    <m/>
    <n v="53.36"/>
    <x v="1"/>
    <x v="6"/>
  </r>
  <r>
    <n v="1035"/>
    <x v="0"/>
    <x v="0"/>
    <s v="USD"/>
    <n v="1437676380"/>
    <n v="1435670452"/>
    <b v="0"/>
    <n v="28"/>
    <b v="1"/>
    <s v="theater/plays"/>
    <m/>
    <n v="36.96"/>
    <x v="1"/>
    <x v="6"/>
  </r>
  <r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530"/>
    <x v="0"/>
    <x v="0"/>
    <s v="USD"/>
    <n v="1405915140"/>
    <n v="1404140667"/>
    <b v="0"/>
    <n v="40"/>
    <b v="1"/>
    <s v="theater/plays"/>
    <m/>
    <n v="88.25"/>
    <x v="1"/>
    <x v="6"/>
  </r>
  <r>
    <n v="3046"/>
    <x v="0"/>
    <x v="1"/>
    <s v="GBP"/>
    <n v="1411771384"/>
    <n v="1409179384"/>
    <b v="0"/>
    <n v="57"/>
    <b v="1"/>
    <s v="theater/plays"/>
    <m/>
    <n v="53.44"/>
    <x v="1"/>
    <x v="6"/>
  </r>
  <r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4500"/>
    <x v="0"/>
    <x v="12"/>
    <s v="EUR"/>
    <n v="1472936229"/>
    <n v="1467752229"/>
    <b v="0"/>
    <n v="31"/>
    <b v="1"/>
    <s v="theater/plays"/>
    <m/>
    <n v="145.16"/>
    <x v="1"/>
    <x v="6"/>
  </r>
  <r>
    <n v="70"/>
    <x v="0"/>
    <x v="1"/>
    <s v="GBP"/>
    <n v="1463353200"/>
    <n v="1462285182"/>
    <b v="0"/>
    <n v="3"/>
    <b v="1"/>
    <s v="theater/plays"/>
    <m/>
    <n v="23.33"/>
    <x v="1"/>
    <x v="6"/>
  </r>
  <r>
    <n v="1030"/>
    <x v="0"/>
    <x v="0"/>
    <s v="USD"/>
    <n v="1410550484"/>
    <n v="1408995284"/>
    <b v="0"/>
    <n v="16"/>
    <b v="1"/>
    <s v="theater/plays"/>
    <m/>
    <n v="64.38"/>
    <x v="1"/>
    <x v="6"/>
  </r>
  <r>
    <n v="12348.5"/>
    <x v="0"/>
    <x v="0"/>
    <s v="USD"/>
    <n v="1404359940"/>
    <n v="1402580818"/>
    <b v="0"/>
    <n v="199"/>
    <b v="1"/>
    <s v="theater/plays"/>
    <m/>
    <n v="62.05"/>
    <x v="1"/>
    <x v="6"/>
  </r>
  <r>
    <n v="2050"/>
    <x v="0"/>
    <x v="1"/>
    <s v="GBP"/>
    <n v="1433076298"/>
    <n v="1430052298"/>
    <b v="0"/>
    <n v="31"/>
    <b v="1"/>
    <s v="theater/plays"/>
    <m/>
    <n v="66.13"/>
    <x v="1"/>
    <x v="6"/>
  </r>
  <r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383"/>
    <x v="0"/>
    <x v="0"/>
    <s v="USD"/>
    <n v="1475664834"/>
    <n v="1473850434"/>
    <b v="0"/>
    <n v="34"/>
    <b v="1"/>
    <s v="theater/plays"/>
    <m/>
    <n v="99.5"/>
    <x v="1"/>
    <x v="6"/>
  </r>
  <r>
    <n v="1119"/>
    <x v="0"/>
    <x v="0"/>
    <s v="USD"/>
    <n v="1452872290"/>
    <n v="1452008290"/>
    <b v="0"/>
    <n v="18"/>
    <b v="1"/>
    <s v="theater/plays"/>
    <m/>
    <n v="62.17"/>
    <x v="1"/>
    <x v="6"/>
  </r>
  <r>
    <n v="4176"/>
    <x v="0"/>
    <x v="0"/>
    <s v="USD"/>
    <n v="1402901940"/>
    <n v="1399998418"/>
    <b v="0"/>
    <n v="67"/>
    <b v="1"/>
    <s v="theater/plays"/>
    <m/>
    <n v="62.33"/>
    <x v="1"/>
    <x v="6"/>
  </r>
  <r>
    <n v="3880"/>
    <x v="0"/>
    <x v="0"/>
    <s v="USD"/>
    <n v="1476931696"/>
    <n v="1474339696"/>
    <b v="0"/>
    <n v="66"/>
    <b v="1"/>
    <s v="theater/plays"/>
    <m/>
    <n v="58.79"/>
    <x v="1"/>
    <x v="6"/>
  </r>
  <r>
    <n v="1043"/>
    <x v="0"/>
    <x v="0"/>
    <s v="USD"/>
    <n v="1441167586"/>
    <n v="1438575586"/>
    <b v="0"/>
    <n v="23"/>
    <b v="1"/>
    <s v="theater/plays"/>
    <m/>
    <n v="45.35"/>
    <x v="1"/>
    <x v="6"/>
  </r>
  <r>
    <n v="5285"/>
    <x v="0"/>
    <x v="0"/>
    <s v="USD"/>
    <n v="1400533200"/>
    <n v="1398348859"/>
    <b v="0"/>
    <n v="126"/>
    <b v="1"/>
    <s v="theater/plays"/>
    <m/>
    <n v="41.94"/>
    <x v="1"/>
    <x v="6"/>
  </r>
  <r>
    <n v="355"/>
    <x v="0"/>
    <x v="0"/>
    <s v="USD"/>
    <n v="1440820740"/>
    <n v="1439567660"/>
    <b v="0"/>
    <n v="6"/>
    <b v="1"/>
    <s v="theater/plays"/>
    <m/>
    <n v="59.17"/>
    <x v="1"/>
    <x v="6"/>
  </r>
  <r>
    <n v="5012.25"/>
    <x v="0"/>
    <x v="0"/>
    <s v="USD"/>
    <n v="1403846055"/>
    <n v="1401254055"/>
    <b v="0"/>
    <n v="25"/>
    <b v="1"/>
    <s v="theater/plays"/>
    <m/>
    <n v="200.49"/>
    <x v="1"/>
    <x v="6"/>
  </r>
  <r>
    <n v="3275"/>
    <x v="0"/>
    <x v="1"/>
    <s v="GBP"/>
    <n v="1407524004"/>
    <n v="1404932004"/>
    <b v="0"/>
    <n v="39"/>
    <b v="1"/>
    <s v="theater/plays"/>
    <m/>
    <n v="83.97"/>
    <x v="1"/>
    <x v="6"/>
  </r>
  <r>
    <n v="3550"/>
    <x v="0"/>
    <x v="0"/>
    <s v="USD"/>
    <n v="1434925500"/>
    <n v="1432410639"/>
    <b v="0"/>
    <n v="62"/>
    <b v="1"/>
    <s v="theater/plays"/>
    <m/>
    <n v="57.26"/>
    <x v="1"/>
    <x v="6"/>
  </r>
  <r>
    <n v="1800"/>
    <x v="0"/>
    <x v="0"/>
    <s v="USD"/>
    <n v="1417101683"/>
    <n v="1414506083"/>
    <b v="0"/>
    <n v="31"/>
    <b v="1"/>
    <s v="theater/plays"/>
    <m/>
    <n v="58.06"/>
    <x v="1"/>
    <x v="6"/>
  </r>
  <r>
    <n v="51184"/>
    <x v="0"/>
    <x v="0"/>
    <s v="USD"/>
    <n v="1425272340"/>
    <n v="1421426929"/>
    <b v="0"/>
    <n v="274"/>
    <b v="1"/>
    <s v="theater/plays"/>
    <m/>
    <n v="186.8"/>
    <x v="1"/>
    <x v="6"/>
  </r>
  <r>
    <n v="1260"/>
    <x v="0"/>
    <x v="0"/>
    <s v="USD"/>
    <n v="1411084800"/>
    <n v="1410304179"/>
    <b v="0"/>
    <n v="17"/>
    <b v="1"/>
    <s v="theater/plays"/>
    <m/>
    <n v="74.12"/>
    <x v="1"/>
    <x v="6"/>
  </r>
  <r>
    <n v="430"/>
    <x v="0"/>
    <x v="1"/>
    <s v="GBP"/>
    <n v="1448922600"/>
    <n v="1446352529"/>
    <b v="0"/>
    <n v="14"/>
    <b v="1"/>
    <s v="theater/plays"/>
    <m/>
    <n v="30.71"/>
    <x v="1"/>
    <x v="6"/>
  </r>
  <r>
    <n v="3760"/>
    <x v="0"/>
    <x v="0"/>
    <s v="USD"/>
    <n v="1465178400"/>
    <n v="1461985967"/>
    <b v="0"/>
    <n v="60"/>
    <b v="1"/>
    <s v="theater/plays"/>
    <m/>
    <n v="62.67"/>
    <x v="1"/>
    <x v="6"/>
  </r>
  <r>
    <n v="4005"/>
    <x v="0"/>
    <x v="0"/>
    <s v="USD"/>
    <n v="1421009610"/>
    <n v="1419281610"/>
    <b v="0"/>
    <n v="33"/>
    <b v="1"/>
    <s v="theater/plays"/>
    <m/>
    <n v="121.36"/>
    <x v="1"/>
    <x v="6"/>
  </r>
  <r>
    <n v="3100"/>
    <x v="0"/>
    <x v="1"/>
    <s v="GBP"/>
    <n v="1423838916"/>
    <n v="1418654916"/>
    <b v="0"/>
    <n v="78"/>
    <b v="1"/>
    <s v="theater/plays"/>
    <m/>
    <n v="39.74"/>
    <x v="1"/>
    <x v="6"/>
  </r>
  <r>
    <n v="2160"/>
    <x v="0"/>
    <x v="1"/>
    <s v="GBP"/>
    <n v="1462878648"/>
    <n v="1461064248"/>
    <b v="0"/>
    <n v="30"/>
    <b v="1"/>
    <s v="theater/plays"/>
    <m/>
    <n v="72"/>
    <x v="1"/>
    <x v="6"/>
  </r>
  <r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2520"/>
    <x v="0"/>
    <x v="0"/>
    <s v="USD"/>
    <n v="1413383216"/>
    <n v="1410791216"/>
    <b v="0"/>
    <n v="40"/>
    <b v="1"/>
    <s v="theater/plays"/>
    <m/>
    <n v="63"/>
    <x v="1"/>
    <x v="6"/>
  </r>
  <r>
    <n v="606"/>
    <x v="0"/>
    <x v="0"/>
    <s v="USD"/>
    <n v="1412092800"/>
    <n v="1409493800"/>
    <b v="0"/>
    <n v="18"/>
    <b v="1"/>
    <s v="theater/plays"/>
    <m/>
    <n v="33.67"/>
    <x v="1"/>
    <x v="6"/>
  </r>
  <r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1296"/>
    <x v="0"/>
    <x v="0"/>
    <s v="USD"/>
    <n v="1471071540"/>
    <n v="1467720388"/>
    <b v="0"/>
    <n v="30"/>
    <b v="1"/>
    <s v="theater/plays"/>
    <m/>
    <n v="43.2"/>
    <x v="1"/>
    <x v="6"/>
  </r>
  <r>
    <n v="409.01"/>
    <x v="0"/>
    <x v="1"/>
    <s v="GBP"/>
    <n v="1464712394"/>
    <n v="1459528394"/>
    <b v="0"/>
    <n v="27"/>
    <b v="1"/>
    <s v="theater/plays"/>
    <m/>
    <n v="15.15"/>
    <x v="1"/>
    <x v="6"/>
  </r>
  <r>
    <n v="2925"/>
    <x v="0"/>
    <x v="0"/>
    <s v="USD"/>
    <n v="1403546400"/>
    <n v="1401714114"/>
    <b v="0"/>
    <n v="35"/>
    <b v="1"/>
    <s v="theater/plays"/>
    <m/>
    <n v="83.57"/>
    <x v="1"/>
    <x v="6"/>
  </r>
  <r>
    <n v="1820"/>
    <x v="0"/>
    <x v="0"/>
    <s v="USD"/>
    <n v="1410558949"/>
    <n v="1409262949"/>
    <b v="0"/>
    <n v="13"/>
    <b v="1"/>
    <s v="theater/plays"/>
    <m/>
    <n v="140"/>
    <x v="1"/>
    <x v="6"/>
  </r>
  <r>
    <n v="1860"/>
    <x v="0"/>
    <x v="0"/>
    <s v="USD"/>
    <n v="1469165160"/>
    <n v="1467335378"/>
    <b v="0"/>
    <n v="23"/>
    <b v="1"/>
    <s v="theater/plays"/>
    <m/>
    <n v="80.87"/>
    <x v="1"/>
    <x v="6"/>
  </r>
  <r>
    <n v="2100"/>
    <x v="0"/>
    <x v="0"/>
    <s v="USD"/>
    <n v="1404444286"/>
    <n v="1403234686"/>
    <b v="0"/>
    <n v="39"/>
    <b v="1"/>
    <s v="theater/plays"/>
    <m/>
    <n v="53.85"/>
    <x v="1"/>
    <x v="6"/>
  </r>
  <r>
    <n v="1082.5"/>
    <x v="0"/>
    <x v="1"/>
    <s v="GBP"/>
    <n v="1403715546"/>
    <n v="1401123546"/>
    <b v="0"/>
    <n v="35"/>
    <b v="1"/>
    <s v="theater/plays"/>
    <m/>
    <n v="30.93"/>
    <x v="1"/>
    <x v="6"/>
  </r>
  <r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570"/>
    <x v="0"/>
    <x v="0"/>
    <s v="USD"/>
    <n v="1402848000"/>
    <n v="1400606573"/>
    <b v="0"/>
    <n v="21"/>
    <b v="1"/>
    <s v="theater/plays"/>
    <m/>
    <n v="27.14"/>
    <x v="1"/>
    <x v="6"/>
  </r>
  <r>
    <n v="11530"/>
    <x v="0"/>
    <x v="0"/>
    <s v="USD"/>
    <n v="1433055540"/>
    <n v="1431230867"/>
    <b v="0"/>
    <n v="104"/>
    <b v="1"/>
    <s v="theater/plays"/>
    <m/>
    <n v="110.87"/>
    <x v="1"/>
    <x v="6"/>
  </r>
  <r>
    <n v="2030"/>
    <x v="0"/>
    <x v="0"/>
    <s v="USD"/>
    <n v="1465062166"/>
    <n v="1463334166"/>
    <b v="0"/>
    <n v="19"/>
    <b v="1"/>
    <s v="theater/plays"/>
    <m/>
    <n v="106.84"/>
    <x v="1"/>
    <x v="6"/>
  </r>
  <r>
    <n v="10235"/>
    <x v="0"/>
    <x v="0"/>
    <s v="USD"/>
    <n v="1432612740"/>
    <n v="1429881667"/>
    <b v="0"/>
    <n v="97"/>
    <b v="1"/>
    <s v="theater/plays"/>
    <m/>
    <n v="105.52"/>
    <x v="1"/>
    <x v="6"/>
  </r>
  <r>
    <n v="3590"/>
    <x v="0"/>
    <x v="1"/>
    <s v="GBP"/>
    <n v="1427806320"/>
    <n v="1422834819"/>
    <b v="0"/>
    <n v="27"/>
    <b v="1"/>
    <s v="theater/plays"/>
    <m/>
    <n v="132.96"/>
    <x v="1"/>
    <x v="6"/>
  </r>
  <r>
    <n v="1246"/>
    <x v="0"/>
    <x v="0"/>
    <s v="USD"/>
    <n v="1453411109"/>
    <n v="1450819109"/>
    <b v="0"/>
    <n v="24"/>
    <b v="1"/>
    <s v="theater/plays"/>
    <m/>
    <n v="51.92"/>
    <x v="1"/>
    <x v="6"/>
  </r>
  <r>
    <n v="4030"/>
    <x v="0"/>
    <x v="1"/>
    <s v="GBP"/>
    <n v="1431204449"/>
    <n v="1428526049"/>
    <b v="0"/>
    <n v="13"/>
    <b v="1"/>
    <s v="theater/plays"/>
    <m/>
    <n v="310"/>
    <x v="1"/>
    <x v="6"/>
  </r>
  <r>
    <n v="1197"/>
    <x v="0"/>
    <x v="1"/>
    <s v="GBP"/>
    <n v="1425057075"/>
    <n v="1422465075"/>
    <b v="0"/>
    <n v="46"/>
    <b v="1"/>
    <s v="theater/plays"/>
    <m/>
    <n v="26.02"/>
    <x v="1"/>
    <x v="6"/>
  </r>
  <r>
    <n v="420"/>
    <x v="0"/>
    <x v="1"/>
    <s v="GBP"/>
    <n v="1434994266"/>
    <n v="1432402266"/>
    <b v="0"/>
    <n v="4"/>
    <b v="1"/>
    <s v="theater/plays"/>
    <m/>
    <n v="105"/>
    <x v="1"/>
    <x v="6"/>
  </r>
  <r>
    <n v="3449"/>
    <x v="0"/>
    <x v="0"/>
    <s v="USD"/>
    <n v="1435881006"/>
    <n v="1433980206"/>
    <b v="0"/>
    <n v="40"/>
    <b v="1"/>
    <s v="theater/plays"/>
    <m/>
    <n v="86.23"/>
    <x v="1"/>
    <x v="6"/>
  </r>
  <r>
    <n v="5040"/>
    <x v="0"/>
    <x v="0"/>
    <s v="USD"/>
    <n v="1415230084"/>
    <n v="1413412084"/>
    <b v="0"/>
    <n v="44"/>
    <b v="1"/>
    <s v="theater/plays"/>
    <m/>
    <n v="114.55"/>
    <x v="1"/>
    <x v="6"/>
  </r>
  <r>
    <n v="1668"/>
    <x v="0"/>
    <x v="5"/>
    <s v="CAD"/>
    <n v="1455231540"/>
    <n v="1452614847"/>
    <b v="0"/>
    <n v="35"/>
    <b v="1"/>
    <s v="theater/plays"/>
    <m/>
    <n v="47.66"/>
    <x v="1"/>
    <x v="6"/>
  </r>
  <r>
    <n v="4592"/>
    <x v="0"/>
    <x v="1"/>
    <s v="GBP"/>
    <n v="1417374262"/>
    <n v="1414778662"/>
    <b v="0"/>
    <n v="63"/>
    <b v="1"/>
    <s v="theater/plays"/>
    <m/>
    <n v="72.89"/>
    <x v="1"/>
    <x v="6"/>
  </r>
  <r>
    <n v="4409.55"/>
    <x v="0"/>
    <x v="1"/>
    <s v="GBP"/>
    <n v="1462402800"/>
    <n v="1459856860"/>
    <b v="0"/>
    <n v="89"/>
    <b v="1"/>
    <s v="theater/plays"/>
    <m/>
    <n v="49.55"/>
    <x v="1"/>
    <x v="6"/>
  </r>
  <r>
    <n v="381"/>
    <x v="0"/>
    <x v="1"/>
    <s v="GBP"/>
    <n v="1455831000"/>
    <n v="1454366467"/>
    <b v="0"/>
    <n v="15"/>
    <b v="1"/>
    <s v="theater/plays"/>
    <m/>
    <n v="25.4"/>
    <x v="1"/>
    <x v="6"/>
  </r>
  <r>
    <n v="2879"/>
    <x v="0"/>
    <x v="0"/>
    <s v="USD"/>
    <n v="1461963600"/>
    <n v="1459567371"/>
    <b v="0"/>
    <n v="46"/>
    <b v="1"/>
    <s v="theater/plays"/>
    <m/>
    <n v="62.59"/>
    <x v="1"/>
    <x v="6"/>
  </r>
  <r>
    <n v="2015"/>
    <x v="0"/>
    <x v="0"/>
    <s v="USD"/>
    <n v="1476939300"/>
    <n v="1474273294"/>
    <b v="0"/>
    <n v="33"/>
    <b v="1"/>
    <s v="theater/plays"/>
    <m/>
    <n v="61.06"/>
    <x v="1"/>
    <x v="6"/>
  </r>
  <r>
    <n v="1862"/>
    <x v="2"/>
    <x v="0"/>
    <s v="USD"/>
    <n v="1439957176"/>
    <n v="1437365176"/>
    <b v="0"/>
    <n v="31"/>
    <b v="0"/>
    <s v="theater/plays"/>
    <m/>
    <n v="60.06"/>
    <x v="1"/>
    <x v="6"/>
  </r>
  <r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100"/>
    <x v="2"/>
    <x v="0"/>
    <s v="USD"/>
    <n v="1439828159"/>
    <n v="1437236159"/>
    <b v="0"/>
    <n v="1"/>
    <b v="0"/>
    <s v="theater/plays"/>
    <m/>
    <n v="100"/>
    <x v="1"/>
    <x v="6"/>
  </r>
  <r>
    <n v="620"/>
    <x v="2"/>
    <x v="0"/>
    <s v="USD"/>
    <n v="1420860180"/>
    <n v="1418234646"/>
    <b v="0"/>
    <n v="12"/>
    <b v="0"/>
    <s v="theater/plays"/>
    <m/>
    <n v="51.67"/>
    <x v="1"/>
    <x v="6"/>
  </r>
  <r>
    <n v="131"/>
    <x v="2"/>
    <x v="9"/>
    <s v="EUR"/>
    <n v="1422100800"/>
    <n v="1416932133"/>
    <b v="0"/>
    <n v="4"/>
    <b v="0"/>
    <s v="theater/plays"/>
    <m/>
    <n v="32.75"/>
    <x v="1"/>
    <x v="6"/>
  </r>
  <r>
    <n v="0"/>
    <x v="2"/>
    <x v="0"/>
    <s v="USD"/>
    <n v="1429396200"/>
    <n v="1428539708"/>
    <b v="0"/>
    <n v="0"/>
    <b v="0"/>
    <s v="theater/plays"/>
    <m/>
    <e v="#DIV/0!"/>
    <x v="1"/>
    <x v="6"/>
  </r>
  <r>
    <n v="427"/>
    <x v="2"/>
    <x v="0"/>
    <s v="USD"/>
    <n v="1432589896"/>
    <n v="1427405896"/>
    <b v="0"/>
    <n v="7"/>
    <b v="0"/>
    <s v="theater/plays"/>
    <m/>
    <n v="61"/>
    <x v="1"/>
    <x v="6"/>
  </r>
  <r>
    <n v="20"/>
    <x v="2"/>
    <x v="1"/>
    <s v="GBP"/>
    <n v="1432831089"/>
    <n v="1430239089"/>
    <b v="0"/>
    <n v="2"/>
    <b v="0"/>
    <s v="theater/plays"/>
    <m/>
    <n v="10"/>
    <x v="1"/>
    <x v="6"/>
  </r>
  <r>
    <n v="10"/>
    <x v="2"/>
    <x v="1"/>
    <s v="GBP"/>
    <n v="1427133600"/>
    <n v="1423847093"/>
    <b v="0"/>
    <n v="1"/>
    <b v="0"/>
    <s v="theater/plays"/>
    <m/>
    <n v="10"/>
    <x v="1"/>
    <x v="6"/>
  </r>
  <r>
    <n v="150"/>
    <x v="2"/>
    <x v="0"/>
    <s v="USD"/>
    <n v="1447311540"/>
    <n v="1445358903"/>
    <b v="0"/>
    <n v="4"/>
    <b v="0"/>
    <s v="theater/plays"/>
    <m/>
    <n v="37.5"/>
    <x v="1"/>
    <x v="6"/>
  </r>
  <r>
    <n v="270"/>
    <x v="2"/>
    <x v="1"/>
    <s v="GBP"/>
    <n v="1405461600"/>
    <n v="1403562705"/>
    <b v="0"/>
    <n v="6"/>
    <b v="0"/>
    <s v="theater/plays"/>
    <m/>
    <n v="45"/>
    <x v="1"/>
    <x v="6"/>
  </r>
  <r>
    <n v="805"/>
    <x v="2"/>
    <x v="1"/>
    <s v="GBP"/>
    <n v="1468752468"/>
    <n v="1467024468"/>
    <b v="0"/>
    <n v="8"/>
    <b v="0"/>
    <s v="theater/plays"/>
    <m/>
    <n v="100.63"/>
    <x v="1"/>
    <x v="6"/>
  </r>
  <r>
    <n v="358"/>
    <x v="2"/>
    <x v="0"/>
    <s v="USD"/>
    <n v="1407808438"/>
    <n v="1405217355"/>
    <b v="0"/>
    <n v="14"/>
    <b v="0"/>
    <s v="theater/plays"/>
    <m/>
    <n v="25.57"/>
    <x v="1"/>
    <x v="6"/>
  </r>
  <r>
    <n v="0"/>
    <x v="2"/>
    <x v="0"/>
    <s v="USD"/>
    <n v="1450389950"/>
    <n v="1447797950"/>
    <b v="0"/>
    <n v="0"/>
    <b v="0"/>
    <s v="theater/plays"/>
    <m/>
    <e v="#DIV/0!"/>
    <x v="1"/>
    <x v="6"/>
  </r>
  <r>
    <n v="100"/>
    <x v="2"/>
    <x v="0"/>
    <s v="USD"/>
    <n v="1409980144"/>
    <n v="1407388144"/>
    <b v="0"/>
    <n v="4"/>
    <b v="0"/>
    <s v="theater/plays"/>
    <m/>
    <n v="25"/>
    <x v="1"/>
    <x v="6"/>
  </r>
  <r>
    <n v="0"/>
    <x v="2"/>
    <x v="0"/>
    <s v="USD"/>
    <n v="1404406964"/>
    <n v="1401814964"/>
    <b v="0"/>
    <n v="0"/>
    <b v="0"/>
    <s v="theater/plays"/>
    <m/>
    <e v="#DIV/0!"/>
    <x v="1"/>
    <x v="6"/>
  </r>
  <r>
    <n v="0"/>
    <x v="2"/>
    <x v="0"/>
    <s v="USD"/>
    <n v="1404532740"/>
    <n v="1401823952"/>
    <b v="0"/>
    <n v="0"/>
    <b v="0"/>
    <s v="theater/plays"/>
    <m/>
    <e v="#DIV/0!"/>
    <x v="1"/>
    <x v="6"/>
  </r>
  <r>
    <n v="10"/>
    <x v="2"/>
    <x v="0"/>
    <s v="USD"/>
    <n v="1407689102"/>
    <n v="1405097102"/>
    <b v="0"/>
    <n v="1"/>
    <b v="0"/>
    <s v="theater/plays"/>
    <m/>
    <n v="10"/>
    <x v="1"/>
    <x v="6"/>
  </r>
  <r>
    <n v="202"/>
    <x v="2"/>
    <x v="0"/>
    <s v="USD"/>
    <n v="1475918439"/>
    <n v="1473326439"/>
    <b v="0"/>
    <n v="1"/>
    <b v="0"/>
    <s v="theater/plays"/>
    <m/>
    <n v="202"/>
    <x v="1"/>
    <x v="6"/>
  </r>
  <r>
    <n v="25"/>
    <x v="2"/>
    <x v="1"/>
    <s v="GBP"/>
    <n v="1436137140"/>
    <n v="1433833896"/>
    <b v="0"/>
    <n v="1"/>
    <b v="0"/>
    <s v="theater/plays"/>
    <m/>
    <n v="25"/>
    <x v="1"/>
    <x v="6"/>
  </r>
  <r>
    <n v="5176"/>
    <x v="0"/>
    <x v="0"/>
    <s v="USD"/>
    <n v="1455602340"/>
    <n v="1453827436"/>
    <b v="0"/>
    <n v="52"/>
    <b v="1"/>
    <s v="theater/musical"/>
    <m/>
    <n v="99.54"/>
    <x v="1"/>
    <x v="40"/>
  </r>
  <r>
    <n v="525"/>
    <x v="0"/>
    <x v="0"/>
    <s v="USD"/>
    <n v="1461902340"/>
    <n v="1459220588"/>
    <b v="0"/>
    <n v="7"/>
    <b v="1"/>
    <s v="theater/musical"/>
    <m/>
    <n v="75"/>
    <x v="1"/>
    <x v="40"/>
  </r>
  <r>
    <n v="6027"/>
    <x v="0"/>
    <x v="0"/>
    <s v="USD"/>
    <n v="1423555140"/>
    <n v="1421105608"/>
    <b v="0"/>
    <n v="28"/>
    <b v="1"/>
    <s v="theater/musical"/>
    <m/>
    <n v="215.25"/>
    <x v="1"/>
    <x v="40"/>
  </r>
  <r>
    <n v="1326"/>
    <x v="0"/>
    <x v="0"/>
    <s v="USD"/>
    <n v="1459641073"/>
    <n v="1454460673"/>
    <b v="0"/>
    <n v="11"/>
    <b v="1"/>
    <s v="theater/musical"/>
    <m/>
    <n v="120.55"/>
    <x v="1"/>
    <x v="40"/>
  </r>
  <r>
    <n v="565"/>
    <x v="0"/>
    <x v="1"/>
    <s v="GBP"/>
    <n v="1476651600"/>
    <n v="1473189335"/>
    <b v="0"/>
    <n v="15"/>
    <b v="1"/>
    <s v="theater/musical"/>
    <m/>
    <n v="37.67"/>
    <x v="1"/>
    <x v="40"/>
  </r>
  <r>
    <n v="5167"/>
    <x v="0"/>
    <x v="0"/>
    <s v="USD"/>
    <n v="1433289600"/>
    <n v="1430768800"/>
    <b v="0"/>
    <n v="30"/>
    <b v="1"/>
    <s v="theater/musical"/>
    <m/>
    <n v="172.23"/>
    <x v="1"/>
    <x v="40"/>
  </r>
  <r>
    <n v="3000"/>
    <x v="0"/>
    <x v="0"/>
    <s v="USD"/>
    <n v="1406350740"/>
    <n v="1403125737"/>
    <b v="0"/>
    <n v="27"/>
    <b v="1"/>
    <s v="theater/musical"/>
    <m/>
    <n v="111.11"/>
    <x v="1"/>
    <x v="40"/>
  </r>
  <r>
    <n v="713"/>
    <x v="0"/>
    <x v="1"/>
    <s v="GBP"/>
    <n v="1460753307"/>
    <n v="1458161307"/>
    <b v="0"/>
    <n v="28"/>
    <b v="1"/>
    <s v="theater/musical"/>
    <m/>
    <n v="25.46"/>
    <x v="1"/>
    <x v="40"/>
  </r>
  <r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1535"/>
    <x v="0"/>
    <x v="0"/>
    <s v="USD"/>
    <n v="1400475600"/>
    <n v="1397819938"/>
    <b v="0"/>
    <n v="26"/>
    <b v="1"/>
    <s v="theater/musical"/>
    <m/>
    <n v="59.04"/>
    <x v="1"/>
    <x v="40"/>
  </r>
  <r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500"/>
    <x v="0"/>
    <x v="1"/>
    <s v="GBP"/>
    <n v="1439247600"/>
    <n v="1434625937"/>
    <b v="0"/>
    <n v="3"/>
    <b v="1"/>
    <s v="theater/musical"/>
    <m/>
    <n v="166.67"/>
    <x v="1"/>
    <x v="40"/>
  </r>
  <r>
    <n v="1328"/>
    <x v="0"/>
    <x v="1"/>
    <s v="GBP"/>
    <n v="1438543889"/>
    <n v="1436383889"/>
    <b v="0"/>
    <n v="28"/>
    <b v="1"/>
    <s v="theater/musical"/>
    <m/>
    <n v="47.43"/>
    <x v="1"/>
    <x v="40"/>
  </r>
  <r>
    <n v="5000"/>
    <x v="0"/>
    <x v="0"/>
    <s v="USD"/>
    <n v="1427907626"/>
    <n v="1425319226"/>
    <b v="0"/>
    <n v="77"/>
    <b v="1"/>
    <s v="theater/musical"/>
    <m/>
    <n v="64.94"/>
    <x v="1"/>
    <x v="40"/>
  </r>
  <r>
    <n v="1500"/>
    <x v="0"/>
    <x v="0"/>
    <s v="USD"/>
    <n v="1464482160"/>
    <n v="1462824832"/>
    <b v="0"/>
    <n v="27"/>
    <b v="1"/>
    <s v="theater/musical"/>
    <m/>
    <n v="55.56"/>
    <x v="1"/>
    <x v="40"/>
  </r>
  <r>
    <n v="7942"/>
    <x v="0"/>
    <x v="0"/>
    <s v="USD"/>
    <n v="1406745482"/>
    <n v="1404153482"/>
    <b v="0"/>
    <n v="107"/>
    <b v="1"/>
    <s v="theater/musical"/>
    <m/>
    <n v="74.22"/>
    <x v="1"/>
    <x v="40"/>
  </r>
  <r>
    <n v="10265.01"/>
    <x v="0"/>
    <x v="0"/>
    <s v="USD"/>
    <n v="1404360045"/>
    <n v="1401336045"/>
    <b v="0"/>
    <n v="96"/>
    <b v="1"/>
    <s v="theater/musical"/>
    <m/>
    <n v="106.93"/>
    <x v="1"/>
    <x v="40"/>
  </r>
  <r>
    <n v="2335"/>
    <x v="0"/>
    <x v="0"/>
    <s v="USD"/>
    <n v="1425185940"/>
    <n v="1423960097"/>
    <b v="0"/>
    <n v="56"/>
    <b v="1"/>
    <s v="theater/musical"/>
    <m/>
    <n v="41.7"/>
    <x v="1"/>
    <x v="40"/>
  </r>
  <r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1100"/>
    <x v="0"/>
    <x v="0"/>
    <s v="USD"/>
    <n v="1460730079"/>
    <n v="1458138079"/>
    <b v="0"/>
    <n v="15"/>
    <b v="1"/>
    <s v="theater/musical"/>
    <m/>
    <n v="73.33"/>
    <x v="1"/>
    <x v="40"/>
  </r>
  <r>
    <n v="2000"/>
    <x v="0"/>
    <x v="1"/>
    <s v="GBP"/>
    <n v="1434234010"/>
    <n v="1431642010"/>
    <b v="0"/>
    <n v="20"/>
    <b v="1"/>
    <s v="theater/musical"/>
    <m/>
    <n v="100"/>
    <x v="1"/>
    <x v="40"/>
  </r>
  <r>
    <n v="1460"/>
    <x v="0"/>
    <x v="0"/>
    <s v="USD"/>
    <n v="1463529600"/>
    <n v="1462307652"/>
    <b v="0"/>
    <n v="38"/>
    <b v="1"/>
    <s v="theater/musical"/>
    <m/>
    <n v="38.42"/>
    <x v="1"/>
    <x v="40"/>
  </r>
  <r>
    <n v="5510"/>
    <x v="0"/>
    <x v="0"/>
    <s v="USD"/>
    <n v="1480399200"/>
    <n v="1478616506"/>
    <b v="0"/>
    <n v="33"/>
    <b v="1"/>
    <s v="theater/musical"/>
    <m/>
    <n v="166.97"/>
    <x v="1"/>
    <x v="40"/>
  </r>
  <r>
    <n v="5410"/>
    <x v="0"/>
    <x v="0"/>
    <s v="USD"/>
    <n v="1479175680"/>
    <n v="1476317247"/>
    <b v="0"/>
    <n v="57"/>
    <b v="1"/>
    <s v="theater/musical"/>
    <m/>
    <n v="94.91"/>
    <x v="1"/>
    <x v="40"/>
  </r>
  <r>
    <n v="2500"/>
    <x v="0"/>
    <x v="5"/>
    <s v="CAD"/>
    <n v="1428606055"/>
    <n v="1427223655"/>
    <b v="0"/>
    <n v="25"/>
    <b v="1"/>
    <s v="theater/musical"/>
    <m/>
    <n v="100"/>
    <x v="1"/>
    <x v="40"/>
  </r>
  <r>
    <n v="2005"/>
    <x v="0"/>
    <x v="0"/>
    <s v="USD"/>
    <n v="1428552000"/>
    <n v="1426199843"/>
    <b v="0"/>
    <n v="14"/>
    <b v="1"/>
    <s v="theater/musical"/>
    <m/>
    <n v="143.21"/>
    <x v="1"/>
    <x v="40"/>
  </r>
  <r>
    <n v="8537"/>
    <x v="0"/>
    <x v="0"/>
    <s v="USD"/>
    <n v="1406854800"/>
    <n v="1403599778"/>
    <b v="0"/>
    <n v="94"/>
    <b v="1"/>
    <s v="theater/musical"/>
    <m/>
    <n v="90.82"/>
    <x v="1"/>
    <x v="40"/>
  </r>
  <r>
    <n v="2864"/>
    <x v="0"/>
    <x v="0"/>
    <s v="USD"/>
    <n v="1411790400"/>
    <n v="1409884821"/>
    <b v="0"/>
    <n v="59"/>
    <b v="1"/>
    <s v="theater/musical"/>
    <m/>
    <n v="48.54"/>
    <x v="1"/>
    <x v="40"/>
  </r>
  <r>
    <n v="2521"/>
    <x v="0"/>
    <x v="0"/>
    <s v="USD"/>
    <n v="1423942780"/>
    <n v="1418758780"/>
    <b v="0"/>
    <n v="36"/>
    <b v="1"/>
    <s v="theater/musical"/>
    <m/>
    <n v="70.03"/>
    <x v="1"/>
    <x v="40"/>
  </r>
  <r>
    <n v="15597"/>
    <x v="0"/>
    <x v="0"/>
    <s v="USD"/>
    <n v="1459010340"/>
    <n v="1456421940"/>
    <b v="0"/>
    <n v="115"/>
    <b v="1"/>
    <s v="theater/musical"/>
    <m/>
    <n v="135.63"/>
    <x v="1"/>
    <x v="40"/>
  </r>
  <r>
    <n v="3000"/>
    <x v="0"/>
    <x v="0"/>
    <s v="USD"/>
    <n v="1436817960"/>
    <n v="1433999785"/>
    <b v="0"/>
    <n v="30"/>
    <b v="1"/>
    <s v="theater/musical"/>
    <m/>
    <n v="100"/>
    <x v="1"/>
    <x v="40"/>
  </r>
  <r>
    <n v="4935"/>
    <x v="0"/>
    <x v="0"/>
    <s v="USD"/>
    <n v="1410210685"/>
    <n v="1408050685"/>
    <b v="0"/>
    <n v="52"/>
    <b v="1"/>
    <s v="theater/musical"/>
    <m/>
    <n v="94.9"/>
    <x v="1"/>
    <x v="40"/>
  </r>
  <r>
    <n v="2035"/>
    <x v="0"/>
    <x v="1"/>
    <s v="GBP"/>
    <n v="1469401200"/>
    <n v="1466887297"/>
    <b v="0"/>
    <n v="27"/>
    <b v="1"/>
    <s v="theater/musical"/>
    <m/>
    <n v="75.37"/>
    <x v="1"/>
    <x v="40"/>
  </r>
  <r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1150"/>
    <x v="0"/>
    <x v="5"/>
    <s v="CAD"/>
    <n v="1468193532"/>
    <n v="1465601532"/>
    <b v="0"/>
    <n v="10"/>
    <b v="1"/>
    <s v="theater/musical"/>
    <m/>
    <n v="115"/>
    <x v="1"/>
    <x v="40"/>
  </r>
  <r>
    <n v="3015"/>
    <x v="0"/>
    <x v="1"/>
    <s v="GBP"/>
    <n v="1470132180"/>
    <n v="1467040769"/>
    <b v="0"/>
    <n v="30"/>
    <b v="1"/>
    <s v="theater/musical"/>
    <m/>
    <n v="100.5"/>
    <x v="1"/>
    <x v="40"/>
  </r>
  <r>
    <n v="6658"/>
    <x v="0"/>
    <x v="0"/>
    <s v="USD"/>
    <n v="1464310475"/>
    <n v="1461718475"/>
    <b v="0"/>
    <n v="71"/>
    <b v="1"/>
    <s v="theater/musical"/>
    <m/>
    <n v="93.77"/>
    <x v="1"/>
    <x v="40"/>
  </r>
  <r>
    <n v="351"/>
    <x v="0"/>
    <x v="0"/>
    <s v="USD"/>
    <n v="1436587140"/>
    <n v="1434113406"/>
    <b v="0"/>
    <n v="10"/>
    <b v="1"/>
    <s v="theater/musical"/>
    <m/>
    <n v="35.1"/>
    <x v="1"/>
    <x v="40"/>
  </r>
  <r>
    <n v="500"/>
    <x v="2"/>
    <x v="0"/>
    <s v="USD"/>
    <n v="1450887480"/>
    <n v="1448469719"/>
    <b v="0"/>
    <n v="1"/>
    <b v="0"/>
    <s v="theater/musical"/>
    <m/>
    <n v="500"/>
    <x v="1"/>
    <x v="40"/>
  </r>
  <r>
    <n v="116"/>
    <x v="2"/>
    <x v="1"/>
    <s v="GBP"/>
    <n v="1434395418"/>
    <n v="1431630618"/>
    <b v="0"/>
    <n v="4"/>
    <b v="0"/>
    <s v="theater/musical"/>
    <m/>
    <n v="29"/>
    <x v="1"/>
    <x v="40"/>
  </r>
  <r>
    <n v="0"/>
    <x v="2"/>
    <x v="0"/>
    <s v="USD"/>
    <n v="1479834023"/>
    <n v="1477238423"/>
    <b v="0"/>
    <n v="0"/>
    <b v="0"/>
    <s v="theater/musical"/>
    <m/>
    <e v="#DIV/0!"/>
    <x v="1"/>
    <x v="40"/>
  </r>
  <r>
    <n v="0"/>
    <x v="2"/>
    <x v="0"/>
    <s v="USD"/>
    <n v="1404664592"/>
    <n v="1399480592"/>
    <b v="0"/>
    <n v="0"/>
    <b v="0"/>
    <s v="theater/musical"/>
    <m/>
    <e v="#DIV/0!"/>
    <x v="1"/>
    <x v="40"/>
  </r>
  <r>
    <n v="35"/>
    <x v="2"/>
    <x v="0"/>
    <s v="USD"/>
    <n v="1436957022"/>
    <n v="1434365022"/>
    <b v="0"/>
    <n v="2"/>
    <b v="0"/>
    <s v="theater/musical"/>
    <m/>
    <n v="17.5"/>
    <x v="1"/>
    <x v="40"/>
  </r>
  <r>
    <n v="4176"/>
    <x v="2"/>
    <x v="0"/>
    <s v="USD"/>
    <n v="1418769129"/>
    <n v="1416954729"/>
    <b v="0"/>
    <n v="24"/>
    <b v="0"/>
    <s v="theater/musical"/>
    <m/>
    <n v="174"/>
    <x v="1"/>
    <x v="40"/>
  </r>
  <r>
    <n v="50"/>
    <x v="2"/>
    <x v="1"/>
    <s v="GBP"/>
    <n v="1433685354"/>
    <n v="1431093354"/>
    <b v="0"/>
    <n v="1"/>
    <b v="0"/>
    <s v="theater/musical"/>
    <m/>
    <n v="50"/>
    <x v="1"/>
    <x v="40"/>
  </r>
  <r>
    <n v="10"/>
    <x v="2"/>
    <x v="1"/>
    <s v="GBP"/>
    <n v="1440801000"/>
    <n v="1437042490"/>
    <b v="0"/>
    <n v="2"/>
    <b v="0"/>
    <s v="theater/musical"/>
    <m/>
    <n v="5"/>
    <x v="1"/>
    <x v="40"/>
  </r>
  <r>
    <n v="1"/>
    <x v="2"/>
    <x v="0"/>
    <s v="USD"/>
    <n v="1484354556"/>
    <n v="1479170556"/>
    <b v="0"/>
    <n v="1"/>
    <b v="0"/>
    <s v="theater/musical"/>
    <m/>
    <n v="1"/>
    <x v="1"/>
    <x v="40"/>
  </r>
  <r>
    <n v="5380"/>
    <x v="2"/>
    <x v="0"/>
    <s v="USD"/>
    <n v="1429564165"/>
    <n v="1426972165"/>
    <b v="0"/>
    <n v="37"/>
    <b v="0"/>
    <s v="theater/musical"/>
    <m/>
    <n v="145.41"/>
    <x v="1"/>
    <x v="40"/>
  </r>
  <r>
    <n v="1025"/>
    <x v="2"/>
    <x v="0"/>
    <s v="USD"/>
    <n v="1407691248"/>
    <n v="1405099248"/>
    <b v="0"/>
    <n v="5"/>
    <b v="0"/>
    <s v="theater/musical"/>
    <m/>
    <n v="205"/>
    <x v="1"/>
    <x v="40"/>
  </r>
  <r>
    <n v="402"/>
    <x v="2"/>
    <x v="0"/>
    <s v="USD"/>
    <n v="1457734843"/>
    <n v="1455142843"/>
    <b v="0"/>
    <n v="4"/>
    <b v="0"/>
    <s v="theater/musical"/>
    <m/>
    <n v="100.5"/>
    <x v="1"/>
    <x v="40"/>
  </r>
  <r>
    <n v="881"/>
    <x v="2"/>
    <x v="0"/>
    <s v="USD"/>
    <n v="1420952340"/>
    <n v="1418146883"/>
    <b v="0"/>
    <n v="16"/>
    <b v="0"/>
    <s v="theater/musical"/>
    <m/>
    <n v="55.06"/>
    <x v="1"/>
    <x v="40"/>
  </r>
  <r>
    <n v="426"/>
    <x v="2"/>
    <x v="0"/>
    <s v="USD"/>
    <n v="1420215216"/>
    <n v="1417536816"/>
    <b v="0"/>
    <n v="9"/>
    <b v="0"/>
    <s v="theater/musical"/>
    <m/>
    <n v="47.33"/>
    <x v="1"/>
    <x v="40"/>
  </r>
  <r>
    <n v="0"/>
    <x v="2"/>
    <x v="0"/>
    <s v="USD"/>
    <n v="1445482906"/>
    <n v="1442890906"/>
    <b v="0"/>
    <n v="0"/>
    <b v="0"/>
    <s v="theater/musical"/>
    <m/>
    <e v="#DIV/0!"/>
    <x v="1"/>
    <x v="40"/>
  </r>
  <r>
    <n v="2358"/>
    <x v="2"/>
    <x v="0"/>
    <s v="USD"/>
    <n v="1457133568"/>
    <n v="1454541568"/>
    <b v="0"/>
    <n v="40"/>
    <b v="0"/>
    <s v="theater/musical"/>
    <m/>
    <n v="58.95"/>
    <x v="1"/>
    <x v="40"/>
  </r>
  <r>
    <n v="0"/>
    <x v="2"/>
    <x v="0"/>
    <s v="USD"/>
    <n v="1469948400"/>
    <n v="1465172024"/>
    <b v="0"/>
    <n v="0"/>
    <b v="0"/>
    <s v="theater/musical"/>
    <m/>
    <e v="#DIV/0!"/>
    <x v="1"/>
    <x v="40"/>
  </r>
  <r>
    <n v="3"/>
    <x v="2"/>
    <x v="0"/>
    <s v="USD"/>
    <n v="1411852640"/>
    <n v="1406668640"/>
    <b v="0"/>
    <n v="2"/>
    <b v="0"/>
    <s v="theater/musical"/>
    <m/>
    <n v="1.5"/>
    <x v="1"/>
    <x v="40"/>
  </r>
  <r>
    <n v="5"/>
    <x v="2"/>
    <x v="2"/>
    <s v="AUD"/>
    <n v="1404022381"/>
    <n v="1402294381"/>
    <b v="0"/>
    <n v="1"/>
    <b v="0"/>
    <s v="theater/musical"/>
    <m/>
    <n v="5"/>
    <x v="1"/>
    <x v="40"/>
  </r>
  <r>
    <n v="455"/>
    <x v="2"/>
    <x v="0"/>
    <s v="USD"/>
    <n v="1428097739"/>
    <n v="1427492939"/>
    <b v="0"/>
    <n v="9"/>
    <b v="0"/>
    <s v="theater/musical"/>
    <m/>
    <n v="50.56"/>
    <x v="1"/>
    <x v="40"/>
  </r>
  <r>
    <n v="1000"/>
    <x v="0"/>
    <x v="1"/>
    <s v="GBP"/>
    <n v="1429955619"/>
    <n v="1424775219"/>
    <b v="0"/>
    <n v="24"/>
    <b v="1"/>
    <s v="theater/plays"/>
    <m/>
    <n v="41.67"/>
    <x v="1"/>
    <x v="6"/>
  </r>
  <r>
    <n v="2025"/>
    <x v="0"/>
    <x v="1"/>
    <s v="GBP"/>
    <n v="1406761200"/>
    <n v="1402403907"/>
    <b v="0"/>
    <n v="38"/>
    <b v="1"/>
    <s v="theater/plays"/>
    <m/>
    <n v="53.29"/>
    <x v="1"/>
    <x v="6"/>
  </r>
  <r>
    <n v="1826"/>
    <x v="0"/>
    <x v="0"/>
    <s v="USD"/>
    <n v="1426965758"/>
    <n v="1424377358"/>
    <b v="0"/>
    <n v="26"/>
    <b v="1"/>
    <s v="theater/plays"/>
    <m/>
    <n v="70.23"/>
    <x v="1"/>
    <x v="6"/>
  </r>
  <r>
    <n v="825"/>
    <x v="0"/>
    <x v="1"/>
    <s v="GBP"/>
    <n v="1464692400"/>
    <n v="1461769373"/>
    <b v="0"/>
    <n v="19"/>
    <b v="1"/>
    <s v="theater/plays"/>
    <m/>
    <n v="43.42"/>
    <x v="1"/>
    <x v="6"/>
  </r>
  <r>
    <n v="2191"/>
    <x v="0"/>
    <x v="5"/>
    <s v="CAD"/>
    <n v="1433131140"/>
    <n v="1429120908"/>
    <b v="0"/>
    <n v="11"/>
    <b v="1"/>
    <s v="theater/plays"/>
    <m/>
    <n v="199.18"/>
    <x v="1"/>
    <x v="6"/>
  </r>
  <r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2102"/>
    <x v="0"/>
    <x v="0"/>
    <s v="USD"/>
    <n v="1427860740"/>
    <n v="1424727712"/>
    <b v="0"/>
    <n v="34"/>
    <b v="1"/>
    <s v="theater/plays"/>
    <m/>
    <n v="61.82"/>
    <x v="1"/>
    <x v="6"/>
  </r>
  <r>
    <n v="1000.01"/>
    <x v="0"/>
    <x v="1"/>
    <s v="GBP"/>
    <n v="1440111600"/>
    <n v="1437545657"/>
    <b v="0"/>
    <n v="20"/>
    <b v="1"/>
    <s v="theater/plays"/>
    <m/>
    <n v="50"/>
    <x v="1"/>
    <x v="6"/>
  </r>
  <r>
    <n v="1788.57"/>
    <x v="0"/>
    <x v="0"/>
    <s v="USD"/>
    <n v="1405614823"/>
    <n v="1403022823"/>
    <b v="0"/>
    <n v="37"/>
    <b v="1"/>
    <s v="theater/plays"/>
    <m/>
    <n v="48.34"/>
    <x v="1"/>
    <x v="6"/>
  </r>
  <r>
    <n v="2145"/>
    <x v="0"/>
    <x v="0"/>
    <s v="USD"/>
    <n v="1445659140"/>
    <n v="1444236216"/>
    <b v="0"/>
    <n v="20"/>
    <b v="1"/>
    <s v="theater/plays"/>
    <m/>
    <n v="107.25"/>
    <x v="1"/>
    <x v="6"/>
  </r>
  <r>
    <n v="570"/>
    <x v="0"/>
    <x v="0"/>
    <s v="USD"/>
    <n v="1426187582"/>
    <n v="1423599182"/>
    <b v="0"/>
    <n v="10"/>
    <b v="1"/>
    <s v="theater/plays"/>
    <m/>
    <n v="57"/>
    <x v="1"/>
    <x v="6"/>
  </r>
  <r>
    <n v="1064"/>
    <x v="0"/>
    <x v="0"/>
    <s v="USD"/>
    <n v="1437166920"/>
    <n v="1435554104"/>
    <b v="0"/>
    <n v="26"/>
    <b v="1"/>
    <s v="theater/plays"/>
    <m/>
    <n v="40.92"/>
    <x v="1"/>
    <x v="6"/>
  </r>
  <r>
    <n v="430"/>
    <x v="0"/>
    <x v="1"/>
    <s v="GBP"/>
    <n v="1436110717"/>
    <n v="1433518717"/>
    <b v="0"/>
    <n v="20"/>
    <b v="1"/>
    <s v="theater/plays"/>
    <m/>
    <n v="21.5"/>
    <x v="1"/>
    <x v="6"/>
  </r>
  <r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5501"/>
    <x v="0"/>
    <x v="12"/>
    <s v="EUR"/>
    <n v="1453244340"/>
    <n v="1448136417"/>
    <b v="0"/>
    <n v="76"/>
    <b v="1"/>
    <s v="theater/plays"/>
    <m/>
    <n v="72.38"/>
    <x v="1"/>
    <x v="6"/>
  </r>
  <r>
    <n v="2650"/>
    <x v="0"/>
    <x v="0"/>
    <s v="USD"/>
    <n v="1437364740"/>
    <n v="1434405044"/>
    <b v="0"/>
    <n v="41"/>
    <b v="1"/>
    <s v="theater/plays"/>
    <m/>
    <n v="64.63"/>
    <x v="1"/>
    <x v="6"/>
  </r>
  <r>
    <n v="270"/>
    <x v="0"/>
    <x v="1"/>
    <s v="GBP"/>
    <n v="1470058860"/>
    <n v="1469026903"/>
    <b v="0"/>
    <n v="7"/>
    <b v="1"/>
    <s v="theater/plays"/>
    <m/>
    <n v="38.57"/>
    <x v="1"/>
    <x v="6"/>
  </r>
  <r>
    <n v="5271"/>
    <x v="0"/>
    <x v="0"/>
    <s v="USD"/>
    <n v="1434505214"/>
    <n v="1432690814"/>
    <b v="0"/>
    <n v="49"/>
    <b v="1"/>
    <s v="theater/plays"/>
    <m/>
    <n v="107.57"/>
    <x v="1"/>
    <x v="6"/>
  </r>
  <r>
    <n v="715"/>
    <x v="0"/>
    <x v="1"/>
    <s v="GBP"/>
    <n v="1430993394"/>
    <n v="1428401394"/>
    <b v="0"/>
    <n v="26"/>
    <b v="1"/>
    <s v="theater/plays"/>
    <m/>
    <n v="27.5"/>
    <x v="1"/>
    <x v="6"/>
  </r>
  <r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5000"/>
    <x v="0"/>
    <x v="0"/>
    <s v="USD"/>
    <n v="1420033187"/>
    <n v="1414845587"/>
    <b v="0"/>
    <n v="28"/>
    <b v="1"/>
    <s v="theater/plays"/>
    <m/>
    <n v="178.57"/>
    <x v="1"/>
    <x v="6"/>
  </r>
  <r>
    <n v="501"/>
    <x v="0"/>
    <x v="0"/>
    <s v="USD"/>
    <n v="1472676371"/>
    <n v="1470948371"/>
    <b v="0"/>
    <n v="8"/>
    <b v="1"/>
    <s v="theater/plays"/>
    <m/>
    <n v="62.63"/>
    <x v="1"/>
    <x v="6"/>
  </r>
  <r>
    <n v="225"/>
    <x v="0"/>
    <x v="0"/>
    <s v="USD"/>
    <n v="1464371211"/>
    <n v="1463161611"/>
    <b v="0"/>
    <n v="3"/>
    <b v="1"/>
    <s v="theater/plays"/>
    <m/>
    <n v="75"/>
    <x v="1"/>
    <x v="6"/>
  </r>
  <r>
    <n v="530.11"/>
    <x v="0"/>
    <x v="0"/>
    <s v="USD"/>
    <n v="1415222545"/>
    <n v="1413404545"/>
    <b v="0"/>
    <n v="9"/>
    <b v="1"/>
    <s v="theater/plays"/>
    <m/>
    <n v="58.9"/>
    <x v="1"/>
    <x v="6"/>
  </r>
  <r>
    <n v="1256"/>
    <x v="0"/>
    <x v="0"/>
    <s v="USD"/>
    <n v="1455936335"/>
    <n v="1452048335"/>
    <b v="0"/>
    <n v="9"/>
    <b v="1"/>
    <s v="theater/plays"/>
    <m/>
    <n v="139.56"/>
    <x v="1"/>
    <x v="6"/>
  </r>
  <r>
    <n v="1400"/>
    <x v="0"/>
    <x v="5"/>
    <s v="CAD"/>
    <n v="1417460940"/>
    <n v="1416516972"/>
    <b v="0"/>
    <n v="20"/>
    <b v="1"/>
    <s v="theater/plays"/>
    <m/>
    <n v="70"/>
    <x v="1"/>
    <x v="6"/>
  </r>
  <r>
    <n v="3271"/>
    <x v="0"/>
    <x v="1"/>
    <s v="GBP"/>
    <n v="1434624067"/>
    <n v="1432032067"/>
    <b v="0"/>
    <n v="57"/>
    <b v="1"/>
    <s v="theater/plays"/>
    <m/>
    <n v="57.39"/>
    <x v="1"/>
    <x v="6"/>
  </r>
  <r>
    <n v="320"/>
    <x v="0"/>
    <x v="1"/>
    <s v="GBP"/>
    <n v="1461278208"/>
    <n v="1459463808"/>
    <b v="0"/>
    <n v="8"/>
    <b v="1"/>
    <s v="theater/plays"/>
    <m/>
    <n v="40"/>
    <x v="1"/>
    <x v="6"/>
  </r>
  <r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2042"/>
    <x v="0"/>
    <x v="1"/>
    <s v="GBP"/>
    <n v="1435947758"/>
    <n v="1432837358"/>
    <b v="0"/>
    <n v="17"/>
    <b v="1"/>
    <s v="theater/plays"/>
    <m/>
    <n v="120.12"/>
    <x v="1"/>
    <x v="6"/>
  </r>
  <r>
    <n v="100824"/>
    <x v="0"/>
    <x v="11"/>
    <s v="SEK"/>
    <n v="1432314209"/>
    <n v="1429722209"/>
    <b v="0"/>
    <n v="100"/>
    <b v="1"/>
    <s v="theater/plays"/>
    <m/>
    <n v="1008.24"/>
    <x v="1"/>
    <x v="6"/>
  </r>
  <r>
    <n v="2025"/>
    <x v="0"/>
    <x v="0"/>
    <s v="USD"/>
    <n v="1438226724"/>
    <n v="1433042724"/>
    <b v="0"/>
    <n v="32"/>
    <b v="1"/>
    <s v="theater/plays"/>
    <m/>
    <n v="63.28"/>
    <x v="1"/>
    <x v="6"/>
  </r>
  <r>
    <n v="65"/>
    <x v="0"/>
    <x v="1"/>
    <s v="GBP"/>
    <n v="1459180229"/>
    <n v="1457023829"/>
    <b v="0"/>
    <n v="3"/>
    <b v="1"/>
    <s v="theater/plays"/>
    <m/>
    <n v="21.67"/>
    <x v="1"/>
    <x v="6"/>
  </r>
  <r>
    <n v="872"/>
    <x v="2"/>
    <x v="0"/>
    <s v="USD"/>
    <n v="1405882287"/>
    <n v="1400698287"/>
    <b v="1"/>
    <n v="34"/>
    <b v="0"/>
    <s v="theater/plays"/>
    <m/>
    <n v="25.65"/>
    <x v="1"/>
    <x v="6"/>
  </r>
  <r>
    <n v="1097"/>
    <x v="2"/>
    <x v="1"/>
    <s v="GBP"/>
    <n v="1399809052"/>
    <n v="1397217052"/>
    <b v="1"/>
    <n v="23"/>
    <b v="0"/>
    <s v="theater/plays"/>
    <m/>
    <n v="47.7"/>
    <x v="1"/>
    <x v="6"/>
  </r>
  <r>
    <n v="1065"/>
    <x v="2"/>
    <x v="0"/>
    <s v="USD"/>
    <n v="1401587064"/>
    <n v="1399427064"/>
    <b v="1"/>
    <n v="19"/>
    <b v="0"/>
    <s v="theater/plays"/>
    <m/>
    <n v="56.05"/>
    <x v="1"/>
    <x v="6"/>
  </r>
  <r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842"/>
    <x v="2"/>
    <x v="0"/>
    <s v="USD"/>
    <n v="1443711774"/>
    <n v="1441119774"/>
    <b v="1"/>
    <n v="12"/>
    <b v="0"/>
    <s v="theater/plays"/>
    <m/>
    <n v="70.17"/>
    <x v="1"/>
    <x v="6"/>
  </r>
  <r>
    <n v="189"/>
    <x v="2"/>
    <x v="0"/>
    <s v="USD"/>
    <n v="1412405940"/>
    <n v="1409721542"/>
    <b v="1"/>
    <n v="8"/>
    <b v="0"/>
    <s v="theater/plays"/>
    <m/>
    <n v="23.63"/>
    <x v="1"/>
    <x v="6"/>
  </r>
  <r>
    <n v="1697"/>
    <x v="2"/>
    <x v="0"/>
    <s v="USD"/>
    <n v="1437283391"/>
    <n v="1433395391"/>
    <b v="1"/>
    <n v="9"/>
    <b v="0"/>
    <s v="theater/plays"/>
    <m/>
    <n v="188.56"/>
    <x v="1"/>
    <x v="6"/>
  </r>
  <r>
    <n v="2129"/>
    <x v="2"/>
    <x v="0"/>
    <s v="USD"/>
    <n v="1445196989"/>
    <n v="1442604989"/>
    <b v="1"/>
    <n v="43"/>
    <b v="0"/>
    <s v="theater/plays"/>
    <m/>
    <n v="49.51"/>
    <x v="1"/>
    <x v="6"/>
  </r>
  <r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"/>
    <x v="2"/>
    <x v="0"/>
    <s v="USD"/>
    <n v="1420081143"/>
    <n v="1417489143"/>
    <b v="1"/>
    <n v="4"/>
    <b v="0"/>
    <s v="theater/plays"/>
    <m/>
    <n v="9.5"/>
    <x v="1"/>
    <x v="6"/>
  </r>
  <r>
    <n v="852"/>
    <x v="2"/>
    <x v="1"/>
    <s v="GBP"/>
    <n v="1437129179"/>
    <n v="1434537179"/>
    <b v="1"/>
    <n v="24"/>
    <b v="0"/>
    <s v="theater/plays"/>
    <m/>
    <n v="35.5"/>
    <x v="1"/>
    <x v="6"/>
  </r>
  <r>
    <n v="20"/>
    <x v="2"/>
    <x v="0"/>
    <s v="USD"/>
    <n v="1427427276"/>
    <n v="1425270876"/>
    <b v="0"/>
    <n v="2"/>
    <b v="0"/>
    <s v="theater/plays"/>
    <m/>
    <n v="10"/>
    <x v="1"/>
    <x v="6"/>
  </r>
  <r>
    <n v="26"/>
    <x v="2"/>
    <x v="0"/>
    <s v="USD"/>
    <n v="1409602178"/>
    <n v="1406578178"/>
    <b v="0"/>
    <n v="2"/>
    <b v="0"/>
    <s v="theater/plays"/>
    <m/>
    <n v="13"/>
    <x v="1"/>
    <x v="6"/>
  </r>
  <r>
    <n v="1788"/>
    <x v="2"/>
    <x v="0"/>
    <s v="USD"/>
    <n v="1431206058"/>
    <n v="1428614058"/>
    <b v="0"/>
    <n v="20"/>
    <b v="0"/>
    <s v="theater/plays"/>
    <m/>
    <n v="89.4"/>
    <x v="1"/>
    <x v="6"/>
  </r>
  <r>
    <n v="25"/>
    <x v="2"/>
    <x v="0"/>
    <s v="USD"/>
    <n v="1427408271"/>
    <n v="1424819871"/>
    <b v="0"/>
    <n v="1"/>
    <b v="0"/>
    <s v="theater/plays"/>
    <m/>
    <n v="25"/>
    <x v="1"/>
    <x v="6"/>
  </r>
  <r>
    <n v="1"/>
    <x v="2"/>
    <x v="0"/>
    <s v="USD"/>
    <n v="1425833403"/>
    <n v="1423245003"/>
    <b v="0"/>
    <n v="1"/>
    <b v="0"/>
    <s v="theater/plays"/>
    <m/>
    <n v="1"/>
    <x v="1"/>
    <x v="6"/>
  </r>
  <r>
    <n v="260"/>
    <x v="2"/>
    <x v="0"/>
    <s v="USD"/>
    <n v="1406913120"/>
    <n v="1404927690"/>
    <b v="0"/>
    <n v="4"/>
    <b v="0"/>
    <s v="theater/plays"/>
    <m/>
    <n v="65"/>
    <x v="1"/>
    <x v="6"/>
  </r>
  <r>
    <n v="10"/>
    <x v="2"/>
    <x v="1"/>
    <s v="GBP"/>
    <n v="1432328400"/>
    <n v="1430734844"/>
    <b v="0"/>
    <n v="1"/>
    <b v="0"/>
    <s v="theater/plays"/>
    <m/>
    <n v="10"/>
    <x v="1"/>
    <x v="6"/>
  </r>
  <r>
    <n v="1"/>
    <x v="2"/>
    <x v="0"/>
    <s v="USD"/>
    <n v="1403730000"/>
    <n v="1401485207"/>
    <b v="0"/>
    <n v="1"/>
    <b v="0"/>
    <s v="theater/plays"/>
    <m/>
    <n v="1"/>
    <x v="1"/>
    <x v="6"/>
  </r>
  <r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100"/>
    <x v="2"/>
    <x v="0"/>
    <s v="USD"/>
    <n v="1415828820"/>
    <n v="1412258977"/>
    <b v="0"/>
    <n v="1"/>
    <b v="0"/>
    <s v="theater/plays"/>
    <m/>
    <n v="100"/>
    <x v="1"/>
    <x v="6"/>
  </r>
  <r>
    <n v="1"/>
    <x v="2"/>
    <x v="0"/>
    <s v="USD"/>
    <n v="1473699540"/>
    <n v="1472451356"/>
    <b v="0"/>
    <n v="1"/>
    <b v="0"/>
    <s v="theater/plays"/>
    <m/>
    <n v="1"/>
    <x v="1"/>
    <x v="6"/>
  </r>
  <r>
    <n v="0"/>
    <x v="2"/>
    <x v="0"/>
    <s v="USD"/>
    <n v="1446739905"/>
    <n v="1441552305"/>
    <b v="0"/>
    <n v="0"/>
    <b v="0"/>
    <s v="theater/plays"/>
    <m/>
    <e v="#DIV/0!"/>
    <x v="1"/>
    <x v="6"/>
  </r>
  <r>
    <n v="60"/>
    <x v="2"/>
    <x v="0"/>
    <s v="USD"/>
    <n v="1447799054"/>
    <n v="1445203454"/>
    <b v="0"/>
    <n v="3"/>
    <b v="0"/>
    <s v="theater/plays"/>
    <m/>
    <n v="20"/>
    <x v="1"/>
    <x v="6"/>
  </r>
  <r>
    <n v="650"/>
    <x v="2"/>
    <x v="5"/>
    <s v="CAD"/>
    <n v="1409376600"/>
    <n v="1405957098"/>
    <b v="0"/>
    <n v="14"/>
    <b v="0"/>
    <s v="theater/plays"/>
    <m/>
    <n v="46.43"/>
    <x v="1"/>
    <x v="6"/>
  </r>
  <r>
    <n v="11"/>
    <x v="2"/>
    <x v="0"/>
    <s v="USD"/>
    <n v="1458703740"/>
    <n v="1454453021"/>
    <b v="0"/>
    <n v="2"/>
    <b v="0"/>
    <s v="theater/plays"/>
    <m/>
    <n v="5.5"/>
    <x v="1"/>
    <x v="6"/>
  </r>
  <r>
    <n v="251"/>
    <x v="2"/>
    <x v="0"/>
    <s v="USD"/>
    <n v="1466278339"/>
    <n v="1463686339"/>
    <b v="0"/>
    <n v="5"/>
    <b v="0"/>
    <s v="theater/plays"/>
    <m/>
    <n v="50.2"/>
    <x v="1"/>
    <x v="6"/>
  </r>
  <r>
    <n v="10"/>
    <x v="1"/>
    <x v="1"/>
    <s v="GBP"/>
    <n v="1410191405"/>
    <n v="1408031405"/>
    <b v="0"/>
    <n v="1"/>
    <b v="0"/>
    <s v="theater/musical"/>
    <m/>
    <n v="10"/>
    <x v="1"/>
    <x v="40"/>
  </r>
  <r>
    <n v="452"/>
    <x v="1"/>
    <x v="0"/>
    <s v="USD"/>
    <n v="1426302660"/>
    <n v="1423761792"/>
    <b v="0"/>
    <n v="15"/>
    <b v="0"/>
    <s v="theater/musical"/>
    <m/>
    <n v="30.13"/>
    <x v="1"/>
    <x v="40"/>
  </r>
  <r>
    <n v="1500"/>
    <x v="1"/>
    <x v="0"/>
    <s v="USD"/>
    <n v="1404360478"/>
    <n v="1401768478"/>
    <b v="0"/>
    <n v="10"/>
    <b v="0"/>
    <s v="theater/musical"/>
    <m/>
    <n v="150"/>
    <x v="1"/>
    <x v="40"/>
  </r>
  <r>
    <n v="40"/>
    <x v="1"/>
    <x v="0"/>
    <s v="USD"/>
    <n v="1490809450"/>
    <n v="1485629050"/>
    <b v="0"/>
    <n v="3"/>
    <b v="0"/>
    <s v="theater/musical"/>
    <m/>
    <n v="13.33"/>
    <x v="1"/>
    <x v="40"/>
  </r>
  <r>
    <n v="0"/>
    <x v="1"/>
    <x v="0"/>
    <s v="USD"/>
    <n v="1439522996"/>
    <n v="1435202996"/>
    <b v="0"/>
    <n v="0"/>
    <b v="0"/>
    <s v="theater/musical"/>
    <m/>
    <e v="#DIV/0!"/>
    <x v="1"/>
    <x v="40"/>
  </r>
  <r>
    <n v="0"/>
    <x v="1"/>
    <x v="0"/>
    <s v="USD"/>
    <n v="1444322535"/>
    <n v="1441730535"/>
    <b v="0"/>
    <n v="0"/>
    <b v="0"/>
    <s v="theater/musical"/>
    <m/>
    <e v="#DIV/0!"/>
    <x v="1"/>
    <x v="40"/>
  </r>
  <r>
    <n v="0"/>
    <x v="1"/>
    <x v="4"/>
    <s v="NZD"/>
    <n v="1422061200"/>
    <n v="1420244622"/>
    <b v="0"/>
    <n v="0"/>
    <b v="0"/>
    <s v="theater/musical"/>
    <m/>
    <e v="#DIV/0!"/>
    <x v="1"/>
    <x v="40"/>
  </r>
  <r>
    <n v="0"/>
    <x v="1"/>
    <x v="8"/>
    <s v="DKK"/>
    <n v="1472896800"/>
    <n v="1472804365"/>
    <b v="0"/>
    <n v="0"/>
    <b v="0"/>
    <s v="theater/musical"/>
    <m/>
    <e v="#DIV/0!"/>
    <x v="1"/>
    <x v="40"/>
  </r>
  <r>
    <n v="2059"/>
    <x v="1"/>
    <x v="1"/>
    <s v="GBP"/>
    <n v="1454425128"/>
    <n v="1451833128"/>
    <b v="0"/>
    <n v="46"/>
    <b v="0"/>
    <s v="theater/musical"/>
    <m/>
    <n v="44.76"/>
    <x v="1"/>
    <x v="40"/>
  </r>
  <r>
    <n v="1241"/>
    <x v="1"/>
    <x v="0"/>
    <s v="USD"/>
    <n v="1481213752"/>
    <n v="1478621752"/>
    <b v="0"/>
    <n v="14"/>
    <b v="0"/>
    <s v="theater/musical"/>
    <m/>
    <n v="88.64"/>
    <x v="1"/>
    <x v="40"/>
  </r>
  <r>
    <n v="10"/>
    <x v="1"/>
    <x v="0"/>
    <s v="USD"/>
    <n v="1435636740"/>
    <n v="1433014746"/>
    <b v="0"/>
    <n v="1"/>
    <b v="0"/>
    <s v="theater/musical"/>
    <m/>
    <n v="10"/>
    <x v="1"/>
    <x v="40"/>
  </r>
  <r>
    <n v="0"/>
    <x v="1"/>
    <x v="1"/>
    <s v="GBP"/>
    <n v="1422218396"/>
    <n v="1419626396"/>
    <b v="0"/>
    <n v="0"/>
    <b v="0"/>
    <s v="theater/musical"/>
    <m/>
    <e v="#DIV/0!"/>
    <x v="1"/>
    <x v="40"/>
  </r>
  <r>
    <n v="980"/>
    <x v="1"/>
    <x v="1"/>
    <s v="GBP"/>
    <n v="1406761200"/>
    <n v="1403724820"/>
    <b v="0"/>
    <n v="17"/>
    <b v="0"/>
    <s v="theater/musical"/>
    <m/>
    <n v="57.65"/>
    <x v="1"/>
    <x v="40"/>
  </r>
  <r>
    <n v="25"/>
    <x v="1"/>
    <x v="0"/>
    <s v="USD"/>
    <n v="1487550399"/>
    <n v="1484958399"/>
    <b v="0"/>
    <n v="1"/>
    <b v="0"/>
    <s v="theater/musical"/>
    <m/>
    <n v="25"/>
    <x v="1"/>
    <x v="40"/>
  </r>
  <r>
    <n v="0"/>
    <x v="1"/>
    <x v="2"/>
    <s v="AUD"/>
    <n v="1454281380"/>
    <n v="1451950570"/>
    <b v="0"/>
    <n v="0"/>
    <b v="0"/>
    <s v="theater/musical"/>
    <m/>
    <e v="#DIV/0!"/>
    <x v="1"/>
    <x v="40"/>
  </r>
  <r>
    <n v="0"/>
    <x v="1"/>
    <x v="1"/>
    <s v="GBP"/>
    <n v="1409668069"/>
    <n v="1407076069"/>
    <b v="0"/>
    <n v="0"/>
    <b v="0"/>
    <s v="theater/musical"/>
    <m/>
    <e v="#DIV/0!"/>
    <x v="1"/>
    <x v="40"/>
  </r>
  <r>
    <n v="0"/>
    <x v="1"/>
    <x v="0"/>
    <s v="USD"/>
    <n v="1427479192"/>
    <n v="1425322792"/>
    <b v="0"/>
    <n v="0"/>
    <b v="0"/>
    <s v="theater/musical"/>
    <m/>
    <e v="#DIV/0!"/>
    <x v="1"/>
    <x v="40"/>
  </r>
  <r>
    <n v="0"/>
    <x v="1"/>
    <x v="0"/>
    <s v="USD"/>
    <n v="1462834191"/>
    <n v="1460242191"/>
    <b v="0"/>
    <n v="0"/>
    <b v="0"/>
    <s v="theater/musical"/>
    <m/>
    <e v="#DIV/0!"/>
    <x v="1"/>
    <x v="40"/>
  </r>
  <r>
    <n v="0"/>
    <x v="1"/>
    <x v="2"/>
    <s v="AUD"/>
    <n v="1418275702"/>
    <n v="1415683702"/>
    <b v="0"/>
    <n v="0"/>
    <b v="0"/>
    <s v="theater/musical"/>
    <m/>
    <e v="#DIV/0!"/>
    <x v="1"/>
    <x v="40"/>
  </r>
  <r>
    <n v="35"/>
    <x v="1"/>
    <x v="0"/>
    <s v="USD"/>
    <n v="1430517600"/>
    <n v="1426538129"/>
    <b v="0"/>
    <n v="2"/>
    <b v="0"/>
    <s v="theater/musical"/>
    <m/>
    <n v="17.5"/>
    <x v="1"/>
    <x v="40"/>
  </r>
  <r>
    <n v="542"/>
    <x v="2"/>
    <x v="1"/>
    <s v="GBP"/>
    <n v="1488114358"/>
    <n v="1485522358"/>
    <b v="0"/>
    <n v="14"/>
    <b v="0"/>
    <s v="theater/plays"/>
    <m/>
    <n v="38.71"/>
    <x v="1"/>
    <x v="6"/>
  </r>
  <r>
    <n v="118"/>
    <x v="2"/>
    <x v="0"/>
    <s v="USD"/>
    <n v="1420413960"/>
    <n v="1417651630"/>
    <b v="0"/>
    <n v="9"/>
    <b v="0"/>
    <s v="theater/plays"/>
    <m/>
    <n v="13.11"/>
    <x v="1"/>
    <x v="6"/>
  </r>
  <r>
    <n v="2524"/>
    <x v="2"/>
    <x v="0"/>
    <s v="USD"/>
    <n v="1439662344"/>
    <n v="1434478344"/>
    <b v="0"/>
    <n v="8"/>
    <b v="0"/>
    <s v="theater/plays"/>
    <m/>
    <n v="315.5"/>
    <x v="1"/>
    <x v="6"/>
  </r>
  <r>
    <n v="260"/>
    <x v="2"/>
    <x v="0"/>
    <s v="USD"/>
    <n v="1427086740"/>
    <n v="1424488244"/>
    <b v="0"/>
    <n v="7"/>
    <b v="0"/>
    <s v="theater/plays"/>
    <m/>
    <n v="37.14"/>
    <x v="1"/>
    <x v="6"/>
  </r>
  <r>
    <n v="0"/>
    <x v="2"/>
    <x v="0"/>
    <s v="USD"/>
    <n v="1408863600"/>
    <n v="1408203557"/>
    <b v="0"/>
    <n v="0"/>
    <b v="0"/>
    <s v="theater/plays"/>
    <m/>
    <e v="#DIV/0!"/>
    <x v="1"/>
    <x v="6"/>
  </r>
  <r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520"/>
    <x v="2"/>
    <x v="0"/>
    <s v="USD"/>
    <n v="1481000340"/>
    <n v="1478386812"/>
    <b v="0"/>
    <n v="11"/>
    <b v="0"/>
    <s v="theater/plays"/>
    <m/>
    <n v="47.27"/>
    <x v="1"/>
    <x v="6"/>
  </r>
  <r>
    <n v="50"/>
    <x v="2"/>
    <x v="0"/>
    <s v="USD"/>
    <n v="1425103218"/>
    <n v="1422424818"/>
    <b v="0"/>
    <n v="1"/>
    <b v="0"/>
    <s v="theater/plays"/>
    <m/>
    <n v="50"/>
    <x v="1"/>
    <x v="6"/>
  </r>
  <r>
    <n v="170"/>
    <x v="2"/>
    <x v="0"/>
    <s v="USD"/>
    <n v="1402979778"/>
    <n v="1401770178"/>
    <b v="0"/>
    <n v="4"/>
    <b v="0"/>
    <s v="theater/plays"/>
    <m/>
    <n v="42.5"/>
    <x v="1"/>
    <x v="6"/>
  </r>
  <r>
    <n v="440"/>
    <x v="2"/>
    <x v="4"/>
    <s v="NZD"/>
    <n v="1420750683"/>
    <n v="1418158683"/>
    <b v="0"/>
    <n v="10"/>
    <b v="0"/>
    <s v="theater/plays"/>
    <m/>
    <n v="44"/>
    <x v="1"/>
    <x v="6"/>
  </r>
  <r>
    <n v="814"/>
    <x v="2"/>
    <x v="1"/>
    <s v="GBP"/>
    <n v="1439827200"/>
    <n v="1436355270"/>
    <b v="0"/>
    <n v="16"/>
    <b v="0"/>
    <s v="theater/plays"/>
    <m/>
    <n v="50.88"/>
    <x v="1"/>
    <x v="6"/>
  </r>
  <r>
    <n v="125"/>
    <x v="2"/>
    <x v="0"/>
    <s v="USD"/>
    <n v="1407868561"/>
    <n v="1406140561"/>
    <b v="0"/>
    <n v="2"/>
    <b v="0"/>
    <s v="theater/plays"/>
    <m/>
    <n v="62.5"/>
    <x v="1"/>
    <x v="6"/>
  </r>
  <r>
    <n v="135"/>
    <x v="2"/>
    <x v="0"/>
    <s v="USD"/>
    <n v="1433988791"/>
    <n v="1431396791"/>
    <b v="0"/>
    <n v="5"/>
    <b v="0"/>
    <s v="theater/plays"/>
    <m/>
    <n v="27"/>
    <x v="1"/>
    <x v="6"/>
  </r>
  <r>
    <n v="25"/>
    <x v="2"/>
    <x v="0"/>
    <s v="USD"/>
    <n v="1450554599"/>
    <n v="1447098599"/>
    <b v="0"/>
    <n v="1"/>
    <b v="0"/>
    <s v="theater/plays"/>
    <m/>
    <n v="25"/>
    <x v="1"/>
    <x v="6"/>
  </r>
  <r>
    <n v="1465"/>
    <x v="2"/>
    <x v="1"/>
    <s v="GBP"/>
    <n v="1479125642"/>
    <n v="1476962042"/>
    <b v="0"/>
    <n v="31"/>
    <b v="0"/>
    <s v="theater/plays"/>
    <m/>
    <n v="47.26"/>
    <x v="1"/>
    <x v="6"/>
  </r>
  <r>
    <n v="0"/>
    <x v="2"/>
    <x v="0"/>
    <s v="USD"/>
    <n v="1439581080"/>
    <n v="1435709765"/>
    <b v="0"/>
    <n v="0"/>
    <b v="0"/>
    <s v="theater/plays"/>
    <m/>
    <e v="#DIV/0!"/>
    <x v="1"/>
    <x v="6"/>
  </r>
  <r>
    <n v="3"/>
    <x v="2"/>
    <x v="0"/>
    <s v="USD"/>
    <n v="1429074240"/>
    <n v="1427866200"/>
    <b v="0"/>
    <n v="2"/>
    <b v="0"/>
    <s v="theater/plays"/>
    <m/>
    <n v="1.5"/>
    <x v="1"/>
    <x v="6"/>
  </r>
  <r>
    <n v="173"/>
    <x v="2"/>
    <x v="1"/>
    <s v="GBP"/>
    <n v="1434063600"/>
    <n v="1430405903"/>
    <b v="0"/>
    <n v="7"/>
    <b v="0"/>
    <s v="theater/plays"/>
    <m/>
    <n v="24.71"/>
    <x v="1"/>
    <x v="6"/>
  </r>
  <r>
    <n v="1010"/>
    <x v="2"/>
    <x v="1"/>
    <s v="GBP"/>
    <n v="1435325100"/>
    <n v="1432072893"/>
    <b v="0"/>
    <n v="16"/>
    <b v="0"/>
    <s v="theater/plays"/>
    <m/>
    <n v="63.13"/>
    <x v="1"/>
    <x v="6"/>
  </r>
  <r>
    <n v="153"/>
    <x v="2"/>
    <x v="0"/>
    <s v="USD"/>
    <n v="1414354080"/>
    <n v="1411587606"/>
    <b v="0"/>
    <n v="4"/>
    <b v="0"/>
    <s v="theater/plays"/>
    <m/>
    <n v="38.25"/>
    <x v="1"/>
    <x v="6"/>
  </r>
  <r>
    <n v="65"/>
    <x v="2"/>
    <x v="0"/>
    <s v="USD"/>
    <n v="1406603696"/>
    <n v="1405307696"/>
    <b v="0"/>
    <n v="4"/>
    <b v="0"/>
    <s v="theater/plays"/>
    <m/>
    <n v="16.25"/>
    <x v="1"/>
    <x v="6"/>
  </r>
  <r>
    <n v="135"/>
    <x v="2"/>
    <x v="0"/>
    <s v="USD"/>
    <n v="1410424642"/>
    <n v="1407832642"/>
    <b v="0"/>
    <n v="4"/>
    <b v="0"/>
    <s v="theater/plays"/>
    <m/>
    <n v="33.75"/>
    <x v="1"/>
    <x v="6"/>
  </r>
  <r>
    <n v="185"/>
    <x v="2"/>
    <x v="0"/>
    <s v="USD"/>
    <n v="1441649397"/>
    <n v="1439057397"/>
    <b v="0"/>
    <n v="3"/>
    <b v="0"/>
    <s v="theater/plays"/>
    <m/>
    <n v="61.67"/>
    <x v="1"/>
    <x v="6"/>
  </r>
  <r>
    <n v="2993"/>
    <x v="2"/>
    <x v="0"/>
    <s v="USD"/>
    <n v="1417033777"/>
    <n v="1414438177"/>
    <b v="0"/>
    <n v="36"/>
    <b v="0"/>
    <s v="theater/plays"/>
    <m/>
    <n v="83.14"/>
    <x v="1"/>
    <x v="6"/>
  </r>
  <r>
    <n v="1"/>
    <x v="2"/>
    <x v="0"/>
    <s v="USD"/>
    <n v="1429936500"/>
    <n v="1424759330"/>
    <b v="0"/>
    <n v="1"/>
    <b v="0"/>
    <s v="theater/plays"/>
    <m/>
    <n v="1"/>
    <x v="1"/>
    <x v="6"/>
  </r>
  <r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909"/>
    <x v="2"/>
    <x v="1"/>
    <s v="GBP"/>
    <n v="1431298740"/>
    <n v="1429558756"/>
    <b v="0"/>
    <n v="27"/>
    <b v="0"/>
    <s v="theater/plays"/>
    <m/>
    <n v="33.67"/>
    <x v="1"/>
    <x v="6"/>
  </r>
  <r>
    <n v="5"/>
    <x v="2"/>
    <x v="1"/>
    <s v="GBP"/>
    <n v="1464824309"/>
    <n v="1462232309"/>
    <b v="0"/>
    <n v="1"/>
    <b v="0"/>
    <s v="theater/plays"/>
    <m/>
    <n v="5"/>
    <x v="1"/>
    <x v="6"/>
  </r>
  <r>
    <n v="0"/>
    <x v="2"/>
    <x v="8"/>
    <s v="DKK"/>
    <n v="1464952752"/>
    <n v="1462360752"/>
    <b v="0"/>
    <n v="0"/>
    <b v="0"/>
    <s v="theater/plays"/>
    <m/>
    <e v="#DIV/0!"/>
    <x v="1"/>
    <x v="6"/>
  </r>
  <r>
    <n v="10"/>
    <x v="2"/>
    <x v="1"/>
    <s v="GBP"/>
    <n v="1410439161"/>
    <n v="1407847161"/>
    <b v="0"/>
    <n v="1"/>
    <b v="0"/>
    <s v="theater/plays"/>
    <m/>
    <n v="10"/>
    <x v="1"/>
    <x v="6"/>
  </r>
  <r>
    <n v="120"/>
    <x v="2"/>
    <x v="1"/>
    <s v="GBP"/>
    <n v="1407168000"/>
    <n v="1406131023"/>
    <b v="0"/>
    <n v="3"/>
    <b v="0"/>
    <s v="theater/plays"/>
    <m/>
    <n v="40"/>
    <x v="1"/>
    <x v="6"/>
  </r>
  <r>
    <n v="90"/>
    <x v="2"/>
    <x v="1"/>
    <s v="GBP"/>
    <n v="1453075200"/>
    <n v="1450628773"/>
    <b v="0"/>
    <n v="3"/>
    <b v="0"/>
    <s v="theater/plays"/>
    <m/>
    <n v="30"/>
    <x v="1"/>
    <x v="6"/>
  </r>
  <r>
    <n v="135"/>
    <x v="2"/>
    <x v="1"/>
    <s v="GBP"/>
    <n v="1479032260"/>
    <n v="1476436660"/>
    <b v="0"/>
    <n v="3"/>
    <b v="0"/>
    <s v="theater/plays"/>
    <m/>
    <n v="45"/>
    <x v="1"/>
    <x v="6"/>
  </r>
  <r>
    <n v="0"/>
    <x v="2"/>
    <x v="1"/>
    <s v="GBP"/>
    <n v="1414346400"/>
    <n v="1413291655"/>
    <b v="0"/>
    <n v="0"/>
    <b v="0"/>
    <s v="theater/plays"/>
    <m/>
    <e v="#DIV/0!"/>
    <x v="1"/>
    <x v="6"/>
  </r>
  <r>
    <n v="61"/>
    <x v="2"/>
    <x v="0"/>
    <s v="USD"/>
    <n v="1425337200"/>
    <n v="1421432810"/>
    <b v="0"/>
    <n v="6"/>
    <b v="0"/>
    <s v="theater/plays"/>
    <m/>
    <n v="10.17"/>
    <x v="1"/>
    <x v="6"/>
  </r>
  <r>
    <n v="1384"/>
    <x v="2"/>
    <x v="1"/>
    <s v="GBP"/>
    <n v="1428622271"/>
    <n v="1426203071"/>
    <b v="0"/>
    <n v="17"/>
    <b v="0"/>
    <s v="theater/plays"/>
    <m/>
    <n v="81.41"/>
    <x v="1"/>
    <x v="6"/>
  </r>
  <r>
    <n v="2290"/>
    <x v="2"/>
    <x v="0"/>
    <s v="USD"/>
    <n v="1403823722"/>
    <n v="1401231722"/>
    <b v="0"/>
    <n v="40"/>
    <b v="0"/>
    <s v="theater/plays"/>
    <m/>
    <n v="57.25"/>
    <x v="1"/>
    <x v="6"/>
  </r>
  <r>
    <n v="15"/>
    <x v="2"/>
    <x v="0"/>
    <s v="USD"/>
    <n v="1406753639"/>
    <n v="1404161639"/>
    <b v="0"/>
    <n v="3"/>
    <b v="0"/>
    <s v="theater/plays"/>
    <m/>
    <n v="5"/>
    <x v="1"/>
    <x v="6"/>
  </r>
  <r>
    <n v="15"/>
    <x v="2"/>
    <x v="2"/>
    <s v="AUD"/>
    <n v="1419645748"/>
    <n v="1417053748"/>
    <b v="0"/>
    <n v="1"/>
    <b v="0"/>
    <s v="theater/plays"/>
    <m/>
    <n v="15"/>
    <x v="1"/>
    <x v="6"/>
  </r>
  <r>
    <n v="25"/>
    <x v="2"/>
    <x v="1"/>
    <s v="GBP"/>
    <n v="1407565504"/>
    <n v="1404973504"/>
    <b v="0"/>
    <n v="2"/>
    <b v="0"/>
    <s v="theater/plays"/>
    <m/>
    <n v="12.5"/>
    <x v="1"/>
    <x v="6"/>
  </r>
  <r>
    <n v="651"/>
    <x v="2"/>
    <x v="0"/>
    <s v="USD"/>
    <n v="1444971540"/>
    <n v="1442593427"/>
    <b v="0"/>
    <n v="7"/>
    <b v="0"/>
    <s v="theater/plays"/>
    <m/>
    <n v="93"/>
    <x v="1"/>
    <x v="6"/>
  </r>
  <r>
    <n v="453"/>
    <x v="2"/>
    <x v="0"/>
    <s v="USD"/>
    <n v="1474228265"/>
    <n v="1471636265"/>
    <b v="0"/>
    <n v="14"/>
    <b v="0"/>
    <s v="theater/plays"/>
    <m/>
    <n v="32.36"/>
    <x v="1"/>
    <x v="6"/>
  </r>
  <r>
    <n v="0"/>
    <x v="2"/>
    <x v="2"/>
    <s v="AUD"/>
    <n v="1459490400"/>
    <n v="1457078868"/>
    <b v="0"/>
    <n v="0"/>
    <b v="0"/>
    <s v="theater/plays"/>
    <m/>
    <e v="#DIV/0!"/>
    <x v="1"/>
    <x v="6"/>
  </r>
  <r>
    <n v="0"/>
    <x v="2"/>
    <x v="0"/>
    <s v="USD"/>
    <n v="1441510707"/>
    <n v="1439350707"/>
    <b v="0"/>
    <n v="0"/>
    <b v="0"/>
    <s v="theater/plays"/>
    <m/>
    <e v="#DIV/0!"/>
    <x v="1"/>
    <x v="6"/>
  </r>
  <r>
    <n v="1"/>
    <x v="2"/>
    <x v="0"/>
    <s v="USD"/>
    <n v="1458097364"/>
    <n v="1455508964"/>
    <b v="0"/>
    <n v="1"/>
    <b v="0"/>
    <s v="theater/plays"/>
    <m/>
    <n v="1"/>
    <x v="1"/>
    <x v="6"/>
  </r>
  <r>
    <n v="1102"/>
    <x v="2"/>
    <x v="0"/>
    <s v="USD"/>
    <n v="1468716180"/>
    <n v="1466205262"/>
    <b v="0"/>
    <n v="12"/>
    <b v="0"/>
    <s v="theater/plays"/>
    <m/>
    <n v="91.83"/>
    <x v="1"/>
    <x v="6"/>
  </r>
  <r>
    <n v="550"/>
    <x v="2"/>
    <x v="0"/>
    <s v="USD"/>
    <n v="1443704400"/>
    <n v="1439827639"/>
    <b v="0"/>
    <n v="12"/>
    <b v="0"/>
    <s v="theater/plays"/>
    <m/>
    <n v="45.83"/>
    <x v="1"/>
    <x v="6"/>
  </r>
  <r>
    <n v="1315"/>
    <x v="2"/>
    <x v="1"/>
    <s v="GBP"/>
    <n v="1443973546"/>
    <n v="1438789546"/>
    <b v="0"/>
    <n v="23"/>
    <b v="0"/>
    <s v="theater/plays"/>
    <m/>
    <n v="57.17"/>
    <x v="1"/>
    <x v="6"/>
  </r>
  <r>
    <n v="0"/>
    <x v="2"/>
    <x v="0"/>
    <s v="USD"/>
    <n v="1480576720"/>
    <n v="1477981120"/>
    <b v="0"/>
    <n v="0"/>
    <b v="0"/>
    <s v="theater/plays"/>
    <m/>
    <e v="#DIV/0!"/>
    <x v="1"/>
    <x v="6"/>
  </r>
  <r>
    <n v="2485"/>
    <x v="2"/>
    <x v="0"/>
    <s v="USD"/>
    <n v="1468249760"/>
    <n v="1465830560"/>
    <b v="0"/>
    <n v="10"/>
    <b v="0"/>
    <s v="theater/plays"/>
    <m/>
    <n v="248.5"/>
    <x v="1"/>
    <x v="6"/>
  </r>
  <r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5"/>
    <x v="2"/>
    <x v="2"/>
    <s v="AUD"/>
    <n v="1412656200"/>
    <n v="1412328979"/>
    <b v="0"/>
    <n v="1"/>
    <b v="0"/>
    <s v="theater/plays"/>
    <m/>
    <n v="5"/>
    <x v="1"/>
    <x v="6"/>
  </r>
  <r>
    <n v="11"/>
    <x v="2"/>
    <x v="0"/>
    <s v="USD"/>
    <n v="1420199351"/>
    <n v="1416311351"/>
    <b v="0"/>
    <n v="2"/>
    <b v="0"/>
    <s v="theater/plays"/>
    <m/>
    <n v="5.5"/>
    <x v="1"/>
    <x v="6"/>
  </r>
  <r>
    <n v="50"/>
    <x v="2"/>
    <x v="0"/>
    <s v="USD"/>
    <n v="1416877200"/>
    <n v="1414505137"/>
    <b v="0"/>
    <n v="2"/>
    <b v="0"/>
    <s v="theater/plays"/>
    <m/>
    <n v="25"/>
    <x v="1"/>
    <x v="6"/>
  </r>
  <r>
    <n v="0"/>
    <x v="2"/>
    <x v="0"/>
    <s v="USD"/>
    <n v="1434490914"/>
    <n v="1429306914"/>
    <b v="0"/>
    <n v="0"/>
    <b v="0"/>
    <s v="theater/plays"/>
    <m/>
    <e v="#DIV/0!"/>
    <x v="1"/>
    <x v="6"/>
  </r>
  <r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0"/>
    <x v="2"/>
    <x v="0"/>
    <s v="USD"/>
    <n v="1440690875"/>
    <n v="1438098875"/>
    <b v="0"/>
    <n v="0"/>
    <b v="0"/>
    <s v="theater/plays"/>
    <m/>
    <e v="#DIV/0!"/>
    <x v="1"/>
    <x v="6"/>
  </r>
  <r>
    <n v="5"/>
    <x v="2"/>
    <x v="0"/>
    <s v="USD"/>
    <n v="1431717268"/>
    <n v="1429125268"/>
    <b v="0"/>
    <n v="1"/>
    <b v="0"/>
    <s v="theater/plays"/>
    <m/>
    <n v="5"/>
    <x v="1"/>
    <x v="6"/>
  </r>
  <r>
    <n v="195"/>
    <x v="2"/>
    <x v="0"/>
    <s v="USD"/>
    <n v="1425110400"/>
    <n v="1422388822"/>
    <b v="0"/>
    <n v="5"/>
    <b v="0"/>
    <s v="theater/plays"/>
    <m/>
    <n v="39"/>
    <x v="1"/>
    <x v="6"/>
  </r>
  <r>
    <n v="101"/>
    <x v="2"/>
    <x v="0"/>
    <s v="USD"/>
    <n v="1475378744"/>
    <n v="1472786744"/>
    <b v="0"/>
    <n v="2"/>
    <b v="0"/>
    <s v="theater/plays"/>
    <m/>
    <n v="50.5"/>
    <x v="1"/>
    <x v="6"/>
  </r>
  <r>
    <n v="0"/>
    <x v="2"/>
    <x v="2"/>
    <s v="AUD"/>
    <n v="1410076123"/>
    <n v="1404892123"/>
    <b v="0"/>
    <n v="0"/>
    <b v="0"/>
    <s v="theater/plays"/>
    <m/>
    <e v="#DIV/0!"/>
    <x v="1"/>
    <x v="6"/>
  </r>
  <r>
    <n v="1577"/>
    <x v="2"/>
    <x v="2"/>
    <s v="AUD"/>
    <n v="1423623221"/>
    <n v="1421031221"/>
    <b v="0"/>
    <n v="32"/>
    <b v="0"/>
    <s v="theater/plays"/>
    <m/>
    <n v="49.28"/>
    <x v="1"/>
    <x v="6"/>
  </r>
  <r>
    <n v="25"/>
    <x v="2"/>
    <x v="0"/>
    <s v="USD"/>
    <n v="1460140500"/>
    <n v="1457628680"/>
    <b v="0"/>
    <n v="1"/>
    <b v="0"/>
    <s v="theater/plays"/>
    <m/>
    <n v="25"/>
    <x v="1"/>
    <x v="6"/>
  </r>
  <r>
    <n v="1"/>
    <x v="2"/>
    <x v="17"/>
    <s v="EUR"/>
    <n v="1462301342"/>
    <n v="1457120942"/>
    <b v="0"/>
    <n v="1"/>
    <b v="0"/>
    <s v="theater/plays"/>
    <m/>
    <n v="1"/>
    <x v="1"/>
    <x v="6"/>
  </r>
  <r>
    <n v="25"/>
    <x v="2"/>
    <x v="0"/>
    <s v="USD"/>
    <n v="1445885890"/>
    <n v="1440701890"/>
    <b v="0"/>
    <n v="1"/>
    <b v="0"/>
    <s v="theater/plays"/>
    <m/>
    <n v="25"/>
    <x v="1"/>
    <x v="6"/>
  </r>
  <r>
    <n v="0"/>
    <x v="2"/>
    <x v="0"/>
    <s v="USD"/>
    <n v="1469834940"/>
    <n v="1467162586"/>
    <b v="0"/>
    <n v="0"/>
    <b v="0"/>
    <s v="theater/plays"/>
    <m/>
    <e v="#DIV/0!"/>
    <x v="1"/>
    <x v="6"/>
  </r>
  <r>
    <n v="0"/>
    <x v="2"/>
    <x v="5"/>
    <s v="CAD"/>
    <n v="1405352264"/>
    <n v="1400168264"/>
    <b v="0"/>
    <n v="0"/>
    <b v="0"/>
    <s v="theater/plays"/>
    <m/>
    <e v="#DIV/0!"/>
    <x v="1"/>
    <x v="6"/>
  </r>
  <r>
    <n v="425"/>
    <x v="2"/>
    <x v="0"/>
    <s v="USD"/>
    <n v="1448745741"/>
    <n v="1446150141"/>
    <b v="0"/>
    <n v="8"/>
    <b v="0"/>
    <s v="theater/plays"/>
    <m/>
    <n v="53.13"/>
    <x v="1"/>
    <x v="6"/>
  </r>
  <r>
    <n v="0"/>
    <x v="2"/>
    <x v="0"/>
    <s v="USD"/>
    <n v="1461543600"/>
    <n v="1459203727"/>
    <b v="0"/>
    <n v="0"/>
    <b v="0"/>
    <s v="theater/plays"/>
    <m/>
    <e v="#DIV/0!"/>
    <x v="1"/>
    <x v="6"/>
  </r>
  <r>
    <n v="7"/>
    <x v="2"/>
    <x v="0"/>
    <s v="USD"/>
    <n v="1468020354"/>
    <n v="1464045954"/>
    <b v="0"/>
    <n v="1"/>
    <b v="0"/>
    <s v="theater/plays"/>
    <m/>
    <n v="7"/>
    <x v="1"/>
    <x v="6"/>
  </r>
  <r>
    <n v="641"/>
    <x v="2"/>
    <x v="0"/>
    <s v="USD"/>
    <n v="1406988000"/>
    <n v="1403822912"/>
    <b v="0"/>
    <n v="16"/>
    <b v="0"/>
    <s v="theater/plays"/>
    <m/>
    <n v="40.06"/>
    <x v="1"/>
    <x v="6"/>
  </r>
  <r>
    <n v="292"/>
    <x v="2"/>
    <x v="0"/>
    <s v="USD"/>
    <n v="1411930556"/>
    <n v="1409338556"/>
    <b v="0"/>
    <n v="12"/>
    <b v="0"/>
    <s v="theater/plays"/>
    <m/>
    <n v="24.33"/>
    <x v="1"/>
    <x v="6"/>
  </r>
  <r>
    <n v="45"/>
    <x v="2"/>
    <x v="0"/>
    <s v="USD"/>
    <n v="1451852256"/>
    <n v="1449260256"/>
    <b v="0"/>
    <n v="4"/>
    <b v="0"/>
    <s v="theater/plays"/>
    <m/>
    <n v="11.25"/>
    <x v="1"/>
    <x v="6"/>
  </r>
  <r>
    <n v="21"/>
    <x v="2"/>
    <x v="1"/>
    <s v="GBP"/>
    <n v="1399584210"/>
    <n v="1397683410"/>
    <b v="0"/>
    <n v="2"/>
    <b v="0"/>
    <s v="theater/plays"/>
    <m/>
    <n v="10.5"/>
    <x v="1"/>
    <x v="6"/>
  </r>
  <r>
    <n v="45"/>
    <x v="2"/>
    <x v="1"/>
    <s v="GBP"/>
    <n v="1448722494"/>
    <n v="1446562494"/>
    <b v="0"/>
    <n v="3"/>
    <b v="0"/>
    <s v="theater/plays"/>
    <m/>
    <n v="15"/>
    <x v="1"/>
    <x v="6"/>
  </r>
  <r>
    <n v="0"/>
    <x v="2"/>
    <x v="5"/>
    <s v="CAD"/>
    <n v="1447821717"/>
    <n v="1445226117"/>
    <b v="0"/>
    <n v="0"/>
    <b v="0"/>
    <s v="theater/plays"/>
    <m/>
    <e v="#DIV/0!"/>
    <x v="1"/>
    <x v="6"/>
  </r>
  <r>
    <n v="126"/>
    <x v="2"/>
    <x v="0"/>
    <s v="USD"/>
    <n v="1429460386"/>
    <n v="1424279986"/>
    <b v="0"/>
    <n v="3"/>
    <b v="0"/>
    <s v="theater/plays"/>
    <m/>
    <n v="42"/>
    <x v="1"/>
    <x v="6"/>
  </r>
  <r>
    <n v="285"/>
    <x v="2"/>
    <x v="0"/>
    <s v="USD"/>
    <n v="1460608780"/>
    <n v="1455428380"/>
    <b v="0"/>
    <n v="4"/>
    <b v="0"/>
    <s v="theater/plays"/>
    <m/>
    <n v="71.25"/>
    <x v="1"/>
    <x v="6"/>
  </r>
  <r>
    <n v="45"/>
    <x v="2"/>
    <x v="0"/>
    <s v="USD"/>
    <n v="1406170740"/>
    <n v="1402506278"/>
    <b v="0"/>
    <n v="2"/>
    <b v="0"/>
    <s v="theater/plays"/>
    <m/>
    <n v="22.5"/>
    <x v="1"/>
    <x v="6"/>
  </r>
  <r>
    <n v="410"/>
    <x v="2"/>
    <x v="0"/>
    <s v="USD"/>
    <n v="1488783507"/>
    <n v="1486191507"/>
    <b v="0"/>
    <n v="10"/>
    <b v="0"/>
    <s v="theater/plays"/>
    <m/>
    <n v="41"/>
    <x v="1"/>
    <x v="6"/>
  </r>
  <r>
    <n v="527"/>
    <x v="2"/>
    <x v="0"/>
    <s v="USD"/>
    <n v="1463945673"/>
    <n v="1458761673"/>
    <b v="0"/>
    <n v="11"/>
    <b v="0"/>
    <s v="theater/plays"/>
    <m/>
    <n v="47.91"/>
    <x v="1"/>
    <x v="6"/>
  </r>
  <r>
    <n v="211"/>
    <x v="2"/>
    <x v="0"/>
    <s v="USD"/>
    <n v="1472442900"/>
    <n v="1471638646"/>
    <b v="0"/>
    <n v="6"/>
    <b v="0"/>
    <s v="theater/plays"/>
    <m/>
    <n v="35.17"/>
    <x v="1"/>
    <x v="6"/>
  </r>
  <r>
    <n v="11"/>
    <x v="2"/>
    <x v="0"/>
    <s v="USD"/>
    <n v="1460925811"/>
    <n v="1458333811"/>
    <b v="0"/>
    <n v="2"/>
    <b v="0"/>
    <s v="theater/plays"/>
    <m/>
    <n v="5.5"/>
    <x v="1"/>
    <x v="6"/>
  </r>
  <r>
    <n v="136"/>
    <x v="2"/>
    <x v="0"/>
    <s v="USD"/>
    <n v="1405947126"/>
    <n v="1403355126"/>
    <b v="0"/>
    <n v="6"/>
    <b v="0"/>
    <s v="theater/plays"/>
    <m/>
    <n v="22.67"/>
    <x v="1"/>
    <x v="6"/>
  </r>
  <r>
    <n v="211"/>
    <x v="2"/>
    <x v="0"/>
    <s v="USD"/>
    <n v="1423186634"/>
    <n v="1418002634"/>
    <b v="0"/>
    <n v="8"/>
    <b v="0"/>
    <s v="theater/plays"/>
    <m/>
    <n v="26.38"/>
    <x v="1"/>
    <x v="6"/>
  </r>
  <r>
    <n v="3905"/>
    <x v="2"/>
    <x v="0"/>
    <s v="USD"/>
    <n v="1462766400"/>
    <n v="1460219110"/>
    <b v="0"/>
    <n v="37"/>
    <b v="0"/>
    <s v="theater/plays"/>
    <m/>
    <n v="105.54"/>
    <x v="1"/>
    <x v="6"/>
  </r>
  <r>
    <n v="320"/>
    <x v="2"/>
    <x v="1"/>
    <s v="GBP"/>
    <n v="1464872848"/>
    <n v="1462280848"/>
    <b v="0"/>
    <n v="11"/>
    <b v="0"/>
    <s v="theater/plays"/>
    <m/>
    <n v="29.09"/>
    <x v="1"/>
    <x v="6"/>
  </r>
  <r>
    <n v="0"/>
    <x v="2"/>
    <x v="0"/>
    <s v="USD"/>
    <n v="1468442898"/>
    <n v="1465850898"/>
    <b v="0"/>
    <n v="0"/>
    <b v="0"/>
    <s v="theater/plays"/>
    <m/>
    <e v="#DIV/0!"/>
    <x v="1"/>
    <x v="6"/>
  </r>
  <r>
    <n v="620"/>
    <x v="2"/>
    <x v="0"/>
    <s v="USD"/>
    <n v="1406876400"/>
    <n v="1405024561"/>
    <b v="0"/>
    <n v="10"/>
    <b v="0"/>
    <s v="theater/plays"/>
    <m/>
    <n v="62"/>
    <x v="1"/>
    <x v="6"/>
  </r>
  <r>
    <n v="1305"/>
    <x v="2"/>
    <x v="0"/>
    <s v="USD"/>
    <n v="1469213732"/>
    <n v="1466621732"/>
    <b v="0"/>
    <n v="6"/>
    <b v="0"/>
    <s v="theater/plays"/>
    <m/>
    <n v="217.5"/>
    <x v="1"/>
    <x v="6"/>
  </r>
  <r>
    <n v="214"/>
    <x v="2"/>
    <x v="0"/>
    <s v="USD"/>
    <n v="1422717953"/>
    <n v="1417533953"/>
    <b v="0"/>
    <n v="8"/>
    <b v="0"/>
    <s v="theater/plays"/>
    <m/>
    <n v="26.75"/>
    <x v="1"/>
    <x v="6"/>
  </r>
  <r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1225"/>
    <x v="2"/>
    <x v="0"/>
    <s v="USD"/>
    <n v="1468729149"/>
    <n v="1463545149"/>
    <b v="0"/>
    <n v="7"/>
    <b v="0"/>
    <s v="theater/plays"/>
    <m/>
    <n v="175"/>
    <x v="1"/>
    <x v="6"/>
  </r>
  <r>
    <n v="170"/>
    <x v="2"/>
    <x v="1"/>
    <s v="GBP"/>
    <n v="1436297180"/>
    <n v="1431113180"/>
    <b v="0"/>
    <n v="5"/>
    <b v="0"/>
    <s v="theater/plays"/>
    <m/>
    <n v="34"/>
    <x v="1"/>
    <x v="6"/>
  </r>
  <r>
    <n v="3877"/>
    <x v="2"/>
    <x v="0"/>
    <s v="USD"/>
    <n v="1400569140"/>
    <n v="1397854356"/>
    <b v="0"/>
    <n v="46"/>
    <b v="0"/>
    <s v="theater/plays"/>
    <m/>
    <n v="84.28"/>
    <x v="1"/>
    <x v="6"/>
  </r>
  <r>
    <n v="95"/>
    <x v="2"/>
    <x v="1"/>
    <s v="GBP"/>
    <n v="1415404800"/>
    <n v="1412809644"/>
    <b v="0"/>
    <n v="10"/>
    <b v="0"/>
    <s v="theater/plays"/>
    <m/>
    <n v="9.5"/>
    <x v="1"/>
    <x v="6"/>
  </r>
  <r>
    <n v="641"/>
    <x v="2"/>
    <x v="0"/>
    <s v="USD"/>
    <n v="1456002300"/>
    <n v="1454173120"/>
    <b v="0"/>
    <n v="19"/>
    <b v="0"/>
    <s v="theater/plays"/>
    <m/>
    <n v="33.74"/>
    <x v="1"/>
    <x v="6"/>
  </r>
  <r>
    <n v="488"/>
    <x v="2"/>
    <x v="1"/>
    <s v="GBP"/>
    <n v="1462539840"/>
    <n v="1460034594"/>
    <b v="0"/>
    <n v="13"/>
    <b v="0"/>
    <s v="theater/plays"/>
    <m/>
    <n v="37.54"/>
    <x v="1"/>
    <x v="6"/>
  </r>
  <r>
    <n v="151"/>
    <x v="2"/>
    <x v="1"/>
    <s v="GBP"/>
    <n v="1400278290"/>
    <n v="1399414290"/>
    <b v="0"/>
    <n v="13"/>
    <b v="0"/>
    <s v="theater/plays"/>
    <m/>
    <n v="11.62"/>
    <x v="1"/>
    <x v="6"/>
  </r>
  <r>
    <n v="32"/>
    <x v="2"/>
    <x v="0"/>
    <s v="USD"/>
    <n v="1440813413"/>
    <n v="1439517413"/>
    <b v="0"/>
    <n v="4"/>
    <b v="0"/>
    <s v="theater/plays"/>
    <m/>
    <n v="8"/>
    <x v="1"/>
    <x v="6"/>
  </r>
  <r>
    <n v="0"/>
    <x v="2"/>
    <x v="0"/>
    <s v="USD"/>
    <n v="1447009181"/>
    <n v="1444413581"/>
    <b v="0"/>
    <n v="0"/>
    <b v="0"/>
    <s v="theater/plays"/>
    <m/>
    <e v="#DIV/0!"/>
    <x v="1"/>
    <x v="6"/>
  </r>
  <r>
    <n v="69"/>
    <x v="2"/>
    <x v="1"/>
    <s v="GBP"/>
    <n v="1456934893"/>
    <n v="1454342893"/>
    <b v="0"/>
    <n v="3"/>
    <b v="0"/>
    <s v="theater/plays"/>
    <m/>
    <n v="23"/>
    <x v="1"/>
    <x v="6"/>
  </r>
  <r>
    <n v="100"/>
    <x v="2"/>
    <x v="0"/>
    <s v="USD"/>
    <n v="1433086082"/>
    <n v="1430494082"/>
    <b v="0"/>
    <n v="1"/>
    <b v="0"/>
    <s v="theater/plays"/>
    <m/>
    <n v="100"/>
    <x v="1"/>
    <x v="6"/>
  </r>
  <r>
    <n v="541"/>
    <x v="2"/>
    <x v="0"/>
    <s v="USD"/>
    <n v="1449876859"/>
    <n v="1444689259"/>
    <b v="0"/>
    <n v="9"/>
    <b v="0"/>
    <s v="theater/plays"/>
    <m/>
    <n v="60.11"/>
    <x v="1"/>
    <x v="6"/>
  </r>
  <r>
    <n v="3"/>
    <x v="2"/>
    <x v="0"/>
    <s v="USD"/>
    <n v="1431549912"/>
    <n v="1428957912"/>
    <b v="0"/>
    <n v="1"/>
    <b v="0"/>
    <s v="theater/plays"/>
    <m/>
    <n v="3"/>
    <x v="1"/>
    <x v="6"/>
  </r>
  <r>
    <n v="5"/>
    <x v="2"/>
    <x v="0"/>
    <s v="USD"/>
    <n v="1405761690"/>
    <n v="1403169690"/>
    <b v="0"/>
    <n v="1"/>
    <b v="0"/>
    <s v="theater/plays"/>
    <m/>
    <n v="5"/>
    <x v="1"/>
    <x v="6"/>
  </r>
  <r>
    <n v="70"/>
    <x v="2"/>
    <x v="1"/>
    <s v="GBP"/>
    <n v="1423913220"/>
    <n v="1421339077"/>
    <b v="0"/>
    <n v="4"/>
    <b v="0"/>
    <s v="theater/plays"/>
    <m/>
    <n v="17.5"/>
    <x v="1"/>
    <x v="6"/>
  </r>
  <r>
    <n v="497"/>
    <x v="2"/>
    <x v="0"/>
    <s v="USD"/>
    <n v="1416499440"/>
    <n v="1415341464"/>
    <b v="0"/>
    <n v="17"/>
    <b v="0"/>
    <s v="theater/plays"/>
    <m/>
    <n v="29.24"/>
    <x v="1"/>
    <x v="6"/>
  </r>
  <r>
    <n v="0"/>
    <x v="2"/>
    <x v="1"/>
    <s v="GBP"/>
    <n v="1428222221"/>
    <n v="1425633821"/>
    <b v="0"/>
    <n v="0"/>
    <b v="0"/>
    <s v="theater/plays"/>
    <m/>
    <e v="#DIV/0!"/>
    <x v="1"/>
    <x v="6"/>
  </r>
  <r>
    <n v="715"/>
    <x v="2"/>
    <x v="0"/>
    <s v="USD"/>
    <n v="1427580426"/>
    <n v="1424992026"/>
    <b v="0"/>
    <n v="12"/>
    <b v="0"/>
    <s v="theater/plays"/>
    <m/>
    <n v="59.58"/>
    <x v="1"/>
    <x v="6"/>
  </r>
  <r>
    <n v="1156"/>
    <x v="2"/>
    <x v="0"/>
    <s v="USD"/>
    <n v="1409514709"/>
    <n v="1406058798"/>
    <b v="0"/>
    <n v="14"/>
    <b v="0"/>
    <s v="theater/plays"/>
    <m/>
    <n v="82.57"/>
    <x v="1"/>
    <x v="6"/>
  </r>
  <r>
    <n v="10"/>
    <x v="2"/>
    <x v="0"/>
    <s v="USD"/>
    <n v="1462631358"/>
    <n v="1457450958"/>
    <b v="0"/>
    <n v="1"/>
    <b v="0"/>
    <s v="theater/plays"/>
    <m/>
    <n v="10"/>
    <x v="1"/>
    <x v="6"/>
  </r>
  <r>
    <n v="453"/>
    <x v="2"/>
    <x v="1"/>
    <s v="GBP"/>
    <n v="1488394800"/>
    <n v="1486681708"/>
    <b v="0"/>
    <n v="14"/>
    <b v="0"/>
    <s v="theater/plays"/>
    <m/>
    <n v="32.36"/>
    <x v="1"/>
    <x v="6"/>
  </r>
  <r>
    <n v="23"/>
    <x v="2"/>
    <x v="0"/>
    <s v="USD"/>
    <n v="1411779761"/>
    <n v="1409187761"/>
    <b v="0"/>
    <n v="4"/>
    <b v="0"/>
    <s v="theater/plays"/>
    <m/>
    <n v="5.75"/>
    <x v="1"/>
    <x v="6"/>
  </r>
  <r>
    <n v="201"/>
    <x v="2"/>
    <x v="0"/>
    <s v="USD"/>
    <n v="1424009147"/>
    <n v="1421417147"/>
    <b v="0"/>
    <n v="2"/>
    <b v="0"/>
    <s v="theater/plays"/>
    <m/>
    <n v="100.5"/>
    <x v="1"/>
    <x v="6"/>
  </r>
  <r>
    <n v="1"/>
    <x v="2"/>
    <x v="0"/>
    <s v="USD"/>
    <n v="1412740457"/>
    <n v="1410148457"/>
    <b v="0"/>
    <n v="1"/>
    <b v="0"/>
    <s v="theater/plays"/>
    <m/>
    <n v="1"/>
    <x v="1"/>
    <x v="6"/>
  </r>
  <r>
    <n v="40"/>
    <x v="2"/>
    <x v="0"/>
    <s v="USD"/>
    <n v="1413832985"/>
    <n v="1408648985"/>
    <b v="0"/>
    <n v="2"/>
    <b v="0"/>
    <s v="theater/plays"/>
    <m/>
    <n v="20"/>
    <x v="1"/>
    <x v="6"/>
  </r>
  <r>
    <n v="2"/>
    <x v="2"/>
    <x v="0"/>
    <s v="USD"/>
    <n v="1455647587"/>
    <n v="1453487587"/>
    <b v="0"/>
    <n v="1"/>
    <b v="0"/>
    <s v="theater/plays"/>
    <m/>
    <n v="2"/>
    <x v="1"/>
    <x v="6"/>
  </r>
  <r>
    <n v="5"/>
    <x v="2"/>
    <x v="0"/>
    <s v="USD"/>
    <n v="1409070480"/>
    <n v="1406572381"/>
    <b v="0"/>
    <n v="1"/>
    <b v="0"/>
    <s v="theater/plays"/>
    <m/>
    <n v="5"/>
    <x v="1"/>
    <x v="6"/>
  </r>
  <r>
    <n v="60"/>
    <x v="2"/>
    <x v="1"/>
    <s v="GBP"/>
    <n v="1437606507"/>
    <n v="1435014507"/>
    <b v="0"/>
    <n v="4"/>
    <b v="0"/>
    <s v="theater/plays"/>
    <m/>
    <n v="15"/>
    <x v="1"/>
    <x v="6"/>
  </r>
  <r>
    <n v="75"/>
    <x v="2"/>
    <x v="1"/>
    <s v="GBP"/>
    <n v="1410281360"/>
    <n v="1406825360"/>
    <b v="0"/>
    <n v="3"/>
    <b v="0"/>
    <s v="theater/plays"/>
    <m/>
    <n v="25"/>
    <x v="1"/>
    <x v="6"/>
  </r>
  <r>
    <n v="1742"/>
    <x v="2"/>
    <x v="0"/>
    <s v="USD"/>
    <n v="1414348166"/>
    <n v="1412879366"/>
    <b v="0"/>
    <n v="38"/>
    <b v="0"/>
    <s v="theater/plays"/>
    <m/>
    <n v="45.84"/>
    <x v="1"/>
    <x v="6"/>
  </r>
  <r>
    <n v="19"/>
    <x v="2"/>
    <x v="1"/>
    <s v="GBP"/>
    <n v="1422450278"/>
    <n v="1419858278"/>
    <b v="0"/>
    <n v="4"/>
    <b v="0"/>
    <s v="theater/plays"/>
    <m/>
    <n v="4.75"/>
    <x v="1"/>
    <x v="6"/>
  </r>
  <r>
    <n v="0"/>
    <x v="2"/>
    <x v="1"/>
    <s v="GBP"/>
    <n v="1430571849"/>
    <n v="1427979849"/>
    <b v="0"/>
    <n v="0"/>
    <b v="0"/>
    <s v="theater/plays"/>
    <m/>
    <e v="#DIV/0!"/>
    <x v="1"/>
    <x v="6"/>
  </r>
  <r>
    <n v="26"/>
    <x v="2"/>
    <x v="0"/>
    <s v="USD"/>
    <n v="1424070823"/>
    <n v="1421478823"/>
    <b v="0"/>
    <n v="2"/>
    <b v="0"/>
    <s v="theater/plays"/>
    <m/>
    <n v="13"/>
    <x v="1"/>
    <x v="6"/>
  </r>
  <r>
    <n v="0"/>
    <x v="2"/>
    <x v="0"/>
    <s v="USD"/>
    <n v="1457157269"/>
    <n v="1455861269"/>
    <b v="0"/>
    <n v="0"/>
    <b v="0"/>
    <s v="theater/plays"/>
    <m/>
    <e v="#DIV/0!"/>
    <x v="1"/>
    <x v="6"/>
  </r>
  <r>
    <n v="1"/>
    <x v="2"/>
    <x v="0"/>
    <s v="USD"/>
    <n v="1437331463"/>
    <n v="1434739463"/>
    <b v="0"/>
    <n v="1"/>
    <b v="0"/>
    <s v="theater/plays"/>
    <m/>
    <n v="1"/>
    <x v="1"/>
    <x v="6"/>
  </r>
  <r>
    <n v="70"/>
    <x v="2"/>
    <x v="1"/>
    <s v="GBP"/>
    <n v="1410987400"/>
    <n v="1408395400"/>
    <b v="0"/>
    <n v="7"/>
    <b v="0"/>
    <s v="theater/plays"/>
    <m/>
    <n v="10"/>
    <x v="1"/>
    <x v="6"/>
  </r>
  <r>
    <n v="105"/>
    <x v="2"/>
    <x v="0"/>
    <s v="USD"/>
    <n v="1409846874"/>
    <n v="1407254874"/>
    <b v="0"/>
    <n v="2"/>
    <b v="0"/>
    <s v="theater/plays"/>
    <m/>
    <n v="52.5"/>
    <x v="1"/>
    <x v="6"/>
  </r>
  <r>
    <n v="130"/>
    <x v="2"/>
    <x v="1"/>
    <s v="GBP"/>
    <n v="1475877108"/>
    <n v="1473285108"/>
    <b v="0"/>
    <n v="4"/>
    <b v="0"/>
    <s v="theater/plays"/>
    <m/>
    <n v="32.5"/>
    <x v="1"/>
    <x v="6"/>
  </r>
  <r>
    <n v="29"/>
    <x v="2"/>
    <x v="0"/>
    <s v="USD"/>
    <n v="1460737680"/>
    <n v="1455725596"/>
    <b v="0"/>
    <n v="4"/>
    <b v="0"/>
    <s v="theater/plays"/>
    <m/>
    <n v="7.25"/>
    <x v="1"/>
    <x v="6"/>
  </r>
  <r>
    <n v="100"/>
    <x v="2"/>
    <x v="0"/>
    <s v="USD"/>
    <n v="1427168099"/>
    <n v="1424579699"/>
    <b v="0"/>
    <n v="3"/>
    <b v="0"/>
    <s v="theater/plays"/>
    <m/>
    <n v="33.33"/>
    <x v="1"/>
    <x v="6"/>
  </r>
  <r>
    <n v="125"/>
    <x v="2"/>
    <x v="0"/>
    <s v="USD"/>
    <n v="1414360358"/>
    <n v="1409176358"/>
    <b v="0"/>
    <n v="2"/>
    <b v="0"/>
    <s v="theater/plays"/>
    <m/>
    <n v="62.5"/>
    <x v="1"/>
    <x v="6"/>
  </r>
  <r>
    <n v="12521"/>
    <x v="2"/>
    <x v="0"/>
    <s v="USD"/>
    <n v="1422759240"/>
    <n v="1418824867"/>
    <b v="0"/>
    <n v="197"/>
    <b v="0"/>
    <s v="theater/plays"/>
    <m/>
    <n v="63.56"/>
    <x v="1"/>
    <x v="6"/>
  </r>
  <r>
    <n v="0"/>
    <x v="2"/>
    <x v="0"/>
    <s v="USD"/>
    <n v="1458860363"/>
    <n v="1454975963"/>
    <b v="0"/>
    <n v="0"/>
    <b v="0"/>
    <s v="theater/plays"/>
    <m/>
    <e v="#DIV/0!"/>
    <x v="1"/>
    <x v="6"/>
  </r>
  <r>
    <n v="10"/>
    <x v="2"/>
    <x v="0"/>
    <s v="USD"/>
    <n v="1441037097"/>
    <n v="1438445097"/>
    <b v="0"/>
    <n v="1"/>
    <b v="0"/>
    <s v="theater/plays"/>
    <m/>
    <n v="10"/>
    <x v="1"/>
    <x v="6"/>
  </r>
  <r>
    <n v="250"/>
    <x v="2"/>
    <x v="6"/>
    <s v="EUR"/>
    <n v="1437889336"/>
    <n v="1432705336"/>
    <b v="0"/>
    <n v="4"/>
    <b v="0"/>
    <s v="theater/plays"/>
    <m/>
    <n v="62.5"/>
    <x v="1"/>
    <x v="6"/>
  </r>
  <r>
    <n v="0"/>
    <x v="2"/>
    <x v="0"/>
    <s v="USD"/>
    <n v="1449247439"/>
    <n v="1444059839"/>
    <b v="0"/>
    <n v="0"/>
    <b v="0"/>
    <s v="theater/plays"/>
    <m/>
    <e v="#DIV/0!"/>
    <x v="1"/>
    <x v="6"/>
  </r>
  <r>
    <n v="215"/>
    <x v="2"/>
    <x v="0"/>
    <s v="USD"/>
    <n v="1487811600"/>
    <n v="1486077481"/>
    <b v="0"/>
    <n v="7"/>
    <b v="0"/>
    <s v="theater/plays"/>
    <m/>
    <n v="30.71"/>
    <x v="1"/>
    <x v="6"/>
  </r>
  <r>
    <n v="561"/>
    <x v="2"/>
    <x v="0"/>
    <s v="USD"/>
    <n v="1402007500"/>
    <n v="1399415500"/>
    <b v="0"/>
    <n v="11"/>
    <b v="0"/>
    <s v="theater/plays"/>
    <m/>
    <n v="51"/>
    <x v="1"/>
    <x v="6"/>
  </r>
  <r>
    <n v="0"/>
    <x v="2"/>
    <x v="0"/>
    <s v="USD"/>
    <n v="1450053370"/>
    <n v="1447461370"/>
    <b v="0"/>
    <n v="0"/>
    <b v="0"/>
    <s v="theater/plays"/>
    <m/>
    <e v="#DIV/0!"/>
    <x v="1"/>
    <x v="6"/>
  </r>
  <r>
    <n v="400"/>
    <x v="2"/>
    <x v="0"/>
    <s v="USD"/>
    <n v="1454525340"/>
    <n v="1452008599"/>
    <b v="0"/>
    <n v="6"/>
    <b v="0"/>
    <s v="theater/plays"/>
    <m/>
    <n v="66.67"/>
    <x v="1"/>
    <x v="6"/>
  </r>
  <r>
    <n v="0"/>
    <x v="2"/>
    <x v="0"/>
    <s v="USD"/>
    <n v="1418914964"/>
    <n v="1414591364"/>
    <b v="0"/>
    <n v="0"/>
    <b v="0"/>
    <s v="theater/plays"/>
    <m/>
    <e v="#DIV/0!"/>
    <x v="1"/>
    <x v="6"/>
  </r>
  <r>
    <n v="413"/>
    <x v="2"/>
    <x v="0"/>
    <s v="USD"/>
    <n v="1450211116"/>
    <n v="1445023516"/>
    <b v="0"/>
    <n v="7"/>
    <b v="0"/>
    <s v="theater/plays"/>
    <m/>
    <n v="59"/>
    <x v="1"/>
    <x v="6"/>
  </r>
  <r>
    <n v="6141.99"/>
    <x v="2"/>
    <x v="1"/>
    <s v="GBP"/>
    <n v="1475398800"/>
    <n v="1472711224"/>
    <b v="0"/>
    <n v="94"/>
    <b v="0"/>
    <s v="theater/plays"/>
    <m/>
    <n v="65.34"/>
    <x v="1"/>
    <x v="6"/>
  </r>
  <r>
    <n v="200"/>
    <x v="2"/>
    <x v="0"/>
    <s v="USD"/>
    <n v="1428097450"/>
    <n v="1425509050"/>
    <b v="0"/>
    <n v="2"/>
    <b v="0"/>
    <s v="theater/plays"/>
    <m/>
    <n v="100"/>
    <x v="1"/>
    <x v="6"/>
  </r>
  <r>
    <n v="3685"/>
    <x v="2"/>
    <x v="0"/>
    <s v="USD"/>
    <n v="1413925887"/>
    <n v="1411333887"/>
    <b v="0"/>
    <n v="25"/>
    <b v="0"/>
    <s v="theater/plays"/>
    <m/>
    <n v="147.4"/>
    <x v="1"/>
    <x v="6"/>
  </r>
  <r>
    <n v="2823"/>
    <x v="2"/>
    <x v="0"/>
    <s v="USD"/>
    <n v="1404253800"/>
    <n v="1402784964"/>
    <b v="0"/>
    <n v="17"/>
    <b v="0"/>
    <s v="theater/plays"/>
    <m/>
    <n v="166.06"/>
    <x v="1"/>
    <x v="6"/>
  </r>
  <r>
    <n v="80"/>
    <x v="2"/>
    <x v="0"/>
    <s v="USD"/>
    <n v="1464099900"/>
    <n v="1462585315"/>
    <b v="0"/>
    <n v="2"/>
    <b v="0"/>
    <s v="theater/plays"/>
    <m/>
    <n v="40"/>
    <x v="1"/>
    <x v="6"/>
  </r>
  <r>
    <n v="301"/>
    <x v="2"/>
    <x v="0"/>
    <s v="USD"/>
    <n v="1413573010"/>
    <n v="1408389010"/>
    <b v="0"/>
    <n v="4"/>
    <b v="0"/>
    <s v="theater/plays"/>
    <m/>
    <n v="75.25"/>
    <x v="1"/>
    <x v="6"/>
  </r>
  <r>
    <n v="300"/>
    <x v="2"/>
    <x v="0"/>
    <s v="USD"/>
    <n v="1448949540"/>
    <n v="1446048367"/>
    <b v="0"/>
    <n v="5"/>
    <b v="0"/>
    <s v="theater/plays"/>
    <m/>
    <n v="60"/>
    <x v="1"/>
    <x v="6"/>
  </r>
  <r>
    <n v="2500"/>
    <x v="2"/>
    <x v="0"/>
    <s v="USD"/>
    <n v="1437188400"/>
    <n v="1432100004"/>
    <b v="0"/>
    <n v="2"/>
    <b v="0"/>
    <s v="theater/plays"/>
    <m/>
    <n v="1250"/>
    <x v="1"/>
    <x v="6"/>
  </r>
  <r>
    <n v="21"/>
    <x v="2"/>
    <x v="1"/>
    <s v="GBP"/>
    <n v="1473160954"/>
    <n v="1467976954"/>
    <b v="0"/>
    <n v="2"/>
    <b v="0"/>
    <s v="theater/plays"/>
    <m/>
    <n v="10.5"/>
    <x v="1"/>
    <x v="6"/>
  </r>
  <r>
    <n v="21"/>
    <x v="2"/>
    <x v="0"/>
    <s v="USD"/>
    <n v="1421781360"/>
    <n v="1419213664"/>
    <b v="0"/>
    <n v="3"/>
    <b v="0"/>
    <s v="theater/plays"/>
    <m/>
    <n v="7"/>
    <x v="1"/>
    <x v="6"/>
  </r>
  <r>
    <n v="0"/>
    <x v="2"/>
    <x v="5"/>
    <s v="CAD"/>
    <n v="1416524325"/>
    <n v="1415228325"/>
    <b v="0"/>
    <n v="0"/>
    <b v="0"/>
    <s v="theater/plays"/>
    <m/>
    <e v="#DIV/0!"/>
    <x v="1"/>
    <x v="6"/>
  </r>
  <r>
    <n v="225"/>
    <x v="2"/>
    <x v="0"/>
    <s v="USD"/>
    <n v="1428642000"/>
    <n v="1426050982"/>
    <b v="0"/>
    <n v="4"/>
    <b v="0"/>
    <s v="theater/plays"/>
    <m/>
    <n v="56.25"/>
    <x v="1"/>
    <x v="6"/>
  </r>
  <r>
    <n v="1"/>
    <x v="2"/>
    <x v="2"/>
    <s v="AUD"/>
    <n v="1408596589"/>
    <n v="1406004589"/>
    <b v="0"/>
    <n v="1"/>
    <b v="0"/>
    <s v="theater/plays"/>
    <m/>
    <n v="1"/>
    <x v="1"/>
    <x v="6"/>
  </r>
  <r>
    <n v="460"/>
    <x v="2"/>
    <x v="0"/>
    <s v="USD"/>
    <n v="1413992210"/>
    <n v="1411400210"/>
    <b v="0"/>
    <n v="12"/>
    <b v="0"/>
    <s v="theater/plays"/>
    <m/>
    <n v="38.33"/>
    <x v="1"/>
    <x v="6"/>
  </r>
  <r>
    <n v="110"/>
    <x v="2"/>
    <x v="0"/>
    <s v="USD"/>
    <n v="1420938000"/>
    <n v="1418862743"/>
    <b v="0"/>
    <n v="4"/>
    <b v="0"/>
    <s v="theater/plays"/>
    <m/>
    <n v="27.5"/>
    <x v="1"/>
    <x v="6"/>
  </r>
  <r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16"/>
    <x v="2"/>
    <x v="0"/>
    <s v="USD"/>
    <n v="1436914815"/>
    <n v="1434322815"/>
    <b v="0"/>
    <n v="1"/>
    <b v="0"/>
    <s v="theater/plays"/>
    <m/>
    <n v="16"/>
    <x v="1"/>
    <x v="6"/>
  </r>
  <r>
    <n v="1"/>
    <x v="2"/>
    <x v="0"/>
    <s v="USD"/>
    <n v="1414077391"/>
    <n v="1411485391"/>
    <b v="0"/>
    <n v="1"/>
    <b v="0"/>
    <s v="theater/plays"/>
    <m/>
    <n v="1"/>
    <x v="1"/>
    <x v="6"/>
  </r>
  <r>
    <n v="0"/>
    <x v="2"/>
    <x v="0"/>
    <s v="USD"/>
    <n v="1399618380"/>
    <n v="1399058797"/>
    <b v="0"/>
    <n v="0"/>
    <b v="0"/>
    <s v="theater/plays"/>
    <m/>
    <e v="#DIV/0!"/>
    <x v="1"/>
    <x v="6"/>
  </r>
  <r>
    <n v="1126"/>
    <x v="2"/>
    <x v="0"/>
    <s v="USD"/>
    <n v="1413234316"/>
    <n v="1408050316"/>
    <b v="0"/>
    <n v="13"/>
    <b v="0"/>
    <s v="theater/plays"/>
    <m/>
    <n v="86.62"/>
    <x v="1"/>
    <x v="6"/>
  </r>
  <r>
    <n v="110"/>
    <x v="2"/>
    <x v="1"/>
    <s v="GBP"/>
    <n v="1416081600"/>
    <n v="1413477228"/>
    <b v="0"/>
    <n v="2"/>
    <b v="0"/>
    <s v="theater/plays"/>
    <m/>
    <n v="55"/>
    <x v="1"/>
    <x v="6"/>
  </r>
  <r>
    <n v="0"/>
    <x v="2"/>
    <x v="0"/>
    <s v="USD"/>
    <n v="1475294400"/>
    <n v="1472674285"/>
    <b v="0"/>
    <n v="0"/>
    <b v="0"/>
    <s v="theater/plays"/>
    <m/>
    <e v="#DIV/0!"/>
    <x v="1"/>
    <x v="6"/>
  </r>
  <r>
    <n v="881"/>
    <x v="2"/>
    <x v="1"/>
    <s v="GBP"/>
    <n v="1403192031"/>
    <n v="1400600031"/>
    <b v="0"/>
    <n v="21"/>
    <b v="0"/>
    <s v="theater/plays"/>
    <m/>
    <n v="41.95"/>
    <x v="1"/>
    <x v="6"/>
  </r>
  <r>
    <n v="795"/>
    <x v="2"/>
    <x v="0"/>
    <s v="USD"/>
    <n v="1467575940"/>
    <n v="1465856639"/>
    <b v="0"/>
    <n v="9"/>
    <b v="0"/>
    <s v="theater/plays"/>
    <m/>
    <n v="88.33"/>
    <x v="1"/>
    <x v="6"/>
  </r>
  <r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95"/>
    <x v="2"/>
    <x v="0"/>
    <s v="USD"/>
    <n v="1459483140"/>
    <n v="1458178044"/>
    <b v="0"/>
    <n v="4"/>
    <b v="0"/>
    <s v="theater/plays"/>
    <m/>
    <n v="23.75"/>
    <x v="1"/>
    <x v="6"/>
  </r>
  <r>
    <n v="250"/>
    <x v="2"/>
    <x v="5"/>
    <s v="CAD"/>
    <n v="1410836400"/>
    <n v="1408116152"/>
    <b v="0"/>
    <n v="7"/>
    <b v="0"/>
    <s v="theater/plays"/>
    <m/>
    <n v="35.71"/>
    <x v="1"/>
    <x v="6"/>
  </r>
  <r>
    <n v="285"/>
    <x v="2"/>
    <x v="5"/>
    <s v="CAD"/>
    <n v="1403539200"/>
    <n v="1400604056"/>
    <b v="0"/>
    <n v="5"/>
    <b v="0"/>
    <s v="theater/plays"/>
    <m/>
    <n v="57"/>
    <x v="1"/>
    <x v="6"/>
  </r>
  <r>
    <n v="0"/>
    <x v="2"/>
    <x v="0"/>
    <s v="USD"/>
    <n v="1461205423"/>
    <n v="1456025023"/>
    <b v="0"/>
    <n v="0"/>
    <b v="0"/>
    <s v="theater/plays"/>
    <m/>
    <e v="#DIV/0!"/>
    <x v="1"/>
    <x v="6"/>
  </r>
  <r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135"/>
    <x v="2"/>
    <x v="1"/>
    <s v="GBP"/>
    <n v="1403886084"/>
    <n v="1401294084"/>
    <b v="0"/>
    <n v="9"/>
    <b v="0"/>
    <s v="theater/plays"/>
    <m/>
    <n v="15"/>
    <x v="1"/>
    <x v="6"/>
  </r>
  <r>
    <n v="385"/>
    <x v="2"/>
    <x v="2"/>
    <s v="AUD"/>
    <n v="1430316426"/>
    <n v="1427724426"/>
    <b v="0"/>
    <n v="6"/>
    <b v="0"/>
    <s v="theater/plays"/>
    <m/>
    <n v="64.17"/>
    <x v="1"/>
    <x v="6"/>
  </r>
  <r>
    <n v="27"/>
    <x v="2"/>
    <x v="0"/>
    <s v="USD"/>
    <n v="1407883811"/>
    <n v="1405291811"/>
    <b v="0"/>
    <n v="4"/>
    <b v="0"/>
    <s v="theater/plays"/>
    <m/>
    <n v="6.75"/>
    <x v="1"/>
    <x v="6"/>
  </r>
  <r>
    <n v="25"/>
    <x v="2"/>
    <x v="0"/>
    <s v="USD"/>
    <n v="1463619388"/>
    <n v="1461027388"/>
    <b v="0"/>
    <n v="1"/>
    <b v="0"/>
    <s v="theater/plays"/>
    <m/>
    <n v="25"/>
    <x v="1"/>
    <x v="6"/>
  </r>
  <r>
    <n v="3045"/>
    <x v="2"/>
    <x v="0"/>
    <s v="USD"/>
    <n v="1443408550"/>
    <n v="1439952550"/>
    <b v="0"/>
    <n v="17"/>
    <b v="0"/>
    <s v="theater/plays"/>
    <m/>
    <n v="179.12"/>
    <x v="1"/>
    <x v="6"/>
  </r>
  <r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30"/>
    <x v="2"/>
    <x v="1"/>
    <s v="GBP"/>
    <n v="1425124800"/>
    <n v="1421596356"/>
    <b v="0"/>
    <n v="13"/>
    <b v="0"/>
    <s v="theater/plays"/>
    <m/>
    <n v="33.08"/>
    <x v="1"/>
    <x v="6"/>
  </r>
  <r>
    <n v="165"/>
    <x v="2"/>
    <x v="0"/>
    <s v="USD"/>
    <n v="1425178800"/>
    <n v="1422374420"/>
    <b v="0"/>
    <n v="6"/>
    <b v="0"/>
    <s v="theater/plays"/>
    <m/>
    <n v="27.5"/>
    <x v="1"/>
    <x v="6"/>
  </r>
  <r>
    <n v="0"/>
    <x v="2"/>
    <x v="14"/>
    <s v="MXN"/>
    <n v="1482779931"/>
    <n v="1480187931"/>
    <b v="0"/>
    <n v="0"/>
    <b v="0"/>
    <s v="theater/plays"/>
    <m/>
    <e v="#DIV/0!"/>
    <x v="1"/>
    <x v="6"/>
  </r>
  <r>
    <n v="4"/>
    <x v="2"/>
    <x v="1"/>
    <s v="GBP"/>
    <n v="1408646111"/>
    <n v="1403462111"/>
    <b v="0"/>
    <n v="2"/>
    <b v="0"/>
    <s v="theater/plays"/>
    <m/>
    <n v="2"/>
    <x v="1"/>
    <x v="6"/>
  </r>
  <r>
    <n v="37"/>
    <x v="2"/>
    <x v="0"/>
    <s v="USD"/>
    <n v="1431144000"/>
    <n v="1426407426"/>
    <b v="0"/>
    <n v="2"/>
    <b v="0"/>
    <s v="theater/plays"/>
    <m/>
    <n v="18.5"/>
    <x v="1"/>
    <x v="6"/>
  </r>
  <r>
    <n v="735"/>
    <x v="2"/>
    <x v="1"/>
    <s v="GBP"/>
    <n v="1446732975"/>
    <n v="1444137375"/>
    <b v="0"/>
    <n v="21"/>
    <b v="0"/>
    <s v="theater/plays"/>
    <m/>
    <n v="35"/>
    <x v="1"/>
    <x v="6"/>
  </r>
  <r>
    <n v="576"/>
    <x v="2"/>
    <x v="1"/>
    <s v="GBP"/>
    <n v="1404149280"/>
    <n v="1400547969"/>
    <b v="0"/>
    <n v="13"/>
    <b v="0"/>
    <s v="theater/plays"/>
    <m/>
    <n v="44.31"/>
    <x v="1"/>
    <x v="6"/>
  </r>
  <r>
    <n v="0"/>
    <x v="2"/>
    <x v="0"/>
    <s v="USD"/>
    <n v="1413921060"/>
    <n v="1411499149"/>
    <b v="0"/>
    <n v="0"/>
    <b v="0"/>
    <s v="theater/plays"/>
    <m/>
    <e v="#DIV/0!"/>
    <x v="1"/>
    <x v="6"/>
  </r>
  <r>
    <n v="1335"/>
    <x v="2"/>
    <x v="0"/>
    <s v="USD"/>
    <n v="1482339794"/>
    <n v="1479747794"/>
    <b v="0"/>
    <n v="6"/>
    <b v="0"/>
    <s v="theater/plays"/>
    <m/>
    <n v="222.5"/>
    <x v="1"/>
    <x v="6"/>
  </r>
  <r>
    <n v="0"/>
    <x v="2"/>
    <x v="1"/>
    <s v="GBP"/>
    <n v="1485543242"/>
    <n v="1482951242"/>
    <b v="0"/>
    <n v="0"/>
    <b v="0"/>
    <s v="theater/plays"/>
    <m/>
    <e v="#DIV/0!"/>
    <x v="1"/>
    <x v="6"/>
  </r>
  <r>
    <n v="5"/>
    <x v="2"/>
    <x v="0"/>
    <s v="USD"/>
    <n v="1466375521"/>
    <n v="1463783521"/>
    <b v="0"/>
    <n v="1"/>
    <b v="0"/>
    <s v="theater/plays"/>
    <m/>
    <n v="5"/>
    <x v="1"/>
    <x v="6"/>
  </r>
  <r>
    <n v="0"/>
    <x v="2"/>
    <x v="0"/>
    <s v="USD"/>
    <n v="1465930440"/>
    <n v="1463849116"/>
    <b v="0"/>
    <n v="0"/>
    <b v="0"/>
    <s v="theater/plays"/>
    <m/>
    <e v="#DIV/0!"/>
    <x v="1"/>
    <x v="6"/>
  </r>
  <r>
    <n v="350"/>
    <x v="2"/>
    <x v="0"/>
    <s v="USD"/>
    <n v="1425819425"/>
    <n v="1423231025"/>
    <b v="0"/>
    <n v="12"/>
    <b v="0"/>
    <s v="theater/plays"/>
    <m/>
    <n v="29.17"/>
    <x v="1"/>
    <x v="6"/>
  </r>
  <r>
    <n v="3"/>
    <x v="2"/>
    <x v="0"/>
    <s v="USD"/>
    <n v="1447542000"/>
    <n v="1446179553"/>
    <b v="0"/>
    <n v="2"/>
    <b v="0"/>
    <s v="theater/plays"/>
    <m/>
    <n v="1.5"/>
    <x v="1"/>
    <x v="6"/>
  </r>
  <r>
    <n v="759"/>
    <x v="2"/>
    <x v="0"/>
    <s v="USD"/>
    <n v="1452795416"/>
    <n v="1450203416"/>
    <b v="0"/>
    <n v="6"/>
    <b v="0"/>
    <s v="theater/plays"/>
    <m/>
    <n v="126.5"/>
    <x v="1"/>
    <x v="6"/>
  </r>
  <r>
    <n v="10"/>
    <x v="2"/>
    <x v="13"/>
    <s v="EUR"/>
    <n v="1476008906"/>
    <n v="1473416906"/>
    <b v="0"/>
    <n v="1"/>
    <b v="0"/>
    <s v="theater/plays"/>
    <m/>
    <n v="10"/>
    <x v="1"/>
    <x v="6"/>
  </r>
  <r>
    <n v="10"/>
    <x v="2"/>
    <x v="0"/>
    <s v="USD"/>
    <n v="1427169540"/>
    <n v="1424701775"/>
    <b v="0"/>
    <n v="1"/>
    <b v="0"/>
    <s v="theater/plays"/>
    <m/>
    <n v="10"/>
    <x v="1"/>
    <x v="6"/>
  </r>
  <r>
    <n v="47"/>
    <x v="2"/>
    <x v="0"/>
    <s v="USD"/>
    <n v="1448078400"/>
    <n v="1445985299"/>
    <b v="0"/>
    <n v="5"/>
    <b v="0"/>
    <s v="theater/plays"/>
    <m/>
    <n v="9.4"/>
    <x v="1"/>
    <x v="6"/>
  </r>
  <r>
    <n v="0"/>
    <x v="2"/>
    <x v="0"/>
    <s v="USD"/>
    <n v="1468777786"/>
    <n v="1466185786"/>
    <b v="0"/>
    <n v="0"/>
    <b v="0"/>
    <s v="theater/plays"/>
    <m/>
    <e v="#DIV/0!"/>
    <x v="1"/>
    <x v="6"/>
  </r>
  <r>
    <n v="216"/>
    <x v="2"/>
    <x v="1"/>
    <s v="GBP"/>
    <n v="1421403960"/>
    <n v="1418827324"/>
    <b v="0"/>
    <n v="3"/>
    <b v="0"/>
    <s v="theater/plays"/>
    <m/>
    <n v="72"/>
    <x v="1"/>
    <x v="6"/>
  </r>
  <r>
    <n v="240"/>
    <x v="2"/>
    <x v="0"/>
    <s v="USD"/>
    <n v="1433093700"/>
    <n v="1430242488"/>
    <b v="0"/>
    <n v="8"/>
    <b v="0"/>
    <s v="theater/plays"/>
    <m/>
    <n v="30"/>
    <x v="1"/>
    <x v="6"/>
  </r>
  <r>
    <n v="32"/>
    <x v="2"/>
    <x v="0"/>
    <s v="USD"/>
    <n v="1438959600"/>
    <n v="1437754137"/>
    <b v="0"/>
    <n v="3"/>
    <b v="0"/>
    <s v="theater/plays"/>
    <m/>
    <n v="10.67"/>
    <x v="1"/>
    <x v="6"/>
  </r>
  <r>
    <n v="204"/>
    <x v="2"/>
    <x v="0"/>
    <s v="USD"/>
    <n v="1421410151"/>
    <n v="1418818151"/>
    <b v="0"/>
    <n v="8"/>
    <b v="0"/>
    <s v="theater/plays"/>
    <m/>
    <n v="25.5"/>
    <x v="1"/>
    <x v="6"/>
  </r>
  <r>
    <n v="20"/>
    <x v="2"/>
    <x v="0"/>
    <s v="USD"/>
    <n v="1428205247"/>
    <n v="1423024847"/>
    <b v="0"/>
    <n v="1"/>
    <b v="0"/>
    <s v="theater/plays"/>
    <m/>
    <n v="20"/>
    <x v="1"/>
    <x v="6"/>
  </r>
  <r>
    <n v="60"/>
    <x v="2"/>
    <x v="1"/>
    <s v="GBP"/>
    <n v="1440272093"/>
    <n v="1435088093"/>
    <b v="0"/>
    <n v="4"/>
    <b v="0"/>
    <s v="theater/plays"/>
    <m/>
    <n v="15"/>
    <x v="1"/>
    <x v="6"/>
  </r>
  <r>
    <n v="730"/>
    <x v="2"/>
    <x v="0"/>
    <s v="USD"/>
    <n v="1413953940"/>
    <n v="1410141900"/>
    <b v="0"/>
    <n v="8"/>
    <b v="0"/>
    <s v="theater/plays"/>
    <m/>
    <n v="91.25"/>
    <x v="1"/>
    <x v="6"/>
  </r>
  <r>
    <n v="800"/>
    <x v="2"/>
    <x v="14"/>
    <s v="MXN"/>
    <n v="1482108350"/>
    <n v="1479516350"/>
    <b v="0"/>
    <n v="1"/>
    <b v="0"/>
    <s v="theater/plays"/>
    <m/>
    <n v="800"/>
    <x v="1"/>
    <x v="6"/>
  </r>
  <r>
    <n v="400"/>
    <x v="2"/>
    <x v="1"/>
    <s v="GBP"/>
    <n v="1488271860"/>
    <n v="1484484219"/>
    <b v="0"/>
    <n v="5"/>
    <b v="0"/>
    <s v="theater/plays"/>
    <m/>
    <n v="80"/>
    <x v="1"/>
    <x v="6"/>
  </r>
  <r>
    <n v="0"/>
    <x v="2"/>
    <x v="1"/>
    <s v="GBP"/>
    <n v="1454284500"/>
    <n v="1449431237"/>
    <b v="0"/>
    <n v="0"/>
    <b v="0"/>
    <s v="theater/plays"/>
    <m/>
    <e v="#DIV/0!"/>
    <x v="1"/>
    <x v="6"/>
  </r>
  <r>
    <n v="0"/>
    <x v="2"/>
    <x v="0"/>
    <s v="USD"/>
    <n v="1465060797"/>
    <n v="1462468797"/>
    <b v="0"/>
    <n v="0"/>
    <b v="0"/>
    <s v="theater/plays"/>
    <m/>
    <e v="#DIV/0!"/>
    <x v="1"/>
    <x v="6"/>
  </r>
  <r>
    <n v="50"/>
    <x v="2"/>
    <x v="0"/>
    <s v="USD"/>
    <n v="1472847873"/>
    <n v="1468959873"/>
    <b v="0"/>
    <n v="1"/>
    <b v="0"/>
    <s v="theater/plays"/>
    <m/>
    <n v="50"/>
    <x v="1"/>
    <x v="6"/>
  </r>
  <r>
    <n v="0"/>
    <x v="2"/>
    <x v="0"/>
    <s v="USD"/>
    <n v="1414205990"/>
    <n v="1413341990"/>
    <b v="0"/>
    <n v="0"/>
    <b v="0"/>
    <s v="theater/plays"/>
    <m/>
    <e v="#DIV/0!"/>
    <x v="1"/>
    <x v="6"/>
  </r>
  <r>
    <n v="0"/>
    <x v="2"/>
    <x v="0"/>
    <s v="USD"/>
    <n v="1485380482"/>
    <n v="1482788482"/>
    <b v="0"/>
    <n v="0"/>
    <b v="0"/>
    <s v="theater/plays"/>
    <m/>
    <e v="#DIV/0!"/>
    <x v="1"/>
    <x v="6"/>
  </r>
  <r>
    <n v="137"/>
    <x v="2"/>
    <x v="0"/>
    <s v="USD"/>
    <n v="1463343673"/>
    <n v="1460751673"/>
    <b v="0"/>
    <n v="6"/>
    <b v="0"/>
    <s v="theater/plays"/>
    <m/>
    <n v="22.83"/>
    <x v="1"/>
    <x v="6"/>
  </r>
  <r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641"/>
    <x v="2"/>
    <x v="2"/>
    <s v="AUD"/>
    <n v="1477550434"/>
    <n v="1474958434"/>
    <b v="0"/>
    <n v="14"/>
    <b v="0"/>
    <s v="theater/plays"/>
    <m/>
    <n v="45.79"/>
    <x v="1"/>
    <x v="6"/>
  </r>
  <r>
    <n v="2300"/>
    <x v="2"/>
    <x v="14"/>
    <s v="MXN"/>
    <n v="1482711309"/>
    <n v="1479860109"/>
    <b v="0"/>
    <n v="6"/>
    <b v="0"/>
    <s v="theater/plays"/>
    <m/>
    <n v="383.33"/>
    <x v="1"/>
    <x v="6"/>
  </r>
  <r>
    <n v="3530"/>
    <x v="2"/>
    <x v="0"/>
    <s v="USD"/>
    <n v="1427936400"/>
    <n v="1424221866"/>
    <b v="0"/>
    <n v="33"/>
    <b v="0"/>
    <s v="theater/plays"/>
    <m/>
    <n v="106.97"/>
    <x v="1"/>
    <x v="6"/>
  </r>
  <r>
    <n v="41"/>
    <x v="2"/>
    <x v="0"/>
    <s v="USD"/>
    <n v="1411596001"/>
    <n v="1409608801"/>
    <b v="0"/>
    <n v="4"/>
    <b v="0"/>
    <s v="theater/plays"/>
    <m/>
    <n v="10.25"/>
    <x v="1"/>
    <x v="6"/>
  </r>
  <r>
    <n v="59"/>
    <x v="2"/>
    <x v="0"/>
    <s v="USD"/>
    <n v="1488517200"/>
    <n v="1485909937"/>
    <b v="0"/>
    <n v="1"/>
    <b v="0"/>
    <s v="theater/plays"/>
    <m/>
    <n v="59"/>
    <x v="1"/>
    <x v="6"/>
  </r>
  <r>
    <n v="0"/>
    <x v="2"/>
    <x v="1"/>
    <s v="GBP"/>
    <n v="1448805404"/>
    <n v="1446209804"/>
    <b v="0"/>
    <n v="0"/>
    <b v="0"/>
    <s v="theater/plays"/>
    <m/>
    <e v="#DIV/0!"/>
    <x v="1"/>
    <x v="6"/>
  </r>
  <r>
    <n v="86"/>
    <x v="2"/>
    <x v="1"/>
    <s v="GBP"/>
    <n v="1469113351"/>
    <n v="1463929351"/>
    <b v="0"/>
    <n v="6"/>
    <b v="0"/>
    <s v="theater/plays"/>
    <m/>
    <n v="14.33"/>
    <x v="1"/>
    <x v="6"/>
  </r>
  <r>
    <n v="94"/>
    <x v="2"/>
    <x v="0"/>
    <s v="USD"/>
    <n v="1424747740"/>
    <n v="1422155740"/>
    <b v="0"/>
    <n v="6"/>
    <b v="0"/>
    <s v="theater/plays"/>
    <m/>
    <n v="15.67"/>
    <x v="1"/>
    <x v="6"/>
  </r>
  <r>
    <n v="1"/>
    <x v="2"/>
    <x v="17"/>
    <s v="EUR"/>
    <n v="1456617600"/>
    <n v="1454280186"/>
    <b v="0"/>
    <n v="1"/>
    <b v="0"/>
    <s v="theater/plays"/>
    <m/>
    <n v="1"/>
    <x v="1"/>
    <x v="6"/>
  </r>
  <r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n v="42176.673738425925"/>
    <n v="42207.791666666664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n v="42766.267164351848"/>
    <n v="42796.267164351848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n v="42405.369016203702"/>
    <n v="42415.369016203702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n v="41828.181793981479"/>
    <n v="41858.181793981479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n v="42327.500914351847"/>
    <n v="42357.500914351847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n v="42563.599618055552"/>
    <n v="42579.899305555555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n v="41793.739004629628"/>
    <n v="41803.739004629628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n v="42515.713738425926"/>
    <n v="42555.713738425926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n v="42468.611249999994"/>
    <n v="42475.541666666664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n v="42446.770185185182"/>
    <n v="42476.770185185182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n v="41779.734710648147"/>
    <n v="41814.734710648147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n v="42572.445162037031"/>
    <n v="42603.791666666664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n v="41791.379918981482"/>
    <n v="41835.791666666664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n v="42508.343854166662"/>
    <n v="42544.518749999996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n v="41807.693148148144"/>
    <n v="41833.249305555553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n v="42256.058541666665"/>
    <n v="42274.509722222218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n v="41760.463090277779"/>
    <n v="41805.895833333328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n v="41917.398402777777"/>
    <n v="41947.440069444441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n v="41869.208981481483"/>
    <n v="41899.208981481483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n v="42175.483032407406"/>
    <n v="42205.483032407406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n v="42200.424907407411"/>
    <n v="42260.424907407411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n v="41878.293854166666"/>
    <n v="41908.293854166666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n v="41989.578009259254"/>
    <n v="42004.999305555553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n v="42097.445613425924"/>
    <n v="42124.305555555555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n v="42229.486840277772"/>
    <n v="42262.48541666667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n v="42317.691678240742"/>
    <n v="42377.691678240742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n v="41828.182222222218"/>
    <n v="41868.182222222218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n v="41928.831400462957"/>
    <n v="41958.873067129629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n v="42324.630601851844"/>
    <n v="42354.630601851844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n v="41812.339907407404"/>
    <n v="41842.339907407404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n v="41841.959664351853"/>
    <n v="41871.959664351853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n v="42376.458726851844"/>
    <n v="42394.458726851844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n v="42461.294178240736"/>
    <n v="42502.832638888889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n v="42286.327557870369"/>
    <n v="42316.36922453704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n v="41840.988437499997"/>
    <n v="41855.988437499997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n v="42097.958495370367"/>
    <n v="42121.666666666664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n v="42067.973668981482"/>
    <n v="42097.93200231481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n v="42032.359710648147"/>
    <n v="42062.359710648147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n v="41374.723888888882"/>
    <n v="41404.723888888882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n v="41753.713749999995"/>
    <n v="41784.624305555553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n v="41788.880648148144"/>
    <n v="41808.833333333328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n v="41887.235578703701"/>
    <n v="41917.235578703701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n v="41971.305856481478"/>
    <n v="42001.305856481478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n v="41802.457013888888"/>
    <n v="41832.666666666664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n v="41873.765474537038"/>
    <n v="41918.765474537038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n v="42457.290590277778"/>
    <n v="42487.290590277778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n v="42323.631643518522"/>
    <n v="42353.631643518522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n v="41932.486192129625"/>
    <n v="41992.527858796289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n v="42033.183564814812"/>
    <n v="42064.166666666664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n v="42270.843113425923"/>
    <n v="42300.843113425923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n v="41995.419652777775"/>
    <n v="42034.374999999993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n v="42196.595335648148"/>
    <n v="42226.595335648148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n v="41807.368587962963"/>
    <n v="41837.368587962963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n v="41719.215798611105"/>
    <n v="41733.583333333328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n v="42333.379872685182"/>
    <n v="42363.379872685182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n v="42496.635601851849"/>
    <n v="42517.635601851849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n v="42149.215555555551"/>
    <n v="42163.333333333336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n v="42089.499560185184"/>
    <n v="42119.499560185184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n v="41932.411712962959"/>
    <n v="41962.453379629624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n v="42229.902500000004"/>
    <n v="42261.541666666664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n v="41701.568483796291"/>
    <n v="41720.666666666664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n v="41409.480983796297"/>
    <n v="41431.480983796297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n v="41311.466180555552"/>
    <n v="41336.466180555552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n v="41612.578854166662"/>
    <n v="41635.874305555553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n v="41432.684965277775"/>
    <n v="41462.684965277775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n v="41835.487893518519"/>
    <n v="41861.915972222218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n v="42539.516435185178"/>
    <n v="42569.516435185178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n v="41075.250046296293"/>
    <n v="41105.250046296293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n v="41663.23600694444"/>
    <n v="41693.23600694444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n v="40785.854456018518"/>
    <n v="40817.957638888889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n v="40730.563020833331"/>
    <n v="40790.56302083333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n v="40996.938159722216"/>
    <n v="41056.938159722216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n v="41207.676863425921"/>
    <n v="41227.666666666664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n v="40587.423425925925"/>
    <n v="40665.832638888889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n v="42360.153877314813"/>
    <n v="42390.153877314813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n v="41356.875833333332"/>
    <n v="41386.875833333332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n v="40844.358310185184"/>
    <n v="40904.399976851848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n v="40996.811539351853"/>
    <n v="41049.790972222218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n v="42604.397233796299"/>
    <n v="42614.397233796299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n v="41724.443206018514"/>
    <n v="41754.443206018514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n v="41582.750648148147"/>
    <n v="41617.750648148147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n v="41099.825543981482"/>
    <n v="41103.79305555555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n v="40795.486817129626"/>
    <n v="40825.486817129626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n v="42042.282280092586"/>
    <n v="42057.145833333336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n v="40648.42460648148"/>
    <n v="40678.42460648148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n v="40778.792094907403"/>
    <n v="40808.792094907403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n v="42291.222743055558"/>
    <n v="42365.264409722215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n v="40322.206053240734"/>
    <n v="40331.736805555556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n v="41786.325590277775"/>
    <n v="41812.325590277775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n v="41402.418888888889"/>
    <n v="41427.418888888889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n v="40705.964108796295"/>
    <n v="40735.964108796295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n v="40619.069027777776"/>
    <n v="40680.069027777776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n v="42720.865543981483"/>
    <n v="42766.999999999993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n v="41065.524733796294"/>
    <n v="41093.541666666664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n v="41716.384513888886"/>
    <n v="41736.384513888886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n v="40934.671770833331"/>
    <n v="40964.67177083333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n v="40324.32917824074"/>
    <n v="40390.791666666664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n v="40705.801874999997"/>
    <n v="40735.801874999997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n v="41214.461504629624"/>
    <n v="41250.645833333328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n v="41631.569432870368"/>
    <n v="41661.569432870368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n v="41197.419976851852"/>
    <n v="41217.461643518516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n v="41274.443402777775"/>
    <n v="41298.443402777775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n v="40504.797835648147"/>
    <n v="40534.797835648147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n v="41682.472569444442"/>
    <n v="41705.472569444442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n v="40612.361874999995"/>
    <n v="40635.708333333328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n v="42485.391435185178"/>
    <n v="42503.666666666664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n v="40987.443298611113"/>
    <n v="41001.443298611113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n v="40635.649155092593"/>
    <n v="40657.649155092593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n v="41365.279745370368"/>
    <n v="41425.279745370368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n v="40569.692476851851"/>
    <n v="40599.69247685185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n v="41557.616354166668"/>
    <n v="41591.915972222218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n v="42124.999849537031"/>
    <n v="42154.99984953703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n v="41717.709699074068"/>
    <n v="41741.75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n v="40753.425092592588"/>
    <n v="40761.291666666664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n v="40860.940833333334"/>
    <n v="40920.940833333334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n v="40918.405601851846"/>
    <n v="40943.405601851846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n v="40595.163831018515"/>
    <n v="40641.12216435185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n v="40248.501666666663"/>
    <n v="40338.458333333328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n v="40722.720324074071"/>
    <n v="40752.72032407407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n v="40738.735949074071"/>
    <n v="40768.625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n v="42615.716516203705"/>
    <n v="42645.716516203705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n v="42096.371643518512"/>
    <n v="42112.094444444439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n v="42593.098460648143"/>
    <n v="42653.098460648143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n v="41904.448657407404"/>
    <n v="41940.583333333328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n v="42114.595393518517"/>
    <n v="42139.595393518517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n v="42709.66064814815"/>
    <n v="42769.66064814815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n v="42135.256215277775"/>
    <n v="42165.749999999993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n v="42067.290983796294"/>
    <n v="42097.24931712963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n v="42627.894594907404"/>
    <n v="42662.894594907404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n v="41882.603969907403"/>
    <n v="41942.603969907403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n v="41778.582083333327"/>
    <n v="41806.511111111111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n v="42541.504178240742"/>
    <n v="42556.666666666664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n v="41905.47924768518"/>
    <n v="41950.520914351851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n v="42491.474351851844"/>
    <n v="42521.396527777775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n v="42221.576597222222"/>
    <n v="42251.374999999993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n v="41788.048576388886"/>
    <n v="41821.458333333328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n v="42096.076782407406"/>
    <n v="42140.094444444439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n v="42239.240659722222"/>
    <n v="42289.24065972222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n v="42185.924085648141"/>
    <n v="42216.874305555553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n v="42187.587638888886"/>
    <n v="42197.587638888886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n v="42052.864953703705"/>
    <n v="42082.823287037034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n v="42109.819710648146"/>
    <n v="42154.819710648146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n v="41938.559930555552"/>
    <n v="41959.601597222216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n v="42558.730810185189"/>
    <n v="42615.913194444445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n v="42047.429074074076"/>
    <n v="42107.387407407405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n v="42200.208935185183"/>
    <n v="42227.208935185183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n v="42692.682847222219"/>
    <n v="42752.682847222219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n v="41969.434490740743"/>
    <n v="42012.429166666661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n v="42396.948333333326"/>
    <n v="42426.948333333326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n v="41967.838773148142"/>
    <n v="41997.999999999993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n v="42089.82849537037"/>
    <n v="42149.82849537037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n v="42113.217488425922"/>
    <n v="42173.217488425922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n v="41874.744212962964"/>
    <n v="41904.744212962964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n v="41933.252824074072"/>
    <n v="41975.294490740744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n v="42115.214062499996"/>
    <n v="42158.214062499996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n v="42168.226099537038"/>
    <n v="42208.226099537038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n v="41793.791620370372"/>
    <n v="41853.79162037037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n v="42396.578379629624"/>
    <n v="42426.578379629624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n v="41903.743379629625"/>
    <n v="41933.743379629625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n v="42514.101215277777"/>
    <n v="42554.101215277777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n v="42171.579756944448"/>
    <n v="42231.579756944448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n v="41792.354108796295"/>
    <n v="41822.354108796295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n v="41834.79347222222"/>
    <n v="41867.654166666667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n v="42243.627939814811"/>
    <n v="42277.666666666664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0"/>
    <s v="drama"/>
    <n v="41841.429409722223"/>
    <n v="41901.429409722223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n v="42351.325509259252"/>
    <n v="42381.325509259252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n v="42720.742615740739"/>
    <n v="42750.742615740739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n v="42160.594155092585"/>
    <n v="42220.594155092585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0"/>
    <s v="drama"/>
    <n v="42052.501967592594"/>
    <n v="42082.46030092592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n v="41900.171979166662"/>
    <n v="41930.171979166662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n v="42216.644479166665"/>
    <n v="42245.894444444442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n v="42533.847384259258"/>
    <n v="42593.847384259258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n v="42047.061608796292"/>
    <n v="42082.01994212962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n v="42033.239675925921"/>
    <n v="42063.239675925921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n v="42072.42564814815"/>
    <n v="42132.42564814815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0"/>
    <s v="drama"/>
    <n v="41855.444571759253"/>
    <n v="41880.44457175925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n v="42191.490729166668"/>
    <n v="42221.490729166668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0"/>
    <s v="drama"/>
    <n v="42069.714421296296"/>
    <n v="42086.672754629624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n v="42304.622048611105"/>
    <n v="42334.663715277777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n v="42402.747164351851"/>
    <n v="42432.747164351851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0"/>
    <s v="drama"/>
    <n v="42067.657905092587"/>
    <n v="42107.458333333336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n v="42147.408506944441"/>
    <n v="42177.408506944441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n v="42711.678611111107"/>
    <n v="42741.678611111107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n v="41939.476967592593"/>
    <n v="41969.518634259257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n v="41825.45789351852"/>
    <n v="41882.832638888889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n v="42570.577997685185"/>
    <n v="42600.577997685185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n v="42767.479560185187"/>
    <n v="42797.49999999999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n v="42181.90112268518"/>
    <n v="42205.957638888889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n v="41856.849710648145"/>
    <n v="41886.849710648145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n v="42556.357372685183"/>
    <n v="42616.357372685183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n v="42527.317662037036"/>
    <n v="42537.317662037036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0"/>
    <s v="drama"/>
    <n v="42239.108078703699"/>
    <n v="42279.108078703699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0"/>
    <s v="drama"/>
    <n v="41899.458703703705"/>
    <n v="41929.458703703705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n v="41911.601458333331"/>
    <n v="41971.643124999995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n v="42375.663553240738"/>
    <n v="42435.663553240738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n v="42135.337175925924"/>
    <n v="42195.337175925924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0"/>
    <s v="drama"/>
    <n v="42259.209467592591"/>
    <n v="42287.541666666664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n v="42741.515046296299"/>
    <n v="42783.541666666664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n v="41887.050023148149"/>
    <n v="41917.050023148149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n v="42583.790532407402"/>
    <n v="42613.790532407402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0"/>
    <s v="drama"/>
    <n v="41866.750034722223"/>
    <n v="41896.75003472222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0"/>
    <s v="drama"/>
    <n v="42023.485289351847"/>
    <n v="42043.485289351847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n v="42255.594490740739"/>
    <n v="42285.540972222218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n v="41973.514629629623"/>
    <n v="42033.51462962962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"/>
    <x v="0"/>
    <s v="drama"/>
    <n v="42556.250034722216"/>
    <n v="42586.250034722216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0"/>
    <s v="drama"/>
    <n v="42248.298865740733"/>
    <n v="42283.29886574073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n v="42566.67109953703"/>
    <n v="42587.6710995370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0"/>
    <s v="drama"/>
    <n v="41977.863865740735"/>
    <n v="42007.863865740735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n v="41959.03665509259"/>
    <n v="41989.03665509259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n v="42165.589525462965"/>
    <n v="42195.589525462965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0"/>
    <s v="drama"/>
    <n v="42248.731388888882"/>
    <n v="42277.87499999999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0"/>
    <s v="drama"/>
    <n v="42235.826585648152"/>
    <n v="42265.826585648152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n v="42416.547685185178"/>
    <n v="42476.506018518521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n v="42202.260960648149"/>
    <n v="42232.254641203697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n v="42009.307280092595"/>
    <n v="42069.307280092595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n v="42374.896782407406"/>
    <n v="42417.665972222218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4"/>
    <x v="0"/>
    <s v="drama"/>
    <n v="42066.625428240739"/>
    <n v="42116.583761574067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9000000000002"/>
    <x v="0"/>
    <s v="drama"/>
    <n v="41970.307280092595"/>
    <n v="42001.307280092595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n v="42079.295011574075"/>
    <n v="42139.295011574075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0"/>
    <s v="drama"/>
    <n v="42428.993344907409"/>
    <n v="42460.957638888889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n v="42195.310532407406"/>
    <n v="42236.504166666658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n v="42031.504212962966"/>
    <n v="42091.462546296294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n v="42031.436550925922"/>
    <n v="42089.777083333327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n v="42481.714699074073"/>
    <n v="42511.711805555555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n v="42134.901921296296"/>
    <n v="42194.901921296296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n v="42438.627939814811"/>
    <n v="42468.586273148147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n v="42106.332685185182"/>
    <n v="42155.06180555555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n v="42164.560659722221"/>
    <n v="42194.560659722221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n v="42096.353067129625"/>
    <n v="42156.353067129625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n v="42383.600659722222"/>
    <n v="42413.600659722222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n v="42129.443877314807"/>
    <n v="42159.443877314807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n v="42341.625590277778"/>
    <n v="42371.625590277778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0"/>
    <s v="drama"/>
    <n v="42032.492430555554"/>
    <n v="42062.492430555554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n v="42612.578379629624"/>
    <n v="42642.578379629624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n v="42135.70207175926"/>
    <n v="42175.70207175926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n v="42164.575196759259"/>
    <n v="42194.575196759259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n v="42320.751145833325"/>
    <n v="42373.666666666664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n v="42377.243854166663"/>
    <n v="42437.24385416666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n v="42713.629166666658"/>
    <n v="42734.041666666664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n v="42296.776967592588"/>
    <n v="42316.166666666664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n v="117.85"/>
    <x v="0"/>
    <s v="documentary"/>
    <n v="41354.375127314815"/>
    <n v="41399.375127314815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n v="109.04"/>
    <x v="0"/>
    <s v="documentary"/>
    <n v="41949.364629629628"/>
    <n v="41994.364629629628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n v="73.02"/>
    <x v="0"/>
    <s v="documentary"/>
    <n v="40862.15960648148"/>
    <n v="40897.15960648148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n v="78.2"/>
    <x v="0"/>
    <s v="documentary"/>
    <n v="41661.714166666665"/>
    <n v="41691.714166666665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0"/>
    <s v="documentary"/>
    <n v="40212.990266203698"/>
    <n v="40252.96249999999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0"/>
    <s v="documentary"/>
    <n v="41106.719733796293"/>
    <n v="41136.719733796293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n v="68.489999999999995"/>
    <x v="0"/>
    <s v="documentary"/>
    <n v="40480.030150462961"/>
    <n v="40530.071817129625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0"/>
    <s v="documentary"/>
    <n v="40430.270995370367"/>
    <n v="40466.818749999999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n v="589.95000000000005"/>
    <x v="0"/>
    <s v="documentary"/>
    <n v="40870.441076388888"/>
    <n v="40915.441076388888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0"/>
    <s v="documentary"/>
    <n v="40332.590509259258"/>
    <n v="40412.40277777777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n v="72.48"/>
    <x v="0"/>
    <s v="documentary"/>
    <n v="41401.232534722221"/>
    <n v="41431.232534722221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0"/>
    <s v="documentary"/>
    <n v="41013.454236111109"/>
    <n v="41045.458333333328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0"/>
    <s v="documentary"/>
    <n v="40266.329375000001"/>
    <n v="40329.832638888889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0"/>
    <s v="documentary"/>
    <n v="40924.31753472222"/>
    <n v="40954.31753472222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n v="89.39"/>
    <x v="0"/>
    <s v="documentary"/>
    <n v="42263.619328703695"/>
    <n v="42293.749999999993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0"/>
    <s v="documentary"/>
    <n v="40588.193078703705"/>
    <n v="40618.15141203703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n v="65.760000000000005"/>
    <x v="0"/>
    <s v="documentary"/>
    <n v="41319.435960648145"/>
    <n v="41349.435960648145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n v="66.7"/>
    <x v="0"/>
    <s v="documentary"/>
    <n v="42479.293541666666"/>
    <n v="42509.293541666666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n v="83.35"/>
    <x v="0"/>
    <s v="documentary"/>
    <n v="40681.718356481477"/>
    <n v="40711.718356481477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n v="105.05"/>
    <x v="0"/>
    <s v="documentary"/>
    <n v="42072.404733796291"/>
    <n v="42102.404733796291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0"/>
    <s v="documentary"/>
    <n v="40330.422210648147"/>
    <n v="40376.082638888889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n v="97.64"/>
    <x v="0"/>
    <s v="documentary"/>
    <n v="41017.552129629628"/>
    <n v="41067.288194444445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0"/>
    <s v="documentary"/>
    <n v="40554.914675925924"/>
    <n v="40599.91467592592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n v="30.65"/>
    <x v="0"/>
    <s v="documentary"/>
    <n v="41149.621458333328"/>
    <n v="41179.621458333328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0"/>
    <s v="documentary"/>
    <n v="41010.286979166667"/>
    <n v="41040.286979166667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0"/>
    <s v="documentary"/>
    <n v="40266.912384259253"/>
    <n v="40308.511111111111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0"/>
    <s v="documentary"/>
    <n v="40204.841516203705"/>
    <n v="40290.82708333333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n v="78.58"/>
    <x v="0"/>
    <s v="documentary"/>
    <n v="41785.119201388887"/>
    <n v="41815.119201388887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0"/>
    <s v="documentary"/>
    <n v="40808.819189814814"/>
    <n v="40853.860856481479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n v="92.25"/>
    <x v="0"/>
    <s v="documentary"/>
    <n v="42757.863680555551"/>
    <n v="42787.863680555551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0"/>
    <s v="documentary"/>
    <n v="40637.533217592587"/>
    <n v="40687.833333333328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n v="109.42"/>
    <x v="0"/>
    <s v="documentary"/>
    <n v="41611.766909722224"/>
    <n v="41641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0"/>
    <s v="documentary"/>
    <n v="40235.567025462959"/>
    <n v="40296.45069444444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0"/>
    <s v="documentary"/>
    <n v="40697.16511574074"/>
    <n v="40727.1651157407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0"/>
    <s v="documentary"/>
    <n v="40969.579039351847"/>
    <n v="41003.957638888889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65.3"/>
    <x v="0"/>
    <s v="documentary"/>
    <n v="41192.698680555557"/>
    <n v="41222.740347222221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0"/>
    <s v="documentary"/>
    <n v="40966.74854166666"/>
    <n v="41026.706874999996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75.44"/>
    <x v="0"/>
    <s v="documentary"/>
    <n v="42117.55809027778"/>
    <n v="42147.55809027778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97.82"/>
    <x v="0"/>
    <s v="documentary"/>
    <n v="41163.707627314812"/>
    <n v="41193.707627314812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87.69"/>
    <x v="0"/>
    <s v="documentary"/>
    <n v="42758.910833333335"/>
    <n v="42792.750694444439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54.75"/>
    <x v="0"/>
    <s v="documentary"/>
    <n v="41744.257349537031"/>
    <n v="41789.257349537031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0"/>
    <s v="documentary"/>
    <n v="39949.830011574071"/>
    <n v="40035.476388888885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254.39"/>
    <x v="0"/>
    <s v="documentary"/>
    <n v="40194.586712962962"/>
    <n v="40231.583333333328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01.83"/>
    <x v="0"/>
    <s v="documentary"/>
    <n v="40675.376666666663"/>
    <n v="40694.874305555553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55.07"/>
    <x v="0"/>
    <s v="documentary"/>
    <n v="40904.404861111107"/>
    <n v="40929.404861111107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56.9"/>
    <x v="0"/>
    <s v="documentary"/>
    <n v="41506.422777777778"/>
    <n v="41536.422777777778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21.28"/>
    <x v="0"/>
    <s v="documentary"/>
    <n v="41313.48291666666"/>
    <n v="41358.441249999996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91.19"/>
    <x v="0"/>
    <s v="documentary"/>
    <n v="41183.944652777776"/>
    <n v="41214.833333333328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115.45"/>
    <x v="0"/>
    <s v="documentary"/>
    <n v="41050.835567129623"/>
    <n v="41085.835567129623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67.77"/>
    <x v="0"/>
    <s v="documentary"/>
    <n v="41550.123078703698"/>
    <n v="41580.123078703698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0"/>
    <s v="documentary"/>
    <n v="40526.035844907405"/>
    <n v="40575.999305555553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0"/>
    <s v="documentary"/>
    <n v="41376.435717592591"/>
    <n v="41394.667361111111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154.41999999999999"/>
    <x v="0"/>
    <s v="documentary"/>
    <n v="40812.469895833332"/>
    <n v="40844.832638888889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201.22"/>
    <x v="0"/>
    <s v="documentary"/>
    <n v="41719.334652777776"/>
    <n v="41749.334652777776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0"/>
    <s v="documentary"/>
    <n v="40342.751087962963"/>
    <n v="40378.333333333328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100.08"/>
    <x v="0"/>
    <s v="documentary"/>
    <n v="41518.671400462961"/>
    <n v="41578.66666666666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230.09"/>
    <x v="0"/>
    <s v="documentary"/>
    <n v="41134.142164351848"/>
    <n v="41159.142164351848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141.75"/>
    <x v="0"/>
    <s v="documentary"/>
    <n v="42089.394687500004"/>
    <n v="42124.832638888889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56.34"/>
    <x v="0"/>
    <s v="documentary"/>
    <n v="41709.130185185182"/>
    <n v="41768.54166666666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73.34"/>
    <x v="0"/>
    <s v="documentary"/>
    <n v="40468.891898148147"/>
    <n v="40498.933564814812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85.34"/>
    <x v="0"/>
    <s v="documentary"/>
    <n v="40626.626597222217"/>
    <n v="40657.626597222217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61.5"/>
    <x v="0"/>
    <s v="documentary"/>
    <n v="41312.404340277775"/>
    <n v="41352.362673611111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0"/>
    <s v="documentary"/>
    <n v="40933.523587962962"/>
    <n v="40963.523587962962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0"/>
    <s v="documentary"/>
    <n v="41031.737800925926"/>
    <n v="41061.737800925926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0"/>
    <s v="documentary"/>
    <n v="41113.76153935185"/>
    <n v="41152.75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0"/>
    <s v="documentary"/>
    <n v="40948.296863425923"/>
    <n v="40978.296863425923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0"/>
    <s v="documentary"/>
    <n v="41333.503854166665"/>
    <n v="41353.462187500001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42.52"/>
    <x v="0"/>
    <s v="documentary"/>
    <n v="41282.611122685179"/>
    <n v="41312.611122685179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62.71"/>
    <x v="0"/>
    <s v="documentary"/>
    <n v="40567.361226851848"/>
    <n v="40612.361226851848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89.96"/>
    <x v="0"/>
    <s v="documentary"/>
    <n v="41134.418217592589"/>
    <n v="41155.418217592589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0"/>
    <s v="documentary"/>
    <n v="40820.849803240737"/>
    <n v="40835.75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138.80000000000001"/>
    <x v="0"/>
    <s v="documentary"/>
    <n v="40867.886481481481"/>
    <n v="40908.999305555553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0"/>
    <s v="documentary"/>
    <n v="41348.544351851851"/>
    <n v="41378.544351851851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80.2"/>
    <x v="0"/>
    <s v="documentary"/>
    <n v="40356.894606481481"/>
    <n v="40401.332638888889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0"/>
    <s v="documentary"/>
    <n v="41304.499861111108"/>
    <n v="41334.499861111108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200.89"/>
    <x v="0"/>
    <s v="documentary"/>
    <n v="41113.439050925925"/>
    <n v="41143.439050925925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08.01"/>
    <x v="0"/>
    <s v="documentary"/>
    <n v="41950.590243055551"/>
    <n v="41983.874305555553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95.7"/>
    <x v="0"/>
    <s v="documentary"/>
    <n v="41589.343553240738"/>
    <n v="41619.343553240738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49.88"/>
    <x v="0"/>
    <s v="documentary"/>
    <n v="41329.705451388887"/>
    <n v="41359.663784722223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0"/>
    <s v="documentary"/>
    <n v="40123.504965277774"/>
    <n v="40210.999305555553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134.91"/>
    <x v="0"/>
    <s v="documentary"/>
    <n v="42331.21797453703"/>
    <n v="42360.624999999993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106.62"/>
    <x v="0"/>
    <s v="documentary"/>
    <n v="42647.113263888888"/>
    <n v="42682.15493055556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145.04"/>
    <x v="0"/>
    <s v="documentary"/>
    <n v="42473.236666666664"/>
    <n v="42503.23666666666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0"/>
    <s v="documentary"/>
    <n v="42696.988032407404"/>
    <n v="42724.999305555553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0"/>
    <s v="documentary"/>
    <n v="42184.292916666665"/>
    <n v="42217.292916666665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70.92"/>
    <x v="0"/>
    <s v="documentary"/>
    <n v="42688.854548611103"/>
    <n v="42723.854548611103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47.16999999999999"/>
    <x v="0"/>
    <s v="documentary"/>
    <n v="42774.981550925928"/>
    <n v="42808.622916666667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0"/>
    <s v="documentary"/>
    <n v="42057.901956018519"/>
    <n v="42084.999999999993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156.05000000000001"/>
    <x v="0"/>
    <s v="documentary"/>
    <n v="42278.613287037035"/>
    <n v="42308.833333333336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0"/>
    <s v="documentary"/>
    <n v="42291.133414351854"/>
    <n v="42314.833333333336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104.82"/>
    <x v="0"/>
    <s v="documentary"/>
    <n v="41379.182442129626"/>
    <n v="41410.832638888889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97.36"/>
    <x v="0"/>
    <s v="documentary"/>
    <n v="42507.248078703698"/>
    <n v="42538.248078703698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203.63"/>
    <x v="0"/>
    <s v="documentary"/>
    <n v="42263.346956018511"/>
    <n v="42304.999999999993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188.31"/>
    <x v="0"/>
    <s v="documentary"/>
    <n v="42437.303136574068"/>
    <n v="42467.26146990740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0"/>
    <s v="documentary"/>
    <n v="42101.349039351851"/>
    <n v="42139.458333333336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0"/>
    <s v="documentary"/>
    <n v="42101.404108796291"/>
    <n v="42132.583333333336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59.25"/>
    <x v="0"/>
    <s v="documentary"/>
    <n v="42291.262939814813"/>
    <n v="42321.304606481477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0"/>
    <s v="documentary"/>
    <n v="42046.795231481483"/>
    <n v="42076.753564814811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70"/>
    <x v="0"/>
    <s v="documentary"/>
    <n v="42559.422337962962"/>
    <n v="42615.708333333336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0"/>
    <s v="documentary"/>
    <n v="42093.426712962959"/>
    <n v="42123.426712962959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146.35"/>
    <x v="0"/>
    <s v="documentary"/>
    <n v="42772.335729166669"/>
    <n v="42802.54166666666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0"/>
    <s v="documentary"/>
    <n v="41894.546273148146"/>
    <n v="41912.832638888889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169.85"/>
    <x v="0"/>
    <s v="documentary"/>
    <n v="42459.447511574072"/>
    <n v="42489.447511574072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58.41"/>
    <x v="0"/>
    <s v="documentary"/>
    <n v="41926.404456018514"/>
    <n v="41956.79166666666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119.99"/>
    <x v="0"/>
    <s v="documentary"/>
    <n v="42111.637662037036"/>
    <n v="42155.763888888883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99.86"/>
    <x v="0"/>
    <s v="documentary"/>
    <n v="42114.610995370364"/>
    <n v="42144.61099537036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90.58"/>
    <x v="0"/>
    <s v="documentary"/>
    <n v="42261.166909722226"/>
    <n v="42291.166909722226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117.77"/>
    <x v="0"/>
    <s v="documentary"/>
    <n v="42292.162141203698"/>
    <n v="42322.20380787037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0"/>
    <s v="documentary"/>
    <n v="42207.253657407404"/>
    <n v="42237.25365740740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71.900000000000006"/>
    <x v="0"/>
    <s v="documentary"/>
    <n v="42760.165601851848"/>
    <n v="42790.165601851848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129.82"/>
    <x v="0"/>
    <s v="documentary"/>
    <n v="42585.732743055552"/>
    <n v="42623.832638888889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44.91"/>
    <x v="0"/>
    <s v="documentary"/>
    <n v="42427.63141203703"/>
    <n v="42467.589745370373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40.76"/>
    <x v="0"/>
    <s v="documentary"/>
    <n v="41889.834120370368"/>
    <n v="41919.834120370368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103.52"/>
    <x v="0"/>
    <s v="documentary"/>
    <n v="42297.458553240744"/>
    <n v="42327.500219907401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0"/>
    <s v="documentary"/>
    <n v="42438.494456018518"/>
    <n v="42468.452789351846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246.61"/>
    <x v="0"/>
    <s v="documentary"/>
    <n v="41942.9605787037"/>
    <n v="41974.002245370364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0"/>
    <s v="documentary"/>
    <n v="42415.469826388886"/>
    <n v="42445.428159722222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86.14"/>
    <x v="0"/>
    <s v="documentary"/>
    <n v="42077.88885416666"/>
    <n v="42117.88885416666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193.05"/>
    <x v="0"/>
    <s v="documentary"/>
    <n v="42507.526863425919"/>
    <n v="42536.29166666666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84.02"/>
    <x v="0"/>
    <s v="documentary"/>
    <n v="41934.737152777772"/>
    <n v="41956.883333333331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39.83000000000001"/>
    <x v="0"/>
    <s v="documentary"/>
    <n v="42163.564583333333"/>
    <n v="42207.799305555549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109.82"/>
    <x v="0"/>
    <s v="documentary"/>
    <n v="41935.667893518512"/>
    <n v="41965.709560185183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39.53"/>
    <x v="0"/>
    <s v="documentary"/>
    <n v="41836.877210648148"/>
    <n v="41858.66666666666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0"/>
    <s v="documentary"/>
    <n v="40255.41129629629"/>
    <n v="40300.473611111105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0"/>
    <s v="documentary"/>
    <n v="41780.526296296295"/>
    <n v="41810.832638888889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239.94"/>
    <x v="0"/>
    <s v="documentary"/>
    <n v="41668.273136574069"/>
    <n v="41698.273136574069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287.31"/>
    <x v="0"/>
    <s v="documentary"/>
    <n v="41019.459699074068"/>
    <n v="41049.459699074068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0"/>
    <s v="documentary"/>
    <n v="41355.243958333333"/>
    <n v="41394.874305555553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81.849999999999994"/>
    <x v="0"/>
    <s v="documentary"/>
    <n v="42043.272245370368"/>
    <n v="42078.230578703697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0"/>
    <s v="documentary"/>
    <n v="40893.2183912037"/>
    <n v="40923.2183912037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709.42"/>
    <x v="0"/>
    <s v="documentary"/>
    <n v="42711.461805555555"/>
    <n v="42741.461805555555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61.26"/>
    <x v="0"/>
    <s v="documentary"/>
    <n v="41261.434479166666"/>
    <n v="41306.434479166666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0"/>
    <s v="documentary"/>
    <n v="42425.243564814817"/>
    <n v="42465.333333333336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0"/>
    <s v="documentary"/>
    <n v="41078.578680555554"/>
    <n v="41108.57868055555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0"/>
    <s v="documentary"/>
    <n v="40757.555914351848"/>
    <n v="40802.555914351848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0"/>
    <s v="documentary"/>
    <n v="41657.65174768518"/>
    <n v="41699.387499999997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0"/>
    <s v="documentary"/>
    <n v="42576.119398148141"/>
    <n v="42607.119398148141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03.22"/>
    <x v="0"/>
    <s v="documentary"/>
    <n v="42291.917453703696"/>
    <n v="42321.959027777775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0"/>
    <s v="documentary"/>
    <n v="42370.238518518519"/>
    <n v="42394.661111111105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16.86"/>
    <x v="0"/>
    <s v="documentary"/>
    <n v="40987.354999999996"/>
    <n v="41032.354999999996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0"/>
    <s v="documentary"/>
    <n v="42367.386481481481"/>
    <n v="42392.386481481481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104.31"/>
    <x v="0"/>
    <s v="documentary"/>
    <n v="41085.36478009259"/>
    <n v="41119.875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0"/>
    <s v="documentary"/>
    <n v="41144.376157407409"/>
    <n v="41158.376157407409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0"/>
    <s v="documentary"/>
    <n v="41754.78424768518"/>
    <n v="41777.78424768518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58.54"/>
    <x v="0"/>
    <s v="documentary"/>
    <n v="41980.448460648149"/>
    <n v="42010.448460648149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111.8"/>
    <x v="0"/>
    <s v="documentary"/>
    <n v="41934.251168981478"/>
    <n v="41964.29283564815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0"/>
    <s v="documentary"/>
    <n v="42211.617951388886"/>
    <n v="42226.617951388886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144.69"/>
    <x v="0"/>
    <s v="documentary"/>
    <n v="42200.343263888884"/>
    <n v="42230.91666666666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0"/>
    <s v="documentary"/>
    <n v="42548.742824074077"/>
    <n v="42578.742824074077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81.75"/>
    <x v="0"/>
    <s v="documentary"/>
    <n v="41673.729745370365"/>
    <n v="41705.624305555553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0"/>
    <s v="documentary"/>
    <n v="42111.703379629624"/>
    <n v="42131.70337962962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104.26"/>
    <x v="0"/>
    <s v="documentary"/>
    <n v="40864.708923611113"/>
    <n v="40894.707638888889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90.62"/>
    <x v="0"/>
    <s v="documentary"/>
    <n v="40763.383923611109"/>
    <n v="40793.79166666666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157.33000000000001"/>
    <x v="0"/>
    <s v="documentary"/>
    <n v="41526.375601851847"/>
    <n v="41557.375601851847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0"/>
    <s v="documentary"/>
    <n v="42417.48474537037"/>
    <n v="42477.443078703705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0"/>
    <s v="documentary"/>
    <n v="40990.575925925921"/>
    <n v="41026.563888888886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81.63"/>
    <x v="0"/>
    <s v="documentary"/>
    <n v="41082.231550925921"/>
    <n v="41097.231550925921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56.46"/>
    <x v="0"/>
    <s v="documentary"/>
    <n v="40379.443101851852"/>
    <n v="40421.822222222218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0"/>
    <s v="documentary"/>
    <n v="42078.459791666661"/>
    <n v="42123.459791666661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224.85"/>
    <x v="0"/>
    <s v="documentary"/>
    <n v="42687.542442129627"/>
    <n v="42718.16666666666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0"/>
    <s v="documentary"/>
    <n v="41745.302627314813"/>
    <n v="41775.8125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711.04"/>
    <x v="0"/>
    <s v="documentary"/>
    <n v="40732.508912037032"/>
    <n v="40762.508912037032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0"/>
    <s v="documentary"/>
    <n v="42292.206215277773"/>
    <n v="42313.24788194444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0"/>
    <s v="documentary"/>
    <n v="40717.977326388886"/>
    <n v="40764.963888888888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133.13999999999999"/>
    <x v="0"/>
    <s v="documentary"/>
    <n v="41646.294699074075"/>
    <n v="41675.627777777772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0"/>
    <s v="documentary"/>
    <n v="41673.751608796294"/>
    <n v="41703.75160879629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0"/>
    <s v="documentary"/>
    <n v="40637.82913194444"/>
    <n v="40671.915972222218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0"/>
    <s v="documentary"/>
    <n v="40806.537615740737"/>
    <n v="40866.579282407409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0"/>
    <s v="documentary"/>
    <n v="41543.402662037035"/>
    <n v="41583.444328703699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0"/>
    <s v="documentary"/>
    <n v="42543.529444444437"/>
    <n v="42573.529444444437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0"/>
    <s v="documentary"/>
    <n v="42113.64811342593"/>
    <n v="42173.64811342593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125.79"/>
    <x v="0"/>
    <s v="documentary"/>
    <n v="41597.842638888884"/>
    <n v="41629.875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0"/>
    <s v="documentary"/>
    <n v="41099.409467592588"/>
    <n v="41115.409467592588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78.66"/>
    <x v="0"/>
    <s v="documentary"/>
    <n v="41079.54410879629"/>
    <n v="41109.54410879629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91.48"/>
    <x v="0"/>
    <s v="documentary"/>
    <n v="41528.72991898148"/>
    <n v="41558.72991898148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0"/>
    <s v="documentary"/>
    <n v="41904.518541666665"/>
    <n v="41929.16666666666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0"/>
    <s v="documentary"/>
    <n v="41648.062858796293"/>
    <n v="41678.062858796293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0"/>
    <s v="documentary"/>
    <n v="41360.63726851852"/>
    <n v="41371.856249999997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216.75"/>
    <x v="0"/>
    <s v="documentary"/>
    <n v="42177.94903935185"/>
    <n v="42207.94903935185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0"/>
    <s v="documentary"/>
    <n v="41394.509108796294"/>
    <n v="41454.50910879629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0"/>
    <s v="animation"/>
    <n v="41681.903136574074"/>
    <n v="41711.861469907402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0"/>
    <s v="animation"/>
    <n v="42177.158055555548"/>
    <n v="42237.158055555548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0"/>
    <s v="animation"/>
    <n v="41862.927048611105"/>
    <n v="41892.92704861110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0"/>
    <s v="animation"/>
    <n v="41400.592939814815"/>
    <n v="41430.59293981481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n v="40934.042812499996"/>
    <n v="40994.001145833332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n v="42275.527824074066"/>
    <n v="42335.569490740738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0"/>
    <s v="animation"/>
    <n v="42400.378634259258"/>
    <n v="42430.378634259258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n v="42285.575694444437"/>
    <n v="42299.457638888889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n v="41778.433391203704"/>
    <n v="41806.583333333328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n v="40070.568078703705"/>
    <n v="40143.874305555553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n v="41512.773923611108"/>
    <n v="41527.773923611108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0"/>
    <s v="animation"/>
    <n v="42526.537997685176"/>
    <n v="42556.537997685176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n v="42238.39329861111"/>
    <n v="42298.39329861111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n v="42228.29655092593"/>
    <n v="42288.29655092593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n v="41576.501180555555"/>
    <n v="41609.542847222219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n v="41500.414120370369"/>
    <n v="41530.414120370369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n v="41456.029085648144"/>
    <n v="41486.029085648144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n v="42590.985254629624"/>
    <n v="42650.985254629624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s v="animation"/>
    <n v="42295.927754629629"/>
    <n v="42325.969421296293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n v="41919.428449074068"/>
    <n v="41929.428449074068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n v="42423.652233796289"/>
    <n v="42453.610567129632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n v="41550.460601851846"/>
    <n v="41580.460601851846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s v="animation"/>
    <n v="42024.555358796293"/>
    <n v="42054.555358796293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n v="41649.681724537033"/>
    <n v="41679.681724537033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n v="40894.57362268518"/>
    <n v="40954.57362268518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n v="42130.002025462956"/>
    <n v="42145.002025462956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0"/>
    <s v="animation"/>
    <n v="42036.750231481477"/>
    <n v="42066.750231481477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n v="41331.22179398148"/>
    <n v="41356.180127314808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0"/>
    <s v="animation"/>
    <n v="41753.424710648142"/>
    <n v="41773.424710648142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n v="41534.234780092593"/>
    <n v="41564.234780092593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0"/>
    <s v="animation"/>
    <n v="41654.61342592592"/>
    <n v="41684.61342592592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n v="41634.381840277776"/>
    <n v="41664.381840277776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n v="42107.370543981473"/>
    <n v="42137.370543981473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n v="42038.491655092592"/>
    <n v="42054.491655092592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n v="41938.383923611109"/>
    <n v="41969.218055555553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n v="40970.669236111105"/>
    <n v="41015.688194444439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0"/>
    <s v="animation"/>
    <n v="41547.361122685179"/>
    <n v="41568.832638888889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n v="41837.434166666666"/>
    <n v="41867.434166666666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0"/>
    <s v="animation"/>
    <n v="41378.366435185184"/>
    <n v="41408.366435185184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n v="40800.307025462964"/>
    <n v="40860.348692129628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n v="41759.209201388883"/>
    <n v="41790.833333333328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n v="41407.513506944444"/>
    <n v="41427.513506944444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n v="40704.793298611112"/>
    <n v="40764.793298611112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0"/>
    <s v="animation"/>
    <n v="40750.376770833333"/>
    <n v="40810.376770833333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n v="42488.515451388892"/>
    <n v="42508.515451388892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n v="41800.786736111106"/>
    <n v="41816.786736111106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n v="41129.609537037039"/>
    <n v="41159.609537037039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s v="animation"/>
    <n v="41135.346458333333"/>
    <n v="41180.346458333333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n v="41040.834293981476"/>
    <n v="41100.827141203699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n v="41827.656527777777"/>
    <n v="41887.656527777777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n v="41604.834363425922"/>
    <n v="41654.833333333328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s v="animation"/>
    <n v="41703.388645833329"/>
    <n v="41748.34697916666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n v="41844.589328703703"/>
    <n v="41874.589328703703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n v="41869.364803240736"/>
    <n v="41899.364803240736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n v="42752.995706018519"/>
    <n v="42782.995706018519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n v="42099.752812500003"/>
    <n v="42129.752812500003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s v="animation"/>
    <n v="41757.64167824074"/>
    <n v="41792.832638888889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n v="40987.501550925925"/>
    <n v="41047.50155092592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n v="42065.577650462961"/>
    <n v="42095.535983796297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n v="41904.074479166666"/>
    <n v="41964.11614583333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s v="animation"/>
    <n v="41465.166840277772"/>
    <n v="41495.166840277772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s v="animation"/>
    <n v="41162.33899305555"/>
    <n v="41192.3389930555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n v="42447.56354166667"/>
    <n v="42474.273611111108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s v="animation"/>
    <n v="41242.864259259259"/>
    <n v="41302.864259259259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0"/>
    <s v="animation"/>
    <n v="42272.606157407405"/>
    <n v="42313.647824074076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s v="animation"/>
    <n v="41381.172442129624"/>
    <n v="41411.172442129624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n v="41761.609247685185"/>
    <n v="41791.60924768518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n v="42669.261504629627"/>
    <n v="42729.303171296291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n v="42713.72106481481"/>
    <n v="42743.72106481481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0"/>
    <s v="animation"/>
    <n v="40882.148333333331"/>
    <n v="40913.147916666661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n v="41113.635243055556"/>
    <n v="41143.635243055556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n v="42366.649293981485"/>
    <n v="42396.64929398148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n v="42595.701736111114"/>
    <n v="42655.701736111114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n v="42114.392800925918"/>
    <n v="42144.392800925918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0"/>
    <s v="animation"/>
    <n v="41799.49728009259"/>
    <n v="41822.791666666664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n v="42171.494270833333"/>
    <n v="42201.494270833333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n v="41620.598078703704"/>
    <n v="41680.598078703704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n v="41944.704456018517"/>
    <n v="41997.874999999993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s v="animation"/>
    <n v="40858.428807870368"/>
    <n v="40900.428807870368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s v="animation"/>
    <n v="40043.562129629623"/>
    <n v="40098.540972222218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n v="40247.552673611113"/>
    <n v="40306.594444444439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n v="40702.901053240741"/>
    <n v="40732.901053240741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n v="40956.220196759255"/>
    <n v="40986.178530092591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0"/>
    <s v="animation"/>
    <n v="41991.193321759252"/>
    <n v="42021.193321759252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n v="40949.650312499994"/>
    <n v="41009.60864583333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0"/>
    <s v="animation"/>
    <n v="42317.764884259253"/>
    <n v="42362.764884259253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n v="41466.218981481477"/>
    <n v="41496.218981481477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n v="41156.625659722216"/>
    <n v="41201.625659722216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0"/>
    <s v="animation"/>
    <n v="40994.690983796296"/>
    <n v="41054.259722222218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n v="42153.298263888886"/>
    <n v="42183.298263888886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n v="42399.843043981477"/>
    <n v="42429.843043981477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n v="41339.96969907407"/>
    <n v="41369.928032407406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n v="42649.408877314818"/>
    <n v="42694.45054398147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s v="animation"/>
    <n v="42552.320659722223"/>
    <n v="42596.958333333336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0"/>
    <s v="animation"/>
    <n v="41830.280636574069"/>
    <n v="41860.280636574069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s v="animation"/>
    <n v="42327.157418981478"/>
    <n v="42367.157418981478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n v="42091.445370370369"/>
    <n v="42151.445370370369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0"/>
    <s v="animation"/>
    <n v="42738.281956018516"/>
    <n v="42768.281956018516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n v="42223.282685185179"/>
    <n v="42253.281944444439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s v="animation"/>
    <n v="41218.058113425926"/>
    <n v="41248.058113425926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1"/>
    <s v="plays"/>
    <n v="42318.368761574071"/>
    <n v="42348.368761574071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3"/>
    <x v="1"/>
    <s v="plays"/>
    <n v="42645.759479166663"/>
    <n v="42674.874305555553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7"/>
    <x v="1"/>
    <s v="plays"/>
    <n v="42429.707465277774"/>
    <n v="42449.665798611109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90000000000006"/>
    <x v="1"/>
    <s v="plays"/>
    <n v="42237.799490740734"/>
    <n v="42267.799490740734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1"/>
    <s v="plays"/>
    <n v="42492.383900462963"/>
    <n v="42522.383900462963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000"/>
    <x v="1"/>
    <s v="plays"/>
    <n v="41850.067604166667"/>
    <n v="41895.067604166667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1"/>
    <s v="plays"/>
    <n v="42192.258611111109"/>
    <n v="42223.374999999993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3"/>
    <x v="1"/>
    <s v="plays"/>
    <n v="42752.872291666667"/>
    <n v="42783.336805555555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"/>
    <x v="1"/>
    <s v="plays"/>
    <n v="42155.58688657407"/>
    <n v="42176.555555555555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1"/>
    <s v="plays"/>
    <n v="42724.697847222218"/>
    <n v="42745.874999999993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"/>
    <x v="1"/>
    <s v="plays"/>
    <n v="42157.257731481477"/>
    <n v="42178.749999999993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"/>
    <x v="1"/>
    <s v="plays"/>
    <n v="42675.731817129628"/>
    <n v="42720.957638888889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71.239999999999995"/>
    <x v="1"/>
    <s v="plays"/>
    <n v="42472.673703703702"/>
    <n v="42502.673703703702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1"/>
    <s v="plays"/>
    <n v="42482.101446759254"/>
    <n v="42506.101446759254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"/>
    <x v="1"/>
    <s v="plays"/>
    <n v="42270.477662037032"/>
    <n v="42309.624999999993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1"/>
    <s v="plays"/>
    <n v="42711.211863425917"/>
    <n v="42741.211863425917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1"/>
    <s v="plays"/>
    <n v="42179.011655092596"/>
    <n v="42219.416666666664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1"/>
    <s v="plays"/>
    <n v="42282.435081018521"/>
    <n v="42312.476747685178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2"/>
    <x v="1"/>
    <s v="plays"/>
    <n v="42473.461377314808"/>
    <n v="42503.461377314808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1"/>
    <s v="plays"/>
    <n v="42534.716516203705"/>
    <n v="42555.716516203705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n v="42009.483865740738"/>
    <n v="42039.483865740738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n v="42275.713356481479"/>
    <n v="42305.713356481479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n v="42433.404120370367"/>
    <n v="42493.362453703703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n v="41913.75881944444"/>
    <n v="41943.75881944444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n v="42525.323611111111"/>
    <n v="42555.323611111111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n v="42283.25913194444"/>
    <n v="42323.300798611112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n v="42249.334664351853"/>
    <n v="42294.334664351853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n v="42380.363009259258"/>
    <n v="42410.363009259258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n v="42276.57"/>
    <n v="42306.5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n v="42163.303495370368"/>
    <n v="42193.303495370368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n v="42753.34542824074"/>
    <n v="42765.874999999993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n v="42172.942407407405"/>
    <n v="42217.411805555552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n v="42318.283518518518"/>
    <n v="42378.283518518518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n v="41927.386469907404"/>
    <n v="41957.428136574068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n v="41901.351527777777"/>
    <n v="41931.35152777777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n v="42503.020173611112"/>
    <n v="42533.020173611112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n v="42345.526817129627"/>
    <n v="42375.52681712962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n v="42676.608831018515"/>
    <n v="42706.650497685179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n v="42057.549826388888"/>
    <n v="42087.508159722223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n v="42320.949768518512"/>
    <n v="42350.949768518512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n v="41960.438020833331"/>
    <n v="41990.438020833331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n v="42268.325381944444"/>
    <n v="42303.325381944444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n v="42692.05572916667"/>
    <n v="42722.0557291666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n v="42021.736655092587"/>
    <n v="42051.73665509258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n v="42411.609664351847"/>
    <n v="42441.60966435184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n v="42165.451956018522"/>
    <n v="42195.451956018522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n v="42535.351076388884"/>
    <n v="42565.351076388884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n v="41975.509189814817"/>
    <n v="42005.50918981481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n v="42348.588229166664"/>
    <n v="42385.124999999993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n v="42340.514027777775"/>
    <n v="42370.514027777775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n v="42388.464918981481"/>
    <n v="42418.464918981481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n v="42192.482905092591"/>
    <n v="42211.832638888889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n v="42282.382962962954"/>
    <n v="42312.424629629626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n v="41962.716793981475"/>
    <n v="42021.71666666666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n v="42632.110034722216"/>
    <n v="42662.110034722216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n v="42138.359293981477"/>
    <n v="42168.35929398147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n v="42031.138333333329"/>
    <n v="42091.096666666665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n v="42450.255810185183"/>
    <n v="42510.255810185183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n v="42230.245289351849"/>
    <n v="42254.245289351849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n v="41968.518784722219"/>
    <n v="41998.518784722219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n v="42605.574849537035"/>
    <n v="42635.574849537035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n v="42187.679444444446"/>
    <n v="42217.679444444446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n v="42055.406469907401"/>
    <n v="42078.416666666664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n v="42052.605173611104"/>
    <n v="42082.56350694444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n v="42049.383287037032"/>
    <n v="42079.341620370367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n v="42283.057604166665"/>
    <n v="42338.666666666664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n v="42020.520914351851"/>
    <n v="42050.520914351851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n v="42080.423993055556"/>
    <n v="42110.423993055556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n v="42631.43618055556"/>
    <n v="42691.477847222217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n v="42178.281238425923"/>
    <n v="42193.281238425923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n v="42377.22142361111"/>
    <n v="42408.209027777775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n v="42177.209837962961"/>
    <n v="42207.209837962961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n v="41945.898842592593"/>
    <n v="41975.898842592585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n v="42070.344270833331"/>
    <n v="42100.302604166667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n v="42446.446828703702"/>
    <n v="42476.446828703702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n v="42082.736550925918"/>
    <n v="42127.736550925918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n v="42646.563564814809"/>
    <n v="42676.563564814809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n v="42545.371932870366"/>
    <n v="42582.333333333336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n v="41947.668761574074"/>
    <n v="41977.668761574074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n v="42047.479189814818"/>
    <n v="42071.302777777775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n v="42073.464837962958"/>
    <n v="42133.464837962958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n v="41969.52475694444"/>
    <n v="41999.52475694444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n v="42143.460821759254"/>
    <n v="42173.460821759254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n v="41835.305821759255"/>
    <n v="41865.305821759255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n v="41848.702037037037"/>
    <n v="41878.702037037037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n v="42194.02439814814"/>
    <n v="42239.02439814814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n v="42102.317233796297"/>
    <n v="42148.291666666664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n v="42300.492314814815"/>
    <n v="42330.53398148148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n v="42140.587731481479"/>
    <n v="42170.587731481479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n v="42306.700740740744"/>
    <n v="42336.742407407401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n v="42086.497523148144"/>
    <n v="42116.497523148144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n v="42328.227280092593"/>
    <n v="42388.227280092593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n v="42584.698449074065"/>
    <n v="42614.698449074065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n v="42247.163425925923"/>
    <n v="42277.874305555553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n v="42514.728472222218"/>
    <n v="42544.728472222218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n v="42241.788877314808"/>
    <n v="42271.788877314808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n v="42761.042905092596"/>
    <n v="42791.042905092596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n v="42087.009756944441"/>
    <n v="42132.009756944441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n v="42317.47688657407"/>
    <n v="42347.47688657407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n v="41908.317013888889"/>
    <n v="41968.358680555553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n v="41831.383541666662"/>
    <n v="41876.383541666662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n v="42528.654363425921"/>
    <n v="42558.654363425921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n v="42532.441412037035"/>
    <n v="42552.441412037035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n v="42121.675891203697"/>
    <n v="42151.67589120369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n v="42108.65556712963"/>
    <n v="42138.65556712963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n v="42790.562233796292"/>
    <n v="42820.520567129628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n v="42198.226145833331"/>
    <n v="42231.223611111105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n v="42383.973506944443"/>
    <n v="42443.624999999993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n v="41803.359456018516"/>
    <n v="41833.359456018516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n v="42474.304490740738"/>
    <n v="42504.304490740738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n v="42223.286122685182"/>
    <n v="42252.881944444445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n v="42489.438993055555"/>
    <n v="42518.438993055555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n v="42303.325983796291"/>
    <n v="42333.367650462962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n v="42506.965995370374"/>
    <n v="42538.624999999993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n v="42031.595243055555"/>
    <n v="42061.595243055555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n v="42075.758819444447"/>
    <n v="42105.75881944444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n v="42131.122106481482"/>
    <n v="42161.115972222215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n v="42762.62868055555"/>
    <n v="42791.62777777778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n v="42759.259976851848"/>
    <n v="42819.218310185184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n v="41865.249942129631"/>
    <n v="41925.249942129631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n v="42683.08697916667"/>
    <n v="42698.624999999993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2"/>
    <x v="2"/>
    <s v="wearables"/>
    <n v="42199.236666666664"/>
    <n v="42229.236666666664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6000000000001"/>
    <x v="2"/>
    <s v="wearables"/>
    <n v="42199.317986111106"/>
    <n v="42235.317986111106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3"/>
    <x v="2"/>
    <s v="wearables"/>
    <n v="42100.30873842592"/>
    <n v="42155.30873842592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9999999999995"/>
    <x v="2"/>
    <s v="wearables"/>
    <n v="41898.332627314812"/>
    <n v="41940.708333333328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2"/>
    <s v="wearables"/>
    <n v="42563.692986111106"/>
    <n v="42593.692986111106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2"/>
    <s v="wearables"/>
    <n v="41832.519293981481"/>
    <n v="41862.519293981481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2"/>
    <s v="wearables"/>
    <n v="42416.434594907405"/>
    <n v="42446.392928240741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n v="41891.360046296293"/>
    <n v="41926.360046296293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2"/>
    <s v="wearables"/>
    <n v="41877.578854166662"/>
    <n v="41898.578854166662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2"/>
    <s v="wearables"/>
    <n v="41931.703518518516"/>
    <n v="41991.745185185187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"/>
    <x v="2"/>
    <s v="wearables"/>
    <n v="41955.684155092589"/>
    <n v="41985.684155092589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2"/>
    <s v="wearables"/>
    <n v="42675.357060185182"/>
    <n v="42705.398726851847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"/>
    <x v="2"/>
    <s v="wearables"/>
    <n v="42199.285185185181"/>
    <n v="42236.285185185181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"/>
    <x v="2"/>
    <s v="wearables"/>
    <n v="42163.623993055553"/>
    <n v="42193.623993055553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9"/>
    <x v="2"/>
    <s v="wearables"/>
    <n v="42045.623981481483"/>
    <n v="42075.582314814812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2"/>
    <s v="wearables"/>
    <n v="42417.471284722218"/>
    <n v="42477.429618055547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"/>
    <x v="2"/>
    <s v="wearables"/>
    <n v="42331.512407407405"/>
    <n v="42361.512407407405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4"/>
    <x v="2"/>
    <s v="wearables"/>
    <n v="42178.827418981477"/>
    <n v="42211.416666666664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2"/>
    <s v="wearables"/>
    <n v="42209.260358796295"/>
    <n v="42239.260358796295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2"/>
    <s v="wearables"/>
    <n v="41922.408321759256"/>
    <n v="41952.44998842592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2"/>
    <s v="wearables"/>
    <n v="42636.312025462961"/>
    <n v="42666.312025462961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n v="41990.104710648149"/>
    <n v="42020.104710648149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n v="42173.509907407402"/>
    <n v="42203.509907407402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2"/>
    <s v="wearables"/>
    <n v="42077.333043981482"/>
    <n v="42107.333043981482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n v="42688.378020833326"/>
    <n v="42748.378020833326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n v="41838.498819444445"/>
    <n v="41868.498819444445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n v="42632.040081018517"/>
    <n v="42672.040081018517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n v="42090.497939814813"/>
    <n v="42135.497939814813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n v="42527.292337962957"/>
    <n v="42557.292337962957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n v="42506.376388888886"/>
    <n v="42540.006944444445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n v="41984.359398148146"/>
    <n v="42017.833333333336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n v="41973.886157407404"/>
    <n v="42004.874305555553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2"/>
    <s v="wearables"/>
    <n v="41838.5071412037"/>
    <n v="41883.5071412037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n v="41802.782719907402"/>
    <n v="41862.782719907402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2"/>
    <s v="wearables"/>
    <n v="41975.597268518519"/>
    <n v="42004.957638888889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2"/>
    <s v="wearables"/>
    <n v="42012.434965277782"/>
    <n v="42042.434965277782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n v="42504.070543981477"/>
    <n v="42549.070543981477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2"/>
    <s v="wearables"/>
    <n v="42481.043263888881"/>
    <n v="42511.043263888881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n v="42556.362372685187"/>
    <n v="42616.362372685187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n v="41864.168182870366"/>
    <n v="41899.168182870366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n v="42639.472268518519"/>
    <n v="42669.472268518519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n v="42778.431967592587"/>
    <n v="42808.39030092593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2"/>
    <s v="wearables"/>
    <n v="42634.566712962966"/>
    <n v="42674.566712962966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n v="41809.13994212963"/>
    <n v="41844.791666666664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n v="41971.533240740733"/>
    <n v="42016.533240740733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n v="42189.339930555558"/>
    <n v="42219.33993055555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n v="42711.417280092595"/>
    <n v="42771.417280092595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n v="42261.771446759252"/>
    <n v="42291.771446759252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5"/>
    <x v="2"/>
    <s v="wearables"/>
    <n v="42675.334456018514"/>
    <n v="42711.874305555553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n v="42579.301400462959"/>
    <n v="42621.916666666664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n v="42157.694976851846"/>
    <n v="42185.694976851846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2"/>
    <s v="wearables"/>
    <n v="42696.042395833334"/>
    <n v="42726.042395833334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9"/>
    <x v="2"/>
    <s v="wearables"/>
    <n v="42094.474849537037"/>
    <n v="42124.474849537037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2"/>
    <s v="wearables"/>
    <n v="42737.330543981479"/>
    <n v="42767.330543981479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2"/>
    <s v="wearables"/>
    <n v="41913.187731481477"/>
    <n v="41943.187731481477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n v="41815.593773148146"/>
    <n v="41845.593773148146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n v="42388.189687500002"/>
    <n v="42403.189687500002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n v="41866.59774305555"/>
    <n v="41899.75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"/>
    <x v="2"/>
    <s v="wearables"/>
    <n v="41563.152175925927"/>
    <n v="41600.33333333332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n v="42715.355104166665"/>
    <n v="42745.355104166665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2"/>
    <s v="wearables"/>
    <n v="41813.329629629625"/>
    <n v="41843.329629629625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2"/>
    <s v="wearables"/>
    <n v="42668.393368055556"/>
    <n v="42698.435034722213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2"/>
    <s v="wearables"/>
    <n v="42711.617465277777"/>
    <n v="42766.647222222215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n v="42725.859583333331"/>
    <n v="42785.859583333331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n v="42726.158310185179"/>
    <n v="42756.158310185179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n v="42676.661840277775"/>
    <n v="42718.443749999999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7"/>
    <x v="2"/>
    <s v="wearables"/>
    <n v="42696.33017361111"/>
    <n v="42736.33017361111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2"/>
    <s v="wearables"/>
    <n v="41835.247685185182"/>
    <n v="41895.247685185182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n v="41947.707858796297"/>
    <n v="41977.707858796297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n v="41837.651643518519"/>
    <n v="41870.69722222221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"/>
    <x v="2"/>
    <s v="wearables"/>
    <n v="42678.125787037039"/>
    <n v="42718.167453703696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n v="42384.347592592596"/>
    <n v="42414.347592592596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n v="42496.195972222216"/>
    <n v="42526.195972222216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2"/>
    <s v="wearables"/>
    <n v="42734.454652777778"/>
    <n v="42794.45465277777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n v="42272.7574074074"/>
    <n v="42312.799074074072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2"/>
    <s v="wearables"/>
    <n v="41940.325312499997"/>
    <n v="41973.666666666664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n v="41857.520856481482"/>
    <n v="41887.520856481482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n v="42752.512118055551"/>
    <n v="42783.91597222221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n v="42408.70689814815"/>
    <n v="42422.70689814815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3"/>
    <s v="nonfiction"/>
    <n v="40909.315868055557"/>
    <n v="40937.315868055557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3"/>
    <s v="nonfiction"/>
    <n v="41807.238506944443"/>
    <n v="41852.238506944443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3"/>
    <x v="3"/>
    <s v="nonfiction"/>
    <n v="40977.471967592588"/>
    <n v="41007.430300925924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n v="42184.483206018522"/>
    <n v="42214.83263888888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3"/>
    <s v="nonfiction"/>
    <n v="40694.305127314808"/>
    <n v="40724.305127314808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6000000000001"/>
    <x v="3"/>
    <s v="nonfiction"/>
    <n v="42321.292962962958"/>
    <n v="42351.292962962958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3"/>
    <s v="nonfiction"/>
    <n v="41345.709340277775"/>
    <n v="41375.709340277775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3"/>
    <s v="nonfiction"/>
    <n v="41246.686909722215"/>
    <n v="41288.555555555555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3"/>
    <s v="nonfiction"/>
    <n v="40731.504131944443"/>
    <n v="40776.504131944443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n v="41110.85255787037"/>
    <n v="41170.85255787037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7"/>
    <x v="3"/>
    <s v="nonfiction"/>
    <n v="40854.411932870367"/>
    <n v="40884.411932870367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3"/>
    <s v="nonfiction"/>
    <n v="40879.462349537032"/>
    <n v="40929.916666666664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3"/>
    <s v="nonfiction"/>
    <n v="41486.09098379629"/>
    <n v="41546.0909837962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3"/>
    <s v="nonfiction"/>
    <n v="41598.086712962962"/>
    <n v="41628.086712962962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3"/>
    <s v="nonfiction"/>
    <n v="42101.831249999996"/>
    <n v="42132.874999999993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1"/>
    <x v="3"/>
    <s v="nonfiction"/>
    <n v="41945.696134259255"/>
    <n v="41976.69374999999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3"/>
    <s v="nonfiction"/>
    <n v="41579.400925925926"/>
    <n v="41598.874305555553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3"/>
    <s v="nonfiction"/>
    <n v="41666.941979166666"/>
    <n v="41684.5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3"/>
    <s v="nonfiction"/>
    <n v="41943.270763888882"/>
    <n v="41973.874305555553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3"/>
    <s v="nonfiction"/>
    <n v="41829.169317129628"/>
    <n v="41862.169317129628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3"/>
    <s v="nonfiction"/>
    <n v="42161.81344907407"/>
    <n v="42175.81344907407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1999999999999"/>
    <x v="3"/>
    <s v="nonfiction"/>
    <n v="41401.314884259256"/>
    <n v="41436.314884259256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3"/>
    <s v="nonfiction"/>
    <n v="41689.584629629629"/>
    <n v="41719.542962962958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3"/>
    <s v="nonfiction"/>
    <n v="40990.375983796293"/>
    <n v="41015.541666666664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3"/>
    <s v="nonfiction"/>
    <n v="41226.623877314814"/>
    <n v="41256.623877314814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3"/>
    <s v="nonfiction"/>
    <n v="41367.238946759258"/>
    <n v="41397.238946759258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3"/>
    <s v="nonfiction"/>
    <n v="41156.709594907406"/>
    <n v="41174.83263888888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3"/>
    <s v="nonfiction"/>
    <n v="41988.215497685182"/>
    <n v="42019.120833333327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3"/>
    <s v="nonfiction"/>
    <n v="41831.513495370367"/>
    <n v="41861.513495370367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3"/>
    <s v="nonfiction"/>
    <n v="42733.607986111114"/>
    <n v="42763.607986111114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3"/>
    <s v="nonfiction"/>
    <n v="41299.544814814813"/>
    <n v="41329.544814814813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3"/>
    <s v="nonfiction"/>
    <n v="40713.297164351847"/>
    <n v="40759.297164351847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3"/>
    <s v="nonfiction"/>
    <n v="42639.088159722225"/>
    <n v="42659.124999999993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1"/>
    <x v="3"/>
    <s v="nonfiction"/>
    <n v="42019.256840277776"/>
    <n v="42049.256840277776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3"/>
    <s v="nonfiction"/>
    <n v="41249.41575231481"/>
    <n v="41279.41575231481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3"/>
    <s v="nonfiction"/>
    <n v="41383.271724537037"/>
    <n v="41413.695138888885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3"/>
    <s v="nonfiction"/>
    <n v="40590.433553240735"/>
    <n v="40651.391886574071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3"/>
    <s v="nonfiction"/>
    <n v="41234.721226851849"/>
    <n v="41248.72122685184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3"/>
    <s v="nonfiction"/>
    <n v="40429.503101851849"/>
    <n v="40459.50310185184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3"/>
    <s v="nonfiction"/>
    <n v="41788.996979166666"/>
    <n v="41828.996979166666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n v="42670.430706018517"/>
    <n v="42700.472372685181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3"/>
    <s v="fiction"/>
    <n v="41642.418124999997"/>
    <n v="41672.418124999997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n v="42690.52511574074"/>
    <n v="42707.916666666664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n v="41471.113518518512"/>
    <n v="41501.113518518512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n v="42226.839826388888"/>
    <n v="42256.839826388888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3"/>
    <s v="fiction"/>
    <n v="41901.209305555552"/>
    <n v="41931.209305555552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n v="42021.45003472222"/>
    <n v="42051.45003472222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n v="42114.810300925928"/>
    <n v="42144.810300925928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n v="41593.873726851853"/>
    <n v="41623.873726851853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3"/>
    <s v="fiction"/>
    <n v="41604.663124999999"/>
    <n v="41634.663124999999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n v="41289.666307870371"/>
    <n v="41329.666307870371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n v="42349.490763888891"/>
    <n v="42399.490763888891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n v="40067.723599537036"/>
    <n v="40117.832638888889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n v="42100.402604166658"/>
    <n v="42134.625694444439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n v="41663.446967592587"/>
    <n v="41693.446967592587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n v="40862.726793981477"/>
    <n v="40892.726793981477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3"/>
    <s v="fiction"/>
    <n v="42250.352372685178"/>
    <n v="42287.874999999993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n v="41456.647881944438"/>
    <n v="41486.647881944438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n v="41729.368981481479"/>
    <n v="41759.368981481479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3"/>
    <s v="fiction"/>
    <n v="40436.350752314815"/>
    <n v="40465.833333333328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4"/>
    <s v="rock"/>
    <n v="40636.340567129628"/>
    <n v="40666.340567129628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4"/>
    <s v="rock"/>
    <n v="41402.667523148149"/>
    <n v="41432.667523148149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n v="41116.424791666665"/>
    <n v="41146.424791666665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4"/>
    <s v="rock"/>
    <n v="40987.440381944441"/>
    <n v="41026.583333333328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n v="41674.816192129627"/>
    <n v="41714.774525462963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4"/>
    <s v="rock"/>
    <n v="41303.260590277772"/>
    <n v="41333.260590277772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4"/>
    <s v="rock"/>
    <n v="40982.722615740735"/>
    <n v="41040.32430555555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4"/>
    <s v="rock"/>
    <n v="41549.294282407405"/>
    <n v="41579.294282407405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4"/>
    <s v="rock"/>
    <n v="41058.673472222217"/>
    <n v="41096.832638888889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4"/>
    <s v="rock"/>
    <n v="41276.852777777778"/>
    <n v="41294.999305555553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5"/>
    <x v="4"/>
    <s v="rock"/>
    <n v="41275.714571759258"/>
    <n v="41305.714571759258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4"/>
    <s v="rock"/>
    <n v="41557.447291666664"/>
    <n v="41590.915972222218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4"/>
    <s v="rock"/>
    <n v="41555.540312500001"/>
    <n v="41585.581979166665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4"/>
    <s v="rock"/>
    <n v="41442.407916666663"/>
    <n v="41457.874305555553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4"/>
    <s v="rock"/>
    <n v="40735.781678240739"/>
    <n v="40791.379166666666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"/>
    <x v="4"/>
    <s v="rock"/>
    <n v="40963.279699074068"/>
    <n v="41005.874305555553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4"/>
    <s v="rock"/>
    <n v="41502.549594907403"/>
    <n v="41532.548611111109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4"/>
    <s v="rock"/>
    <n v="40996.660740740735"/>
    <n v="41027.833333333328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4"/>
    <s v="rock"/>
    <n v="41882.256793981483"/>
    <n v="41912.256793981483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4"/>
    <s v="rock"/>
    <n v="40996.333865740737"/>
    <n v="41026.333865740737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n v="41863.100162037037"/>
    <n v="41893.100162037037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4"/>
    <s v="rock"/>
    <n v="40695.462037037032"/>
    <n v="40725.462037037032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4"/>
    <s v="rock"/>
    <n v="41122.688935185186"/>
    <n v="41168.836805555555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4"/>
    <s v="rock"/>
    <n v="40665.616643518515"/>
    <n v="40691.708333333328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4"/>
    <s v="rock"/>
    <n v="40729.772291666668"/>
    <n v="40746.832638888889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4"/>
    <s v="rock"/>
    <n v="40690.489722222221"/>
    <n v="40740.625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4"/>
    <s v="rock"/>
    <n v="40763.358090277776"/>
    <n v="40793.358090277776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4"/>
    <s v="rock"/>
    <n v="42759.295266203706"/>
    <n v="42794.749999999993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4"/>
    <s v="rock"/>
    <n v="41961.767199074071"/>
    <n v="41994.874305555553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4"/>
    <s v="rock"/>
    <n v="41628.500347222223"/>
    <n v="41658.500347222223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4"/>
    <s v="rock"/>
    <n v="41122.722939814812"/>
    <n v="41152.722939814812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4"/>
    <s v="rock"/>
    <n v="41443.310208333329"/>
    <n v="41465.36944444444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4"/>
    <s v="rock"/>
    <n v="41281.684629629628"/>
    <n v="41334.248611111107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4"/>
    <s v="rock"/>
    <n v="41080.626909722218"/>
    <n v="41110.626909722218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4"/>
    <s v="rock"/>
    <n v="40679.409733796296"/>
    <n v="40694.419444444444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4"/>
    <s v="rock"/>
    <n v="41914.58452546296"/>
    <n v="41944.58452546296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n v="41341.537534722222"/>
    <n v="41372.9375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4"/>
    <s v="rock"/>
    <n v="40925.266331018516"/>
    <n v="40978.874305555553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4"/>
    <s v="rock"/>
    <n v="41120.54954861111"/>
    <n v="41128.375694444439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4"/>
    <s v="rock"/>
    <n v="41619.664976851847"/>
    <n v="41628.863888888889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4"/>
    <s v="rock"/>
    <n v="41768.508587962962"/>
    <n v="41798.875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3"/>
    <x v="4"/>
    <s v="rock"/>
    <n v="42093.58871527778"/>
    <n v="42127.834027777775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4"/>
    <s v="rock"/>
    <n v="41157.614004629628"/>
    <n v="41187.614004629628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4"/>
    <s v="rock"/>
    <n v="42055.639490740738"/>
    <n v="42085.597824074073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4"/>
    <s v="rock"/>
    <n v="40249.908773148149"/>
    <n v="40285.957638888889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1"/>
    <x v="4"/>
    <s v="rock"/>
    <n v="41185.973194444443"/>
    <n v="41210.973194444443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4"/>
    <s v="rock"/>
    <n v="40972.705208333333"/>
    <n v="40993.66354166666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4"/>
    <s v="rock"/>
    <n v="40927.140127314815"/>
    <n v="40953.492361111108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4"/>
    <s v="rock"/>
    <n v="41072.71738425926"/>
    <n v="41085.35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n v="42504.468055555553"/>
    <n v="42564.468055555553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4"/>
    <s v="rock"/>
    <n v="41325.192418981482"/>
    <n v="41355.15075231481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n v="40996.313587962963"/>
    <n v="41026.313587962963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"/>
    <x v="4"/>
    <s v="rock"/>
    <n v="40869.341840277775"/>
    <n v="40929.009027777778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4"/>
    <s v="rock"/>
    <n v="41718.544849537036"/>
    <n v="41748.544849537036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n v="41422.489490740736"/>
    <n v="41455.832638888889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4"/>
    <s v="rock"/>
    <n v="41005.124513888884"/>
    <n v="41047.791666666664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4"/>
    <s v="rock"/>
    <n v="41523.723587962959"/>
    <n v="41553.723587962959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4"/>
    <s v="rock"/>
    <n v="41730.66506944444"/>
    <n v="41760.66506944444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4"/>
    <s v="rock"/>
    <n v="40895.564641203702"/>
    <n v="40925.564641203702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4"/>
    <s v="rock"/>
    <n v="41144.430046296293"/>
    <n v="41174.430046296293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8"/>
    <x v="4"/>
    <s v="metal"/>
    <n v="42606.893368055556"/>
    <n v="42636.893368055556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4"/>
    <s v="metal"/>
    <n v="41923.50535879629"/>
    <n v="41953.547025462954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4"/>
    <s v="metal"/>
    <n v="41526.259062500001"/>
    <n v="41560.832638888889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4"/>
    <s v="metal"/>
    <n v="42694.924537037034"/>
    <n v="42711.999999999993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4"/>
    <s v="metal"/>
    <n v="41905.351296296292"/>
    <n v="41943.874305555553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4"/>
    <s v="metal"/>
    <n v="42577.872638888883"/>
    <n v="42617.832638888889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4"/>
    <s v="metal"/>
    <n v="41694.058506944442"/>
    <n v="41708.25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n v="42165.465000000004"/>
    <n v="42195.465000000004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n v="42078.458715277775"/>
    <n v="42108.458715277775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4"/>
    <s v="metal"/>
    <n v="42050.81555555555"/>
    <n v="42078.773888888885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4"/>
    <s v="metal"/>
    <n v="42452.494409722225"/>
    <n v="42484.874305555553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4"/>
    <s v="metal"/>
    <n v="42522.546909722216"/>
    <n v="42582.489583333336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4"/>
    <s v="metal"/>
    <n v="42656.47216435185"/>
    <n v="42667.541666666664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n v="42021.49894675926"/>
    <n v="42051.49894675926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"/>
    <x v="4"/>
    <s v="metal"/>
    <n v="42701.879004629627"/>
    <n v="42731.879004629627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4"/>
    <s v="metal"/>
    <n v="42544.791863425926"/>
    <n v="42574.791863425926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4"/>
    <s v="metal"/>
    <n v="42608.978657407402"/>
    <n v="42668.458333333336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n v="42291.248043981475"/>
    <n v="42333.289710648147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4"/>
    <s v="metal"/>
    <n v="42079.412245370368"/>
    <n v="42109.624305555553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4"/>
    <s v="metal"/>
    <n v="42128.486898148149"/>
    <n v="42158.666666666664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4"/>
    <s v="jazz"/>
    <n v="41570.149456018517"/>
    <n v="41600.191122685181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n v="42599.631990740738"/>
    <n v="42629.631990740738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n v="41559.221620370365"/>
    <n v="41589.263287037036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n v="40920.784328703703"/>
    <n v="40950.78432870370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4"/>
    <s v="jazz"/>
    <n v="41540.773587962962"/>
    <n v="41563.082638888889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n v="41230.439780092594"/>
    <n v="41290.439780092594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4"/>
    <s v="jazz"/>
    <n v="42025.304606481477"/>
    <n v="42063.298611111109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4"/>
    <s v="jazz"/>
    <n v="40087.772060185183"/>
    <n v="40147.87430555555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n v="41615.694421296292"/>
    <n v="41645.694421296292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4"/>
    <s v="jazz"/>
    <n v="41342.512233796297"/>
    <n v="41372.470567129625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n v="41487.688923611109"/>
    <n v="41517.688923611109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4"/>
    <s v="jazz"/>
    <n v="41577.227951388886"/>
    <n v="41607.26961805555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n v="40567.492210648146"/>
    <n v="40612.492210648146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n v="41183.833796296298"/>
    <n v="41223.875462962962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4"/>
    <s v="jazz"/>
    <n v="41368.250393518516"/>
    <n v="41398.250393518516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n v="42248.390405092585"/>
    <n v="42268.390405092585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4"/>
    <s v="jazz"/>
    <n v="41276.163506944438"/>
    <n v="41309.163506944438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4"/>
    <s v="jazz"/>
    <n v="41597.455555555556"/>
    <n v="41627.455555555556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n v="40504.899583333332"/>
    <n v="40534.899583333332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4"/>
    <s v="jazz"/>
    <n v="41037.496585648143"/>
    <n v="41058.49658564814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4"/>
    <s v="indie rock"/>
    <n v="41178.987708333334"/>
    <n v="41211.98770833333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n v="40876.917662037034"/>
    <n v="40921.91766203703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4"/>
    <s v="indie rock"/>
    <n v="40759.527199074073"/>
    <n v="40792.527199074073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4"/>
    <s v="indie rock"/>
    <n v="42371.602256944439"/>
    <n v="42431.602256944439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n v="40981.469282407401"/>
    <n v="41040.771527777775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4"/>
    <s v="indie rock"/>
    <n v="42713.607766203706"/>
    <n v="42734.607766203706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4"/>
    <s v="indie rock"/>
    <n v="42603.537187499998"/>
    <n v="42628.537187499998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n v="41026.62563657407"/>
    <n v="41056.62563657407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n v="40751.419965277775"/>
    <n v="40786.91666666666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n v="41887.450729166667"/>
    <n v="41917.450729166667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n v="41569.365497685183"/>
    <n v="41599.407164351847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4"/>
    <s v="indie rock"/>
    <n v="41841.698263888888"/>
    <n v="41871.698263888888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4"/>
    <s v="indie rock"/>
    <n v="40303.866701388884"/>
    <n v="40390.833333333328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n v="42065.564386574071"/>
    <n v="42095.522719907407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4"/>
    <s v="indie rock"/>
    <n v="42496.648263888892"/>
    <n v="42526.648263888892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4"/>
    <s v="indie rock"/>
    <n v="40430.794317129628"/>
    <n v="40475.794317129628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4"/>
    <s v="indie rock"/>
    <n v="42218.539652777778"/>
    <n v="42243.833333333336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n v="41211.355416666665"/>
    <n v="41241.39708333333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n v="40878.424884259257"/>
    <n v="40923.424884259257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n v="40645.765763888885"/>
    <n v="40690.765763888885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n v="42429.516226851854"/>
    <n v="42459.47456018518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n v="40291.478171296294"/>
    <n v="40337.46597222222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n v="41829.632199074069"/>
    <n v="41881.3125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n v="41149.462731481479"/>
    <n v="41174.767361111109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4"/>
    <s v="jazz"/>
    <n v="42341.74695601852"/>
    <n v="42371.74695601852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4"/>
    <s v="jazz"/>
    <n v="40506.906550925924"/>
    <n v="40566.906550925924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n v="41680.856365740736"/>
    <n v="41710.814699074072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n v="40766.8590625"/>
    <n v="40796.8590625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n v="40340.468229166661"/>
    <n v="40385.87430555555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n v="41081.356944444444"/>
    <n v="41112.833333333328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n v="42737.212025462963"/>
    <n v="42797.21202546296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n v="41641.671817129631"/>
    <n v="41662.671817129631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n v="41193.776006944441"/>
    <n v="41253.817673611105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4"/>
    <s v="jazz"/>
    <n v="41003.805775462963"/>
    <n v="41033.80577546296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n v="41116.429942129631"/>
    <n v="41146.429942129631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4"/>
    <s v="jazz"/>
    <n v="40937.346226851849"/>
    <n v="40968.87430555555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n v="40434.520069444443"/>
    <n v="40472.875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n v="41802.610300925924"/>
    <n v="41833.770833333328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n v="41944.582881944443"/>
    <n v="41974.624548611107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n v="41227.308391203704"/>
    <n v="41262.308391203704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n v="41562.338217592594"/>
    <n v="41592.379884259259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n v="40846.837685185179"/>
    <n v="40888.879351851851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4"/>
    <s v="jazz"/>
    <n v="41878.19667824074"/>
    <n v="41913.19667824074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n v="41934.626423611109"/>
    <n v="41964.668090277781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n v="41288.609594907408"/>
    <n v="41318.609594907408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n v="41575.547581018516"/>
    <n v="41605.58924768518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n v="40337.686689814815"/>
    <n v="40367.611111111109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n v="41013.489525462959"/>
    <n v="41043.489525462959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n v="41180.529085648144"/>
    <n v="41230.666666666664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n v="40977.904733796291"/>
    <n v="41007.863067129627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n v="40312.582245370366"/>
    <n v="40354.563888888886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4"/>
    <s v="jazz"/>
    <n v="41680.026643518519"/>
    <n v="41714.583333333328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4"/>
    <s v="jazz"/>
    <n v="41310.635937499996"/>
    <n v="41355.594270833331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n v="41710.835752314815"/>
    <n v="41770.835752314815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4"/>
    <s v="jazz"/>
    <n v="41733.403749999998"/>
    <n v="41762.916666666664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n v="42368.000335648147"/>
    <n v="42398.000335648147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n v="40882.690844907404"/>
    <n v="40926.5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n v="41551.464780092589"/>
    <n v="41581.50644675926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n v="41124.14638888889"/>
    <n v="41154.14638888889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n v="41416.429837962962"/>
    <n v="41455.498611111107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2"/>
    <s v="wearables"/>
    <n v="42181.675069444442"/>
    <n v="42226.675069444442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2"/>
    <s v="wearables"/>
    <n v="42745.763252314813"/>
    <n v="42775.763252314813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n v="42382.509953703695"/>
    <n v="42418.509953703695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2"/>
    <s v="wearables"/>
    <n v="42673.334548611114"/>
    <n v="42703.376215277771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2"/>
    <s v="wearables"/>
    <n v="42444.250578703701"/>
    <n v="42478.249999999993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n v="42732.539652777778"/>
    <n v="42784.665972222218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n v="42592.417222222219"/>
    <n v="42622.417222222219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n v="42491.44798611111"/>
    <n v="42551.44798611111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n v="42411.494953703703"/>
    <n v="42441.494953703703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n v="42360.710370370369"/>
    <n v="42420.710370370369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2"/>
    <s v="wearables"/>
    <n v="42356.41737268518"/>
    <n v="42386.41737268518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999999999999"/>
    <x v="2"/>
    <s v="wearables"/>
    <n v="42480.32027777777"/>
    <n v="42525.32027777777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6"/>
    <x v="2"/>
    <s v="wearables"/>
    <n v="42662.280231481483"/>
    <n v="42692.32189814814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n v="41998.831006944441"/>
    <n v="42028.831006944441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2"/>
    <s v="wearables"/>
    <n v="42194.500451388885"/>
    <n v="42236.500451388885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"/>
    <x v="2"/>
    <s v="wearables"/>
    <n v="42585.961805555555"/>
    <n v="42625.961805555555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2"/>
    <s v="wearables"/>
    <n v="42060.580543981479"/>
    <n v="42120.53887731480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2"/>
    <s v="wearables"/>
    <n v="42660.219131944446"/>
    <n v="42691.260798611103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2"/>
    <s v="wearables"/>
    <n v="42082.469479166662"/>
    <n v="42103.874305555553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3"/>
    <x v="2"/>
    <s v="wearables"/>
    <n v="41992.84103009259"/>
    <n v="42022.84103009259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"/>
    <x v="2"/>
    <s v="wearables"/>
    <n v="42766.29346064815"/>
    <n v="42808.251793981479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"/>
    <x v="2"/>
    <s v="wearables"/>
    <n v="42740.360358796293"/>
    <n v="42786.458333333336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2"/>
    <s v="wearables"/>
    <n v="42373.379085648143"/>
    <n v="42411.379085648143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2"/>
    <s v="wearables"/>
    <n v="42625.302303240744"/>
    <n v="42660.302303240744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2"/>
    <s v="wearables"/>
    <n v="42208.295358796291"/>
    <n v="42248.295358796291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2"/>
    <s v="wearables"/>
    <n v="42636.683402777773"/>
    <n v="42668.832638888889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n v="42619.302453703705"/>
    <n v="42649.302453703705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2"/>
    <s v="wearables"/>
    <n v="42421.920995370368"/>
    <n v="42481.879328703704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n v="41836.514282407406"/>
    <n v="41866.514282407406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3"/>
    <x v="2"/>
    <s v="wearables"/>
    <n v="42741.969988425924"/>
    <n v="42774.969988425924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n v="42720.887187499997"/>
    <n v="42757.874305555553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n v="42111.375694444439"/>
    <n v="42156.375694444439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2"/>
    <s v="wearables"/>
    <n v="41856.532384259255"/>
    <n v="41885.957638888889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2"/>
    <s v="wearables"/>
    <n v="42256.681631944441"/>
    <n v="42316.723298611112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2"/>
    <s v="wearables"/>
    <n v="42424.416157407402"/>
    <n v="42454.37449074073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2"/>
    <s v="wearables"/>
    <n v="42489.363252314812"/>
    <n v="42549.363252314812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n v="42184.725659722222"/>
    <n v="42229.725659722222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n v="42391.608761574076"/>
    <n v="42421.608761574076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4"/>
    <x v="2"/>
    <s v="wearables"/>
    <n v="42394.975706018515"/>
    <n v="42424.975706018515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4"/>
    <x v="2"/>
    <s v="wearables"/>
    <n v="42506.083657407398"/>
    <n v="42541.457638888889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2"/>
    <s v="wearables"/>
    <n v="41928.570856481478"/>
    <n v="41973.612523148149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n v="41830.613680555551"/>
    <n v="41860.613680555551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n v="42615.419976851852"/>
    <n v="42645.419976851852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"/>
    <x v="2"/>
    <s v="wearables"/>
    <n v="42574.334317129629"/>
    <n v="42605.537499999999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2"/>
    <s v="wearables"/>
    <n v="42060.782499999994"/>
    <n v="42090.740833333337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2"/>
    <s v="wearables"/>
    <n v="42339.634375000001"/>
    <n v="42369.624999999993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2"/>
    <s v="wearables"/>
    <n v="42324.434027777774"/>
    <n v="42378.666666666664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2"/>
    <s v="wearables"/>
    <n v="41772.961226851847"/>
    <n v="41812.961226851847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n v="42614.023437499993"/>
    <n v="42644.023437499993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2"/>
    <s v="wearables"/>
    <n v="42611.600636574069"/>
    <n v="42641.600636574069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n v="41855.450972222221"/>
    <n v="41885.450972222221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2"/>
    <s v="wearables"/>
    <n v="42538.423472222225"/>
    <n v="42563.45208333333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n v="42437.59165509259"/>
    <n v="42497.549988425926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6"/>
    <x v="2"/>
    <s v="wearables"/>
    <n v="42652.631574074076"/>
    <n v="42685.874999999993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2"/>
    <s v="wearables"/>
    <n v="41920.929745370369"/>
    <n v="41973.624305555553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2"/>
    <s v="wearables"/>
    <n v="41947.607407407406"/>
    <n v="41972.333333333336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n v="41817.533101851848"/>
    <n v="41847.310416666667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2"/>
    <s v="wearables"/>
    <n v="41940.769641203704"/>
    <n v="41970.81130787036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3"/>
    <x v="2"/>
    <s v="wearables"/>
    <n v="42281.835659722223"/>
    <n v="42326.877326388887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8"/>
    <x v="2"/>
    <s v="wearables"/>
    <n v="41925.966319444444"/>
    <n v="41956.001388888886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n v="42748.726388888892"/>
    <n v="42808.68472222222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n v="42720.386724537035"/>
    <n v="42765.386724537035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2"/>
    <s v="wearables"/>
    <n v="42325.350856481477"/>
    <n v="42354.91597222221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2"/>
    <s v="wearables"/>
    <n v="42780.375706018516"/>
    <n v="42810.334039351852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4"/>
    <x v="2"/>
    <s v="wearables"/>
    <n v="42388.3753125"/>
    <n v="42418.3753125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"/>
    <x v="2"/>
    <s v="wearables"/>
    <n v="42276.291469907403"/>
    <n v="42307.291469907403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n v="41976.70685185185"/>
    <n v="41984.96597222222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n v="42676.2502662037"/>
    <n v="42718.291932870365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n v="42702.475868055553"/>
    <n v="42732.475868055553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n v="42510.271365740737"/>
    <n v="42540.271365740737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n v="42561.496087962958"/>
    <n v="42617.79097222221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n v="41946.564756944441"/>
    <n v="41991.564756944441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6"/>
    <x v="2"/>
    <s v="wearables"/>
    <n v="42714.107083333329"/>
    <n v="42759.107083333329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n v="42339.500648148147"/>
    <n v="42367.499999999993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n v="41954.66915509259"/>
    <n v="42004.66915509259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n v="42303.545081018521"/>
    <n v="42333.58674768517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n v="42421.773796296293"/>
    <n v="42466.732129629621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n v="42289.341840277775"/>
    <n v="42329.383506944439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n v="42535.158946759257"/>
    <n v="42565.158946759257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n v="42009.640613425923"/>
    <n v="42039.640613425923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n v="42126.736215277771"/>
    <n v="42156.699305555558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n v="42270.918645833335"/>
    <n v="42293.833333333336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n v="42111.313391203708"/>
    <n v="42141.313391203708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n v="42145.586354166669"/>
    <n v="42175.586354166669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n v="42370.247256944444"/>
    <n v="42400.247256944444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x v="4"/>
    <s v="electronic music"/>
    <n v="42049.500428240739"/>
    <n v="42079.458761574067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n v="42426.074259259258"/>
    <n v="42460.032592592594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n v="41904.700775462959"/>
    <n v="41934.700775462959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n v="42755.294039351851"/>
    <n v="42800.499999999993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n v="42044.378553240742"/>
    <n v="42098.582638888889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n v="42611.149872685179"/>
    <n v="42625.149872685179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n v="42324.430671296293"/>
    <n v="42354.430671296293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n v="42514.333622685182"/>
    <n v="42544.333622685182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n v="42688.399074074077"/>
    <n v="42716.399074074077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n v="42554.833379629628"/>
    <n v="42586.832638888889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n v="42016.30810185185"/>
    <n v="42046.3081018518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n v="41249.115624999999"/>
    <n v="41281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n v="42119.48914351852"/>
    <n v="42141.874999999993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n v="42417.898414351854"/>
    <n v="42447.856747685182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n v="42691.775995370372"/>
    <n v="42716.999305555553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n v="42579.375104166662"/>
    <n v="42609.375104166662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n v="41830.726759259262"/>
    <n v="41850.726759259262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n v="41851.362824074073"/>
    <n v="41894.083333333328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n v="42113.919618055552"/>
    <n v="42143.919618055552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n v="42011.592604166661"/>
    <n v="42068.51874999999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n v="41844.541087962964"/>
    <n v="41874.541087962964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n v="42319.518055555549"/>
    <n v="42364.518055555549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n v="41918.485127314809"/>
    <n v="41948.52679398148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n v="42597.719780092586"/>
    <n v="42637.719780092586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n v="42382.097743055558"/>
    <n v="42412.097743055558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n v="42231.463854166665"/>
    <n v="42261.463854166665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n v="41849.680844907409"/>
    <n v="41877.680844907409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n v="42483.464062499996"/>
    <n v="42527.506249999999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n v="42774.839490740742"/>
    <n v="42799.839490740742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n v="41831.518506944441"/>
    <n v="41861.583333333328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n v="42406.659085648142"/>
    <n v="42436.659085648142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n v="42058.386307870365"/>
    <n v="42118.344641203708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n v="42678.537997685176"/>
    <n v="42708.579664351848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n v="42047.567627314813"/>
    <n v="42088.666666666664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n v="42046.456666666665"/>
    <n v="42076.415000000001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n v="42079.579780092587"/>
    <n v="42109.579780092587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n v="42431.943379629629"/>
    <n v="42491.708333333336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n v="42556.473854166667"/>
    <n v="42563.473854166667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n v="42582.697476851848"/>
    <n v="42612.697476851848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n v="41416.894710648143"/>
    <n v="41461.894710648143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n v="41661.047708333332"/>
    <n v="41689.047708333332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n v="41445.629421296297"/>
    <n v="41490.62942129629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n v="41599.522349537037"/>
    <n v="41629.52234953703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n v="42440.037777777768"/>
    <n v="42469.996111111112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n v="41571.896516203698"/>
    <n v="41603.9381828703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n v="41162.678495370368"/>
    <n v="41182.678495370368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n v="42295.420057870368"/>
    <n v="42325.461724537039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n v="41645.498807870368"/>
    <n v="41675.498807870368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n v="40802.631261574068"/>
    <n v="40832.631261574068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n v="41612.839641203704"/>
    <n v="41642.839641203704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n v="41005.570787037032"/>
    <n v="41035.570787037032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n v="41838.044560185182"/>
    <n v="41893.044560185182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n v="42352.833460648144"/>
    <n v="42382.833460648144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n v="40700.862511574072"/>
    <n v="40745.862511574072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n v="42479.23305555556"/>
    <n v="42504.23305555556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n v="41739.804780092592"/>
    <n v="41769.804780092592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n v="42002.593657407408"/>
    <n v="42032.593657407408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n v="41101.572777777779"/>
    <n v="41131.572777777779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n v="41793.326192129629"/>
    <n v="41853.326192129629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n v="41829.578749999993"/>
    <n v="41859.578749999993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n v="42413.337673611109"/>
    <n v="42443.296006944445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n v="41845.533460648148"/>
    <n v="41875.533460648148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n v="41775.380636574075"/>
    <n v="41805.380636574075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n v="41723.466053240736"/>
    <n v="41753.466053240736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n v="42150.856192129628"/>
    <n v="42180.856192129628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n v="42122.852465277778"/>
    <n v="42152.852465277778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n v="42440.486944444441"/>
    <n v="42470.4452777777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n v="41249.692569444444"/>
    <n v="41279.692569444444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n v="42396.640474537031"/>
    <n v="42411.640474537031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n v="40795.380011574067"/>
    <n v="40825.38001157406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n v="41486.203935185185"/>
    <n v="41516.203935185185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n v="41885.184652777774"/>
    <n v="41915.8125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n v="41660.459224537037"/>
    <n v="41700.459224537037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n v="41712.429340277777"/>
    <n v="41742.42934027777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n v="42107.503101851849"/>
    <n v="42137.503101851849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n v="42383.777442129627"/>
    <n v="42413.777442129627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n v="42538.439097222225"/>
    <n v="42565.424999999996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n v="41576.712094907409"/>
    <n v="41616.915972222218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n v="42478.888773148145"/>
    <n v="42538.888773148145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n v="41771.076631944445"/>
    <n v="41801.076631944445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n v="41691.802395833329"/>
    <n v="41721.760729166665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n v="40973.407118055555"/>
    <n v="41003.365451388883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n v="41813.528055555551"/>
    <n v="41843.528055555551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n v="40952.30364583333"/>
    <n v="41012.261979166666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n v="42662.418865740743"/>
    <n v="42692.4605324074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n v="41220.59979166666"/>
    <n v="41250.59979166666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n v="42346.870254629634"/>
    <n v="42376.870254629634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n v="41963.426053240742"/>
    <n v="42023.020833333336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n v="41835.643749999996"/>
    <n v="41865.643749999996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n v="41526.01258101852"/>
    <n v="41556.01258101852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n v="42429.362210648142"/>
    <n v="42459.32054398147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n v="41009.513981481476"/>
    <n v="41069.513981481476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n v="42333.265196759261"/>
    <n v="42363.265196759261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n v="41703.833090277774"/>
    <n v="41733.79142361111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n v="41722.459074074075"/>
    <n v="41735.459074074075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n v="40799.539351851847"/>
    <n v="40844.53935185184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n v="42412.60087962963"/>
    <n v="42442.559212962959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n v="41410.370659722219"/>
    <n v="41424.370659722219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n v="41718.190370370365"/>
    <n v="41748.190370370365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n v="42094.333923611113"/>
    <n v="42124.333923611113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n v="42212.290856481479"/>
    <n v="42272.290856481479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n v="42534.99414351851"/>
    <n v="42564.99414351851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n v="41926.520833333328"/>
    <n v="41957.562499999993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n v="41828.316168981481"/>
    <n v="41858.316168981481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n v="42495.931631944441"/>
    <n v="42525.931631944441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n v="41908.663194444445"/>
    <n v="41968.704861111109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n v="42332.574861111112"/>
    <n v="42362.574861111112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n v="42705.782071759262"/>
    <n v="42735.782071759262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n v="41821.073854166665"/>
    <n v="41851.073854166665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n v="41957.95171296296"/>
    <n v="41971.856249999997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n v="42558.656180555547"/>
    <n v="42588.656180555547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n v="42327.338298611103"/>
    <n v="42357.338298611103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n v="42453.486354166664"/>
    <n v="42483.486354166664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n v="42736.573275462964"/>
    <n v="42756.573275462964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n v="41975.014189814807"/>
    <n v="42005.014189814807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n v="42192.128715277773"/>
    <n v="42222.128715277773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n v="42164.366319444445"/>
    <n v="42194.366319444445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n v="42021.672766203708"/>
    <n v="42051.67276620370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n v="42324.860254629624"/>
    <n v="42354.860254629624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n v="42092.848611111105"/>
    <n v="42122.848611111105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n v="41854.414259259262"/>
    <n v="41914.414259259262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n v="41723.620057870365"/>
    <n v="41761.620057870365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n v="41871.638692129629"/>
    <n v="41931.63869212962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n v="42674.837743055548"/>
    <n v="42704.87940972222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n v="42507.376921296294"/>
    <n v="42537.376921296294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n v="42317.62123842592"/>
    <n v="42377.62123842592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n v="42223.769247685181"/>
    <n v="42253.769247685181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n v="42109.376296296294"/>
    <n v="42139.376296296294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n v="42143.380844907406"/>
    <n v="42173.380844907406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n v="42222.775532407402"/>
    <n v="42252.775532407402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n v="41835.430648148147"/>
    <n v="41865.430648148147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n v="42028.737986111104"/>
    <n v="42058.737986111104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n v="41918.294907407406"/>
    <n v="41978.336574074077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n v="41951.758425925924"/>
    <n v="41981.758425925924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n v="42154.393113425926"/>
    <n v="42185.322916666664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n v="42060.821597222217"/>
    <n v="42090.77993055556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n v="42122.296168981477"/>
    <n v="42143.296168981477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n v="41876.350277777776"/>
    <n v="41907.350277777776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n v="41830.390277777777"/>
    <n v="41860.390277777777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n v="42509.39099537037"/>
    <n v="42539.39099537037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n v="41791.881134259253"/>
    <n v="41825.881134259253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n v="42150.152106481481"/>
    <n v="42180.833333333336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n v="41863.401562499996"/>
    <n v="41894.401562499996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n v="42604.720659722218"/>
    <n v="42634.720659722218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n v="42027.020405092589"/>
    <n v="42057.02040509258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n v="42124.559849537036"/>
    <n v="42154.559849537036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n v="41938.471377314811"/>
    <n v="41956.513043981475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n v="41841.348981481482"/>
    <n v="41871.348981481482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n v="42183.85251157407"/>
    <n v="42218.85251157407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n v="42468.508414351854"/>
    <n v="42498.508414351854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n v="42170.395127314812"/>
    <n v="42200.395127314812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n v="42745.686319444438"/>
    <n v="42800.208333333336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n v="41897.327499999999"/>
    <n v="41927.32749999999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n v="41837.57236111111"/>
    <n v="41867.57236111111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n v="42275.386886574073"/>
    <n v="42305.386886574073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n v="41781.473541666666"/>
    <n v="41818.473541666666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n v="42034.006030092591"/>
    <n v="42064.006030092591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n v="42728.494074074071"/>
    <n v="42747.362499999996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n v="42656.528043981474"/>
    <n v="42675.83263888888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n v="42741.266331018516"/>
    <n v="42772.266331018516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n v="42130.531817129631"/>
    <n v="42162.833333333336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n v="42123.530034722215"/>
    <n v="42156.612499999996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n v="42109.561608796292"/>
    <n v="42141.416666666664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n v="42711.367361111108"/>
    <n v="42732.367361111108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n v="42529.645775462959"/>
    <n v="42550.645775462959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n v="41852.332465277774"/>
    <n v="41882.332465277774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n v="42419.270370370366"/>
    <n v="42449.228703703695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n v="42747.173356481479"/>
    <n v="42777.173356481479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n v="42409.442743055559"/>
    <n v="42469.401076388887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x v="8"/>
    <s v="photobooks"/>
    <n v="42072.15484953703"/>
    <n v="42102.15484953703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n v="42298.014502314814"/>
    <n v="42358.041666666664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x v="8"/>
    <s v="photobooks"/>
    <n v="42326.485405092586"/>
    <n v="42356.485405092586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n v="42503.331412037034"/>
    <n v="42533.915972222218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n v="42333.285717592589"/>
    <n v="42368.791666666664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n v="42161.437499999993"/>
    <n v="42193.437499999993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n v="42089.144166666665"/>
    <n v="42110.144166666665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n v="42536.273680555554"/>
    <n v="42566.273680555554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x v="8"/>
    <s v="photobooks"/>
    <n v="42151.955486111103"/>
    <n v="42181.955486111103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n v="42125.2815625"/>
    <n v="42155.2815625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n v="42297.414733796293"/>
    <n v="42341.874999999993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n v="42138.173043981478"/>
    <n v="42168.173043981478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n v="42772.442743055559"/>
    <n v="42805.228472222218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n v="42430.096909722219"/>
    <n v="42460.083333333336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n v="42423.375740740739"/>
    <n v="42453.334074074075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n v="42761.512789351851"/>
    <n v="42791.512789351851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x v="8"/>
    <s v="photobooks"/>
    <n v="42132.608472222222"/>
    <n v="42155.541666666664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n v="42515.533113425925"/>
    <n v="42530.533113425925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n v="42318.616840277777"/>
    <n v="42334.708333333336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n v="42731.422453703701"/>
    <n v="42766.422453703701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n v="42104.507002314807"/>
    <n v="42164.507002314807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x v="8"/>
    <s v="photobooks"/>
    <n v="41759.589768518512"/>
    <n v="41789.589768518512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n v="42247.283067129632"/>
    <n v="42279.627083333333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n v="42535.4761574074"/>
    <n v="42565.4761574074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n v="42278.328703703701"/>
    <n v="42308.791666666664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n v="42633.128622685181"/>
    <n v="42663.128622685181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n v="42211.295277777775"/>
    <n v="42241.295277777775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n v="42680.142222222225"/>
    <n v="42707.666666666664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n v="42430.387118055551"/>
    <n v="42460.833333333336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n v="42653.843854166662"/>
    <n v="42683.885520833333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n v="41736.216458333329"/>
    <n v="41796.216458333329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n v="41509.572662037033"/>
    <n v="41569.572662037033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n v="41715.541446759256"/>
    <n v="41749.708333333328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n v="41827.585833333331"/>
    <n v="41857.958333333328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n v="40754.395925925921"/>
    <n v="40814.3959259259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n v="40985.126469907402"/>
    <n v="41015.333333333328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n v="40568.639236111107"/>
    <n v="40598.639236111107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n v="42193.608425925922"/>
    <n v="42243.708333333336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n v="41506.514699074076"/>
    <n v="41553.514699074076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n v="40939.615439814814"/>
    <n v="40960.615439814814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n v="42007.455347222225"/>
    <n v="42037.455347222225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n v="41582.802071759259"/>
    <n v="41622.802071759259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n v="41110.34680555555"/>
    <n v="41118.333333333328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n v="41124.949826388889"/>
    <n v="41144.949826388889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n v="40731.277037037034"/>
    <n v="40761.277037037034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n v="40883.629247685181"/>
    <n v="40913.62924768518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n v="41408.706678240742"/>
    <n v="41467.57708333333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n v="41923.504398148143"/>
    <n v="41945.915972222218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n v="40781.832199074073"/>
    <n v="40797.220833333333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n v="40671.545960648145"/>
    <n v="40732.541666666664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n v="41355.492164351846"/>
    <n v="41386.541666666664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n v="41774.266597222217"/>
    <n v="41804.266597222217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n v="40837.710057870368"/>
    <n v="40882.751724537033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n v="41369.958969907406"/>
    <n v="41399.958969907406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n v="41767.323530092588"/>
    <n v="41802.957638888889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n v="41067.407534722224"/>
    <n v="41097.407534722224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x v="4"/>
    <s v="rock"/>
    <n v="41843.309386574074"/>
    <n v="41888.309386574074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n v="40751.481099537035"/>
    <n v="40811.481099537035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n v="41543.654733796291"/>
    <n v="41571.65473379629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n v="41855.450312499997"/>
    <n v="41885.450312499997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n v="40487.288032407407"/>
    <n v="40543.874305555553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n v="41579.512175925927"/>
    <n v="41609.553842592592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x v="4"/>
    <s v="rock"/>
    <n v="40921.586006944446"/>
    <n v="40951.586006944446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n v="40586.752199074072"/>
    <n v="40635.710532407407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n v="41487.277916666666"/>
    <n v="41517.277916666666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n v="41766.637314814812"/>
    <n v="41798.832638888889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n v="41666.50949074074"/>
    <n v="41696.50949074074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n v="41638.009571759256"/>
    <n v="41668.009571759256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n v="41656.429305555554"/>
    <n v="41686.429305555554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n v="41691.750810185185"/>
    <n v="41726.708333333328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n v="41547.329664351848"/>
    <n v="41576.329664351848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n v="40465.321932870364"/>
    <n v="40512.321932870364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n v="41620.543344907404"/>
    <n v="41650.543344907404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n v="41449.251828703702"/>
    <n v="41479.251828703702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n v="41507.512118055551"/>
    <n v="41537.51211805555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n v="42445.489722222213"/>
    <n v="42475.666666666664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n v="40933.523634259262"/>
    <n v="40993.48196759259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n v="41561.350219907406"/>
    <n v="41591.39188657407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n v="40274.411793981482"/>
    <n v="40343.833333333328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n v="41852.396886574068"/>
    <n v="41882.396886574068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x v="4"/>
    <s v="rock"/>
    <n v="41116.356770833328"/>
    <n v="41151.356770833328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n v="41458.534571759257"/>
    <n v="41493.534571759257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n v="40007.37091435185"/>
    <n v="40056.833333333328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n v="41121.22855324074"/>
    <n v="41156.22855324074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n v="41786.221828703703"/>
    <n v="41814.75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n v="41681.765856481477"/>
    <n v="41721.724189814813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n v="40513.42423611111"/>
    <n v="40603.424236111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n v="41463.410138888888"/>
    <n v="41483.410138888888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n v="41586.141840277778"/>
    <n v="41616.874305555553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n v="41320.38413194444"/>
    <n v="41343.833333333328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1"/>
    <s v="plays"/>
    <n v="42711.901412037034"/>
    <n v="42735.374305555553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n v="42160.249710648146"/>
    <n v="42175.24971064814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n v="42039.051238425927"/>
    <n v="42052.249999999993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n v="42107.287685185183"/>
    <n v="42167.287685185183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1"/>
    <s v="plays"/>
    <n v="42560.821331018517"/>
    <n v="42591.83333333333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1"/>
    <s v="plays"/>
    <n v="42708.801446759251"/>
    <n v="42738.801446759251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1"/>
    <s v="plays"/>
    <n v="42086.281608796293"/>
    <n v="42116.957638888889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1"/>
    <s v="plays"/>
    <n v="42064.319340277776"/>
    <n v="42100.95833333333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n v="42256.430879629632"/>
    <n v="42283.624305555553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x v="1"/>
    <s v="plays"/>
    <n v="42292.367719907408"/>
    <n v="42322.409386574065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n v="42278.120335648149"/>
    <n v="42296.124999999993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n v="42184.239548611113"/>
    <n v="42214.374999999993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n v="42422.717280092591"/>
    <n v="42442.675613425927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x v="1"/>
    <s v="plays"/>
    <n v="42461.413865740738"/>
    <n v="42491.413865740738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n v="42458.347592592596"/>
    <n v="42488.34759259259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1"/>
    <s v="plays"/>
    <n v="42169.481006944443"/>
    <n v="42199.481006944443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n v="42483.341874999998"/>
    <n v="42522.45624999999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1"/>
    <s v="plays"/>
    <n v="42195.416412037033"/>
    <n v="42205.791666666664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n v="42674.724664351852"/>
    <n v="42704.766331018516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n v="42566.107870370368"/>
    <n v="42582.124999999993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n v="42746.861168981479"/>
    <n v="42806.819502314807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n v="42543.332268518519"/>
    <n v="42572.395833333336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n v="41947.124236111107"/>
    <n v="41977.124236111107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n v="42387.169895833329"/>
    <n v="42417.169895833329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n v="42611.280231481483"/>
    <n v="42651.280231481483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n v="42257.549398148149"/>
    <n v="42292.549398148149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n v="42556.333912037029"/>
    <n v="42601.333912037029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n v="42669.468969907401"/>
    <n v="42704.510636574072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n v="42082.369467592587"/>
    <n v="42112.369467592587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n v="42402.37631944444"/>
    <n v="42432.37631944444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n v="42604.336342592585"/>
    <n v="42664.336342592585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n v="42278.164907407401"/>
    <n v="42313.708333333336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n v="42393.628576388881"/>
    <n v="42428.628576388881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n v="42519.902152777773"/>
    <n v="42572.249999999993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n v="41984.710324074076"/>
    <n v="42014.710324074076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n v="41816.478761574072"/>
    <n v="41831.33333333332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n v="42705.357013888883"/>
    <n v="42734.624999999993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n v="42697.415937499994"/>
    <n v="42727.415937499994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n v="42115.323206018518"/>
    <n v="42145.32320601851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n v="42451.365115740737"/>
    <n v="42485.954861111109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n v="42626.300370370365"/>
    <n v="42656.300370370365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n v="42703.752719907403"/>
    <n v="42733.752719907403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n v="41974.458657407398"/>
    <n v="42019.45865740739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n v="42123.345312500001"/>
    <n v="42153.345312500001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n v="42612.309421296297"/>
    <n v="42657.309421296297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n v="41934.888252314813"/>
    <n v="41974.929918981477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n v="42521.943391203698"/>
    <n v="42552.833333333336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n v="42569.170763888884"/>
    <n v="42599.170763888884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n v="42731.726944444446"/>
    <n v="42761.726944444446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n v="41805.7734375"/>
    <n v="41835.7734375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n v="42410.440821759257"/>
    <n v="42440.440821759257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n v="42313.603032407402"/>
    <n v="42343.603032407402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n v="41955.530416666668"/>
    <n v="41990.53041666666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n v="42767.243969907409"/>
    <n v="42797.243969907409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n v="42188.470289351848"/>
    <n v="42218.470289351848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n v="41936.313831018517"/>
    <n v="41981.355497685181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n v="41836.262187499997"/>
    <n v="41866.262187499997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n v="42612.290706018517"/>
    <n v="42644.290706018517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n v="42172.483090277768"/>
    <n v="42202.48309027776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n v="42542.193090277775"/>
    <n v="42600.832638888889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n v="42522.456469907404"/>
    <n v="42551.456469907404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n v="41799.481006944443"/>
    <n v="41834.481006944443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n v="41421.742488425924"/>
    <n v="41451.742488425924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n v="42040.304687499993"/>
    <n v="42070.304687499993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n v="41963.17283564814"/>
    <n v="41991.17283564814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n v="42316.999247685184"/>
    <n v="42353.95763888888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n v="42333.679791666662"/>
    <n v="42363.679791666662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n v="42382.406759259255"/>
    <n v="42412.406759259255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n v="42200.244976851849"/>
    <n v="42251.83263888888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n v="41308.784583333334"/>
    <n v="41343.666666666664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n v="42502.474293981482"/>
    <n v="42532.474293981482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n v="41212.921354166661"/>
    <n v="41243.083333333328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n v="41429.705555555556"/>
    <n v="41459.705555555556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n v="41304.628900462958"/>
    <n v="41333.915972222218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n v="40689.237534722219"/>
    <n v="40719.23753472221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n v="40668.481365740736"/>
    <n v="40730.481365740736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n v="41095.567361111105"/>
    <n v="41123.567361111105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n v="41781.383935185186"/>
    <n v="41811.383935185186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n v="41464.601053240738"/>
    <n v="41524.601053240738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n v="42396.510729166665"/>
    <n v="42414.999305555553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x v="4"/>
    <s v="rock"/>
    <n v="41951.362337962957"/>
    <n v="42011.362337962964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n v="42049.399907407402"/>
    <n v="42079.358240740738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n v="41924.662766203699"/>
    <n v="41969.70443287037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n v="42291.669560185182"/>
    <n v="42321.711226851847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n v="42145.857569444437"/>
    <n v="42169.857569444437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x v="4"/>
    <s v="rock"/>
    <n v="41710.260949074072"/>
    <n v="41740.260949074072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n v="41547.670023148145"/>
    <n v="41562.670023148145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n v="42101.425254629627"/>
    <n v="42131.425254629627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n v="41072.40662037037"/>
    <n v="41102.40662037037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n v="42704.618437499994"/>
    <n v="42734.618437499994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n v="42423.828564814808"/>
    <n v="42453.786898148144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n v="42719.732858796291"/>
    <n v="42749.73285879629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n v="42677.335717592585"/>
    <n v="42707.377384259256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n v="42746.88622685185"/>
    <n v="42768.84097222222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n v="42568.426041666658"/>
    <n v="42583.426041666658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n v="42130.15828703704"/>
    <n v="42160.15828703704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n v="42141.429467592585"/>
    <n v="42163.749999999993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n v="42702.881076388883"/>
    <n v="42732.881076388883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n v="41370.466851851852"/>
    <n v="41400.466851851852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n v="42706.741643518515"/>
    <n v="42726.741643518515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n v="42160.401874999996"/>
    <n v="42190.401874999996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n v="42433.355567129627"/>
    <n v="42489.174305555549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n v="42184.313530092586"/>
    <n v="42214.313530092586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n v="42126.587905092594"/>
    <n v="42157.854166666664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n v="42634.281446759262"/>
    <n v="42660.343055555553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n v="42565.147650462961"/>
    <n v="42595.14765046296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n v="42087.469976851848"/>
    <n v="42121.38333333333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n v="42193.317337962959"/>
    <n v="42237.874305555553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n v="42400.821597222217"/>
    <n v="42431.821597222217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n v="42553.348645833328"/>
    <n v="42583.348645833328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n v="42751.811643518515"/>
    <n v="42794.791666666664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n v="42719.575011574074"/>
    <n v="42749.575011574074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n v="42018.665300925924"/>
    <n v="42048.665300925924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n v="42640.584606481476"/>
    <n v="42670.554861111108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n v="42526.540902777771"/>
    <n v="42556.54090277777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n v="41888.670983796292"/>
    <n v="41918.670983796292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n v="42498.007789351854"/>
    <n v="42532.895833333336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n v="41399.662893518514"/>
    <n v="41420.662893518514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n v="42064.720034722217"/>
    <n v="42124.67836805556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n v="41450.729571759257"/>
    <n v="41480.729571759257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n v="42032.17690972222"/>
    <n v="42057.17690972222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n v="41941.347233796296"/>
    <n v="41971.38890046296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n v="42297.099618055552"/>
    <n v="42350.083333333336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n v="41838.20344907407"/>
    <n v="41863.20344907407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n v="42291.538842592585"/>
    <n v="42321.580509259256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n v="41944.800173611111"/>
    <n v="42004.841840277775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n v="42478.985185185178"/>
    <n v="42523.985185185178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n v="42012.725694444445"/>
    <n v="42040.725694444445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n v="41946.730312499996"/>
    <n v="41976.730312499996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n v="42360.103819444441"/>
    <n v="42420.103819444441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n v="42707.919756944444"/>
    <n v="42737.919756944444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n v="42192.342488425922"/>
    <n v="42232.3424884259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n v="42299.592812499999"/>
    <n v="42329.634479166663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n v="42231.816828703704"/>
    <n v="42262.13263888889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n v="42395.123078703698"/>
    <n v="42425.123078703698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n v="42622.12290509259"/>
    <n v="42652.12290509259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n v="42524.334328703706"/>
    <n v="42549.334328703706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n v="42013.582280092589"/>
    <n v="42043.582280092589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n v="42603.906296296293"/>
    <n v="42633.906296296293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n v="42340.026979166665"/>
    <n v="42370.026979166665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n v="42676.384282407402"/>
    <n v="42689.425949074073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n v="42092.798136574071"/>
    <n v="42122.798136574071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n v="42180.056944444441"/>
    <n v="42240.056944444441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n v="42601.518344907403"/>
    <n v="42631.518344907403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n v="42432.046493055554"/>
    <n v="42462.00482638888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n v="42073.727337962955"/>
    <n v="42103.727337962955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n v="41961.480185185181"/>
    <n v="41992.480185185181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n v="42303.877499999995"/>
    <n v="42333.919166666667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n v="42175.447083333333"/>
    <n v="42205.447083333333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n v="42673.292534722219"/>
    <n v="42714.124999999993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n v="42142.433773148143"/>
    <n v="42163.291666666664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n v="42258.44699074074"/>
    <n v="42288.44699074074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n v="42391.016863425924"/>
    <n v="42421.016863425924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n v="41796.19836805555"/>
    <n v="41832.874305555553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n v="42457.538182870368"/>
    <n v="42487.246527777774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n v="42040.496539351843"/>
    <n v="42070.496539351843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n v="42486.415081018517"/>
    <n v="42516.415081018517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n v="42198.432511574072"/>
    <n v="42258.43251157407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n v="42485.312013888884"/>
    <n v="42515.312013888884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n v="42707.59269675926"/>
    <n v="42737.59269675926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n v="42199.540069444447"/>
    <n v="42259.540069444447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n v="42139.208969907406"/>
    <n v="42169.208969907406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n v="42461.114328703705"/>
    <n v="42481.114328703705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n v="42529.39738425926"/>
    <n v="42559.39738425926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n v="42115.603217592587"/>
    <n v="42145.892361111109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n v="42086.478067129625"/>
    <n v="42134.478067129625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n v="42389.837928240733"/>
    <n v="42419.837928240733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n v="41931.62568287037"/>
    <n v="41961.667349537034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n v="41818.369942129626"/>
    <n v="41848.369942129626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n v="42795.362812499996"/>
    <n v="42840.32114583333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n v="42463.533333333333"/>
    <n v="42484.582638888889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n v="41832.33935185185"/>
    <n v="41887.235416666663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n v="42708.335243055553"/>
    <n v="42738.335243055553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n v="42289.563009259255"/>
    <n v="42319.604675925926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n v="41831.37222222222"/>
    <n v="41861.833333333328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n v="42311.871481481481"/>
    <n v="42340.392361111109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n v="41915.563634259255"/>
    <n v="41973.656249999993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n v="41899.311967592592"/>
    <n v="41932.666666666664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n v="41344.329525462963"/>
    <n v="41374.32952546296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n v="41326.577986111108"/>
    <n v="41371.536319444444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n v="41291.328217592592"/>
    <n v="41321.328217592592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x v="3"/>
    <s v="radio &amp; podcasts"/>
    <n v="40959.401064814811"/>
    <n v="40989.791666666664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n v="42339.838726851849"/>
    <n v="42380.874999999993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n v="40933.468576388885"/>
    <n v="40993.42690972222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n v="40645.681122685186"/>
    <n v="40705.681122685186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x v="3"/>
    <s v="radio &amp; podcasts"/>
    <n v="41290.265150462961"/>
    <n v="41320.265150462961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n v="41250.493784722217"/>
    <n v="41271.493784722217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x v="3"/>
    <s v="radio &amp; podcasts"/>
    <n v="42073.624236111107"/>
    <n v="42103.624236111107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x v="3"/>
    <s v="radio &amp; podcasts"/>
    <n v="41533.20952546296"/>
    <n v="41563.20952546296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n v="40939.646284722221"/>
    <n v="40969.646284722221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n v="41500.394583333327"/>
    <n v="41530.394583333327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n v="41960.389618055553"/>
    <n v="41992.87430555555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x v="3"/>
    <s v="radio &amp; podcasts"/>
    <n v="40765.708587962959"/>
    <n v="40795.708587962959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x v="3"/>
    <s v="radio &amp; podcasts"/>
    <n v="40840.282453703701"/>
    <n v="40899.791666666664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x v="3"/>
    <s v="radio &amp; podcasts"/>
    <n v="41394.538344907407"/>
    <n v="41408.538344907407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n v="41754.411909722221"/>
    <n v="41768.832638888889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x v="3"/>
    <s v="radio &amp; podcasts"/>
    <n v="41464.600682870368"/>
    <n v="41481.375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n v="41550.589641203704"/>
    <n v="41580.589641203704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n v="41136.524722222224"/>
    <n v="41158.993749999994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n v="42547.859664351847"/>
    <n v="42572.859664351847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n v="41052.867627314808"/>
    <n v="41111.285416666666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n v="42130.462650462963"/>
    <n v="42175.462650462963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n v="42031.835196759253"/>
    <n v="42061.835196759253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n v="42554.584155092591"/>
    <n v="42584.584155092591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n v="41614.229861111111"/>
    <n v="41644.229861111111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n v="41198.278379629628"/>
    <n v="41228.320046296292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n v="41520.227708333332"/>
    <n v="41549.227708333332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n v="41991.380127314813"/>
    <n v="42050.318055555552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n v="40682.551458333335"/>
    <n v="40712.551458333335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n v="41411.533275462964"/>
    <n v="41441.533275462964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n v="42067.389039351845"/>
    <n v="42097.318055555552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n v="40752.456377314811"/>
    <n v="40782.456377314811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n v="41838.141886574071"/>
    <n v="41898.141886574071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n v="41444.309282407405"/>
    <n v="41486.488194444442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n v="41840.650208333333"/>
    <n v="41885.650208333333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n v="42526.673993055556"/>
    <n v="42586.673993055556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n v="41365.57126157407"/>
    <n v="41395.57126157407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x v="8"/>
    <s v="photobooks"/>
    <n v="42163.2502662037"/>
    <n v="42193.2502662037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n v="42426.20925925926"/>
    <n v="42454.583333333336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n v="42606.01390046296"/>
    <n v="42666.01390046296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n v="41772.32435185185"/>
    <n v="41800.022916666661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n v="42414.109988425924"/>
    <n v="42451.500694444439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n v="41814.452592592592"/>
    <n v="41844.452592592592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n v="40254.117002314815"/>
    <n v="40313.006944444445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n v="41786.281030092592"/>
    <n v="41817.281030092592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n v="42751.200057870366"/>
    <n v="42780.624305555553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n v="41809.051828703698"/>
    <n v="41839.051828703698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n v="42296.250046296293"/>
    <n v="42326.291712962957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n v="42741.351145833331"/>
    <n v="42771.351145833331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n v="41806.30400462963"/>
    <n v="41836.30400462963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n v="42234.264351851853"/>
    <n v="42274.264351851853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x v="8"/>
    <s v="photobooks"/>
    <n v="42414.92010416666"/>
    <n v="42444.878437499996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n v="42619.133009259262"/>
    <n v="42649.249999999993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n v="41948.233252314814"/>
    <n v="41978.916666666664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n v="41760.486712962964"/>
    <n v="41790.486712962964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n v="41782.408368055556"/>
    <n v="41810.582638888889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n v="41955.524456018517"/>
    <n v="41991.833333333336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x v="8"/>
    <s v="photobooks"/>
    <n v="42492.834386574068"/>
    <n v="42527.834386574068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x v="8"/>
    <s v="photobooks"/>
    <n v="41899.496979166666"/>
    <n v="41929.496979166666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n v="41964.418009259258"/>
    <n v="41995.666666666664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n v="42756.167708333327"/>
    <n v="42786.167708333327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n v="42570.369652777772"/>
    <n v="42600.369652777772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n v="42338.942673611113"/>
    <n v="42387.942673611113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n v="42780.267199074071"/>
    <n v="42808.225532407399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n v="42736.399560185186"/>
    <n v="42766.666666666664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n v="42052.295370370368"/>
    <n v="42082.253703703704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x v="8"/>
    <s v="photobooks"/>
    <n v="42275.433969907412"/>
    <n v="42300.433969907412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n v="41941.469050925924"/>
    <n v="41973.791666666664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n v="42391.141956018517"/>
    <n v="42415.291666666664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x v="8"/>
    <s v="photobooks"/>
    <n v="42442.668715277774"/>
    <n v="42491.832638888889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n v="42221.340995370374"/>
    <n v="42251.340995370374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n v="42484.495729166665"/>
    <n v="42513.583333333336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n v="42213.468865740739"/>
    <n v="42243.468865740739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n v="42551.981793981475"/>
    <n v="42588.416666666664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n v="41981.44872685185"/>
    <n v="42026.44872685185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n v="42705.585868055547"/>
    <n v="42738.585868055547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n v="41938.673796296294"/>
    <n v="41968.718749999993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n v="41974.378912037035"/>
    <n v="42004.378912037035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n v="42170.663194444445"/>
    <n v="42185.663194444445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n v="41935.176319444443"/>
    <n v="41965.217986111107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n v="42052.717870370368"/>
    <n v="42094.679166666661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n v="42031.551319444443"/>
    <n v="42065.552777777775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n v="41838.879618055551"/>
    <n v="41898.879618055551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n v="42782.093541666669"/>
    <n v="42789.093541666669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n v="42286.548842592594"/>
    <n v="42316.590509259251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n v="42280.802766203698"/>
    <n v="42310.84443287037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n v="42472.11613425926"/>
    <n v="42502.11613425926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n v="42121.491192129623"/>
    <n v="42151.491192129623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n v="41892.355416666665"/>
    <n v="41912.832638888889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n v="42218.949618055551"/>
    <n v="42248.949618055551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n v="42187.918865740743"/>
    <n v="42217.918865740743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n v="42241.280462962961"/>
    <n v="42264.374999999993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n v="42524.819722222215"/>
    <n v="42554.819722222215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n v="41871.319826388884"/>
    <n v="41902.31982638888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n v="42185.064340277771"/>
    <n v="42244.174999999996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n v="42107.719895833325"/>
    <n v="42122.719895833325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n v="41935.687418981477"/>
    <n v="41955.729085648149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n v="41554.708368055552"/>
    <n v="41584.750034722223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n v="40079.232824074068"/>
    <n v="40148.701388888883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n v="41652.409155092588"/>
    <n v="41712.367488425924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n v="42121.033668981479"/>
    <n v="42152.503472222219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n v="40672.396539351852"/>
    <n v="40702.396539351852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n v="42549.583379629628"/>
    <n v="42578.583333333336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n v="41671.603530092587"/>
    <n v="41686.666666666664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n v="41961.728993055549"/>
    <n v="41996.728993055549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n v="41389.346226851849"/>
    <n v="41419.346226851849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n v="42438.480115740742"/>
    <n v="42468.43844907407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n v="42144.436145833337"/>
    <n v="42174.436145833337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n v="42403.699756944443"/>
    <n v="42428.665972222218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n v="42785.666689814818"/>
    <n v="42825.832638888889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n v="42017.594085648147"/>
    <n v="42052.594085648147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n v="41799.190925925926"/>
    <n v="41829.190925925926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n v="42140.545925925922"/>
    <n v="42185.545925925922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n v="41054.514444444445"/>
    <n v="41114.51444444444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n v="40398.732534722221"/>
    <n v="40422.7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n v="41481.663090277776"/>
    <n v="41514.663090277776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n v="40989.716736111113"/>
    <n v="41049.716736111113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n v="42325.115624999999"/>
    <n v="42357.115624999999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n v="42246.456631944442"/>
    <n v="42303.555555555555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n v="41877.571655092594"/>
    <n v="41907.571655092594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n v="41779.315983796296"/>
    <n v="41789.31598379629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n v="42707.562129629623"/>
    <n v="42729.124999999993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n v="42068.771087962967"/>
    <n v="42098.729421296295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n v="41956.617650462962"/>
    <n v="41986.617650462962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n v="42004.916655092595"/>
    <n v="42035.508333333331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n v="42256.651458333326"/>
    <n v="42286.651458333326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n v="42240.523888888885"/>
    <n v="42270.523888888885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n v="42433.392835648141"/>
    <n v="42463.351168981484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n v="42045.73940972222"/>
    <n v="42090.697743055549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n v="42033.51221064815"/>
    <n v="42063.51221064815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n v="42445.379421296289"/>
    <n v="42505.347916666658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n v="41779.71675925926"/>
    <n v="41808.509027777778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n v="41941.096863425926"/>
    <n v="41986.13853009259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n v="42603.020798611113"/>
    <n v="42633.020798611113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n v="42151.334004629629"/>
    <n v="42211.334004629629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n v="42438.205740740734"/>
    <n v="42468.164074074077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n v="41790.723981481482"/>
    <n v="41834.882638888885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n v="40637.759641203702"/>
    <n v="40667.759641203702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n v="40787.964317129627"/>
    <n v="40830.625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n v="40875.836331018516"/>
    <n v="40935.836331018516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n v="40945.511979166666"/>
    <n v="40985.470312499994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n v="40746.679548611108"/>
    <n v="40755.958333333328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n v="40535.778217592589"/>
    <n v="40625.736550925925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n v="41053.475127314814"/>
    <n v="41074.475127314814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n v="41607.497523148144"/>
    <n v="41639.893055555556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n v="40795.667928240735"/>
    <n v="40849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n v="41228.591550925921"/>
    <n v="41258.591550925921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n v="41408.667037037034"/>
    <n v="41429.667037037034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n v="41246.541481481479"/>
    <n v="41276.541481481479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n v="41081.736134259256"/>
    <n v="41111.736134259256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n v="41794.647789351846"/>
    <n v="41854.375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n v="40844.717546296291"/>
    <n v="40889.759212962963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n v="41194.382187499999"/>
    <n v="41235.583333333328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n v="41546.330879629626"/>
    <n v="41579.458333333328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n v="41301.321006944439"/>
    <n v="41341.321006944439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n v="41875.852847222224"/>
    <n v="41896.852847222224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n v="41321.006249999999"/>
    <n v="41328.006249999999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n v="41003.273321759254"/>
    <n v="41056.832638888889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n v="41949.961504629624"/>
    <n v="41989.999305555553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n v="41453.355196759258"/>
    <n v="41513.355196759258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n v="41243.033969907403"/>
    <n v="41283.033969907403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n v="41135.366354166668"/>
    <n v="41163.366354166668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n v="41579.514664351853"/>
    <n v="41609.556331018517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n v="41205.373715277776"/>
    <n v="41238.874305555553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n v="41774.403726851851"/>
    <n v="41807.40372685185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n v="41645.533946759257"/>
    <n v="41690.533946759257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n v="40939.504340277774"/>
    <n v="40969.957638888889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n v="41164.52616898148"/>
    <n v="41194.52616898148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n v="40750.007569444439"/>
    <n v="40810.007569444439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n v="40896.550416666665"/>
    <n v="40923.875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n v="40657.856493055551"/>
    <n v="40695.915972222218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n v="42502.535428240742"/>
    <n v="42562.535428240742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n v="40662.753333333334"/>
    <n v="40705.833333333328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n v="40122.418287037035"/>
    <n v="40178.652083333334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n v="41288.353796296295"/>
    <n v="41333.559027777774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n v="40941.319039351853"/>
    <n v="40971.319039351853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n v="40378.897627314815"/>
    <n v="40392.749305555553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n v="41962.263240740744"/>
    <n v="41992.263240740744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n v="40687.691284722219"/>
    <n v="40707.691284722219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n v="41146.490879629629"/>
    <n v="41176.490879629629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n v="41174.726388888885"/>
    <n v="41234.768055555556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n v="41521.284027777772"/>
    <n v="41535.284027777772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n v="41833.116932870369"/>
    <n v="41865.424305555556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n v="41039.076122685183"/>
    <n v="41069.076122685183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n v="40592.371319444443"/>
    <n v="40622.329652777778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n v="41737.351331018515"/>
    <n v="41782.351331018515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n v="41526.102280092593"/>
    <n v="41556.102280092593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n v="40625.567361111105"/>
    <n v="40658.957638888889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n v="41572.159641203703"/>
    <n v="41602.201307870368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n v="40626.501111111109"/>
    <n v="40657.501111111109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n v="40987.557407407403"/>
    <n v="41017.557407407403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n v="40974.458564814813"/>
    <n v="41004.416898148142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n v="41226.595509259256"/>
    <n v="41256.595509259256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n v="41023.448703703703"/>
    <n v="41053.448703703703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n v="41222.888506944444"/>
    <n v="41261.263888888883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n v="41596.580104166664"/>
    <n v="41625.166666666664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n v="42459.360532407409"/>
    <n v="42490.582638888889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n v="42343.664710648147"/>
    <n v="42386.541666666664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n v="40847.864999999998"/>
    <n v="40907.906666666662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n v="42005.688738425924"/>
    <n v="42035.688738425924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n v="40939.428449074068"/>
    <n v="40983.832638888889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n v="40564.316122685181"/>
    <n v="40595.791666666664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n v="41330.91982638889"/>
    <n v="41360.878159722219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n v="41681.737245370365"/>
    <n v="41708.957638888889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n v="40844.816423611104"/>
    <n v="40874.858090277776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n v="42461.551805555551"/>
    <n v="42521.551805555551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n v="40313.597210648149"/>
    <n v="40363.833333333328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n v="42553.210810185185"/>
    <n v="42583.210810185185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n v="41034.323263888888"/>
    <n v="41064.323263888888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n v="42039.545046296298"/>
    <n v="42069.545046296298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n v="42569.272060185183"/>
    <n v="42599.957638888889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n v="40802.399768518517"/>
    <n v="40832.585416666661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n v="40973.392905092594"/>
    <n v="41019.832638888889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n v="42416.073796296296"/>
    <n v="42475.915972222218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n v="41662.521655092591"/>
    <n v="41676.521655092591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n v="40722.735474537032"/>
    <n v="40745.735474537032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n v="41802.424386574072"/>
    <n v="41832.424386574072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4"/>
    <s v="faith"/>
    <n v="42773.78800925926"/>
    <n v="42822.749999999993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n v="42778.880324074074"/>
    <n v="42838.838657407403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n v="42808.44835648148"/>
    <n v="42832.4483564814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n v="42783.481956018521"/>
    <n v="42811.440289351849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n v="42787.916932870365"/>
    <n v="42817.8752662037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n v="42792.510636574072"/>
    <n v="42852.468969907401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n v="42801.713483796295"/>
    <n v="42835.510416666664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n v="42804.201319444437"/>
    <n v="42834.15965277778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n v="42780.609143518515"/>
    <n v="42810.567476851851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n v="42801.097708333335"/>
    <n v="42831.056041666663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n v="42795.36814814814"/>
    <n v="42827.708333333336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n v="42787.81790509259"/>
    <n v="42820.66597222221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n v="42803.586944444447"/>
    <n v="42834.499999999993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n v="42791.336504629631"/>
    <n v="42820.85833333333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n v="42800.698078703703"/>
    <n v="42834.708333333336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n v="42795.736238425925"/>
    <n v="42825.694571759253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n v="42804.69962962962"/>
    <n v="42834.657962962963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n v="42795.874537037038"/>
    <n v="42819.814583333333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n v="42806.530613425923"/>
    <n v="42836.530613425923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n v="42795.738310185181"/>
    <n v="42825.833333333336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n v="41989.331076388888"/>
    <n v="42019.331076388888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n v="42063.536458333336"/>
    <n v="42093.494791666664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n v="42186.948344907411"/>
    <n v="42246.948344907411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n v="42020.806400462963"/>
    <n v="42050.806400462963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n v="42244.683402777773"/>
    <n v="42256.333333333336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n v="42178.973055555551"/>
    <n v="42238.973055555551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n v="42427.387673611105"/>
    <n v="42457.346006944441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n v="42451.533634259256"/>
    <n v="42491.533634259256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n v="41841.230486111104"/>
    <n v="41882.485416666663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n v="42341.257962962954"/>
    <n v="42387.208333333336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n v="41852.312893518516"/>
    <n v="41883.312893518516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n v="42125.580474537033"/>
    <n v="42185.580474537033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n v="41887.467731481483"/>
    <n v="41917.467731481483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n v="42095.585196759253"/>
    <n v="42125.585196759253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n v="42063.884085648147"/>
    <n v="42093.806944444441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n v="42673.244201388887"/>
    <n v="42713.285868055551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n v="42460.648587962954"/>
    <n v="42480.833333333336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n v="42460.277187499996"/>
    <n v="42503.874305555553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n v="41869.201284722221"/>
    <n v="41899.201284722221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n v="41922.449895833335"/>
    <n v="41952.491562499999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n v="42319.12804398148"/>
    <n v="42349.1280439814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n v="42425.627650462957"/>
    <n v="42462.673611111109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n v="42129.492071759254"/>
    <n v="42185.916666666664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n v="41912.599097222221"/>
    <n v="41942.599097222221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n v="41845.634826388887"/>
    <n v="41875.634826388887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n v="41788.586388888885"/>
    <n v="41817.586388888885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n v="42044.594641203708"/>
    <n v="42099.124999999993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n v="42268.292523148142"/>
    <n v="42298.292523148142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n v="42470.718819444439"/>
    <n v="42530.718819444439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n v="42271.754432870373"/>
    <n v="42301.754432870373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n v="42152.573518518511"/>
    <n v="42166.291666666664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n v="42325.350474537037"/>
    <n v="42384.874999999993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n v="42614.342291666668"/>
    <n v="42626.562499999993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n v="42101.703194444439"/>
    <n v="42131.703194444439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n v="42559.480844907412"/>
    <n v="42589.480844907412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n v="42286.52815972222"/>
    <n v="42316.569826388884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n v="42175.615648148152"/>
    <n v="42205.615648148152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n v="41884.540995370371"/>
    <n v="41914.540995370371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n v="42435.540879629632"/>
    <n v="42494.499212962961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n v="42171.48405092593"/>
    <n v="42201.48405092593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n v="42120.294803240737"/>
    <n v="42165.294803240737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n v="42710.543634259251"/>
    <n v="42742.541666666664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n v="42586.592303240737"/>
    <n v="42608.832638888889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n v="42026.271724537037"/>
    <n v="42071.230057870365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n v="42689.926365740735"/>
    <n v="42725.749999999993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n v="42667.843368055554"/>
    <n v="42697.749999999993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n v="42292.102199074077"/>
    <n v="42321.291666666664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x v="8"/>
    <s v="photobooks"/>
    <n v="42219.617395833331"/>
    <n v="42249.617395833331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n v="42758.642604166664"/>
    <n v="42795.458333333336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n v="42454.503518518519"/>
    <n v="42479.503518518519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n v="42052.448182870365"/>
    <n v="42082.4065162037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n v="42626.919930555552"/>
    <n v="42656.919930555552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n v="42420.416296296295"/>
    <n v="42450.374629629623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n v="42067.543437499997"/>
    <n v="42097.501770833333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n v="42252.455567129626"/>
    <n v="42282.455567129626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n v="42570.834131944437"/>
    <n v="42610.834131944437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n v="42733.494016203702"/>
    <n v="42763.478472222218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n v="42505.62259259259"/>
    <n v="42565.62259259259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n v="42068.495706018519"/>
    <n v="42088.454039351847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n v="42405.339270833334"/>
    <n v="42425.339270833334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n v="42209.234490740739"/>
    <n v="42259.234490740739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n v="42410.648668981477"/>
    <n v="42440.648668981477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n v="42636.535185185181"/>
    <n v="42666.535185185181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n v="41825.15253472222"/>
    <n v="41854.15253472222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n v="41834.647129629629"/>
    <n v="41864.647129629629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n v="41855.52648148148"/>
    <n v="41876.52648148148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n v="41824.325046296297"/>
    <n v="41854.325046296297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n v="41849.227361111109"/>
    <n v="41909.227361111109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n v="41987.485636574071"/>
    <n v="42017.485636574071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n v="41891.446689814817"/>
    <n v="41926.446689814817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n v="41905.646296296298"/>
    <n v="41935.646296296298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n v="41766.384675925925"/>
    <n v="41826.384675925925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n v="41978.427060185182"/>
    <n v="42023.427060185182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n v="41929.885324074072"/>
    <n v="41972.290972222218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n v="41891.643055555556"/>
    <n v="41936.643055555556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n v="41905.623506944445"/>
    <n v="41941.623506944445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n v="42025.02376157407"/>
    <n v="42055.02376157407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n v="42045.530034722215"/>
    <n v="42090.488368055558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n v="42585.358564814807"/>
    <n v="42615.358564814807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n v="42493.267476851855"/>
    <n v="42553.267476851855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n v="42597.284085648142"/>
    <n v="42628.284085648142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n v="42388.241770833331"/>
    <n v="42421.241770833331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n v="42115.616643518515"/>
    <n v="42145.616643518515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n v="42003.322222222218"/>
    <n v="42034.809027777774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n v="41896.801562499997"/>
    <n v="41927.666666666664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n v="41958.217326388891"/>
    <n v="41988.217326388891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n v="42068.322187499994"/>
    <n v="42098.28052083333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n v="41913.615069444444"/>
    <n v="41943.615069444444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n v="41955.916701388887"/>
    <n v="42015.916701388887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n v="42010.341180555559"/>
    <n v="42040.341180555559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n v="41973.407002314816"/>
    <n v="42033.407002314816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n v="42188.697708333326"/>
    <n v="42225.957638888889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n v="41940.558333333334"/>
    <n v="41970.6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n v="42011.217847222222"/>
    <n v="42046.217847222222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n v="42627.955335648141"/>
    <n v="42657.333333333336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n v="42515.106087962959"/>
    <n v="42575.106087962959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n v="42689.235983796294"/>
    <n v="42719.235983796294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n v="42343.993437499994"/>
    <n v="42403.993437499994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n v="41934.509351851848"/>
    <n v="41954.551018518519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n v="42623.272800925923"/>
    <n v="42653.272800925923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n v="42321.327175925922"/>
    <n v="42353.173611111109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n v="42159.139236111114"/>
    <n v="42182.582638888889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n v="42017.738217592596"/>
    <n v="42048.738217592596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n v="42282.344953703701"/>
    <n v="42322.386620370373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n v="42247.470578703702"/>
    <n v="42279.416666666664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n v="41877.304965277777"/>
    <n v="41912.304965277777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n v="41879.735104166662"/>
    <n v="41909.735104166662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n v="42742.347569444442"/>
    <n v="42777.347569444442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n v="42029.574525462966"/>
    <n v="42064.574525462966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n v="41860.576689814814"/>
    <n v="41872.576689814814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n v="41876.100347222222"/>
    <n v="41935.833333333328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n v="42523.985370370363"/>
    <n v="42553.985370370363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n v="41829.55569444444"/>
    <n v="41859.55569444444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n v="42032.980740740742"/>
    <n v="42062.980740740742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n v="42172.573344907411"/>
    <n v="42186.573344907411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n v="42548.542858796289"/>
    <n v="42576.458333333336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n v="42705.328784722216"/>
    <n v="42764.957638888889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n v="42066.901041666664"/>
    <n v="42096.859374999993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n v="41820.418935185182"/>
    <n v="41850.418935185182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n v="42064.75104166667"/>
    <n v="42094.709374999999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n v="40925.985729166663"/>
    <n v="40970.985729166663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n v="41634.463680555549"/>
    <n v="41670.459027777775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n v="41176.35157407407"/>
    <n v="41206.35157407407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n v="41626.582951388889"/>
    <n v="41646.755555555552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n v="41443.501192129625"/>
    <n v="41466.501192129625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n v="41657.590474537035"/>
    <n v="41687.590474537035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n v="40554.992604166662"/>
    <n v="40604.992604166662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n v="41736.566319444442"/>
    <n v="41768.583333333328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n v="40515.754293981481"/>
    <n v="40564.583333333328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n v="41664.350775462961"/>
    <n v="41694.35077546296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n v="41026.662766203699"/>
    <n v="41041.662766203699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n v="40576.206331018519"/>
    <n v="40606.206331018519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n v="41302.710682870369"/>
    <n v="41334.999305555553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n v="41988.630729166667"/>
    <n v="42028.630729166667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n v="42430.36887731481"/>
    <n v="42460.327210648145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n v="41305.476030092592"/>
    <n v="41322.476030092592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n v="40925.714525462965"/>
    <n v="40985.672858796293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n v="40788.453206018516"/>
    <n v="40816.791666666664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n v="42614.388680555552"/>
    <n v="42644.388680555552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n v="41381.76284722222"/>
    <n v="41400.874305555553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n v="41745.512094907404"/>
    <n v="41778.874305555553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n v="42031.298391203702"/>
    <n v="42064.915972222218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n v="40564.661504629628"/>
    <n v="40594.661504629628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n v="40666.640208333331"/>
    <n v="40704.791666666664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n v="42522.999976851854"/>
    <n v="42537.871527777774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n v="41228.316863425927"/>
    <n v="41258.316863425927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n v="42093.903148148143"/>
    <n v="42114.903148148143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n v="40691.454722222217"/>
    <n v="40754.957638888889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n v="41169.512256944443"/>
    <n v="41199.512256944443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n v="41800.626157407409"/>
    <n v="41830.626157407409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n v="41827.57335648148"/>
    <n v="41847.708333333328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n v="42081.438101851854"/>
    <n v="42118.666666666664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n v="41176.727048611108"/>
    <n v="41226.768715277773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n v="41387.687928240739"/>
    <n v="41417.687928240739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n v="41600.205324074072"/>
    <n v="41645.205324074072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n v="41817.52166666666"/>
    <n v="41838.52166666666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n v="41864.435335648144"/>
    <n v="41894.435335648144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n v="40832.8671412037"/>
    <n v="40892.908807870372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n v="40778.436678240738"/>
    <n v="40808.436678240738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n v="41655.375972222217"/>
    <n v="41676.375972222217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n v="41999.966909722221"/>
    <n v="42029.966909722221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n v="42755.159421296288"/>
    <n v="42801.979166666664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n v="41772.463946759257"/>
    <n v="41802.463946759257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n v="41733.383101851847"/>
    <n v="41763.383101851847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n v="42645.034108796295"/>
    <n v="42680.075775462967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n v="42741.913159722222"/>
    <n v="42794.833333333336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n v="42649.591574074067"/>
    <n v="42679.591574074067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n v="42328.445891203701"/>
    <n v="42352.999305555553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n v="42708.669548611106"/>
    <n v="42738.669548611106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n v="42371.02239583333"/>
    <n v="42399.845138888886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n v="41923.450243055551"/>
    <n v="41963.491909722223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n v="42154.796319444438"/>
    <n v="42184.79631944443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n v="42164.282523148147"/>
    <n v="42193.364583333336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n v="42529.635798611103"/>
    <n v="42549.635798611103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n v="42528.566064814811"/>
    <n v="42588.566064814811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n v="41775.951446759253"/>
    <n v="41805.951446759253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n v="42034.695891203701"/>
    <n v="42063.695891203701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n v="41772.675405092588"/>
    <n v="41802.67540509258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n v="42413.316307870373"/>
    <n v="42443.274641203701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n v="42430.233564814807"/>
    <n v="42459.19189814815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n v="42042.819317129623"/>
    <n v="42072.777650462966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n v="41067.615879629629"/>
    <n v="41100.658333333333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n v="40977.614675925921"/>
    <n v="41007.573009259257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n v="41204.864988425921"/>
    <n v="41240.16666666666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n v="41098.760532407403"/>
    <n v="41131.583333333328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n v="41925.57335648148"/>
    <n v="41955.61502314814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n v="42323.466805555552"/>
    <n v="42341.562499999993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n v="40298.90662037037"/>
    <n v="40329.874305555553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n v="41299.460023148145"/>
    <n v="41344.418356481481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n v="41228.452870370369"/>
    <n v="41258.452870370369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n v="40335.464745370366"/>
    <n v="40380.91666666666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n v="40671.304178240738"/>
    <n v="40701.304178240738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n v="40632.608622685184"/>
    <n v="40648.832638888889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n v="40920.571562500001"/>
    <n v="40951.571562500001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n v="42267.413449074076"/>
    <n v="42297.413449074076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n v="40981.376909722218"/>
    <n v="41011.376909722218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n v="41680.250069444446"/>
    <n v="41702.54166666666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n v="42365.8596412037"/>
    <n v="42401.41666666666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n v="42058.608402777776"/>
    <n v="42088.566736111105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n v="41160.538553240738"/>
    <n v="41188.082638888889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n v="42116.209826388884"/>
    <n v="42146.208333333336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n v="42037.456562499996"/>
    <n v="42067.456562499996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n v="42702.437395833331"/>
    <n v="42762.437395833331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n v="42326.352094907408"/>
    <n v="42371.352094907408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n v="41859.592523148145"/>
    <n v="41889.592523148145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n v="42514.337766203702"/>
    <n v="42544.337766203702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n v="41767.253761574073"/>
    <n v="41782.253761574073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n v="42703.584490740737"/>
    <n v="42733.584490740737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n v="41905.095821759256"/>
    <n v="41935.095821759256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n v="42264.629826388882"/>
    <n v="42308.614583333336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n v="41829.700624999998"/>
    <n v="41859.700624999998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n v="42128.893055555549"/>
    <n v="42158.89305555554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n v="41890.177986111106"/>
    <n v="41920.177986111106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n v="41928.841122685182"/>
    <n v="41943.83263888888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n v="41863.715532407405"/>
    <n v="41883.715532407405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n v="42656.383969907409"/>
    <n v="42681.425636574073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n v="42745.93672453703"/>
    <n v="42775.93672453703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n v="41828.456608796296"/>
    <n v="41863.456608796296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n v="42113.542233796288"/>
    <n v="42143.542233796288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n v="42270.54237268518"/>
    <n v="42298.624999999993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n v="41073.888229166667"/>
    <n v="41103.888229166667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n v="41589.922534722216"/>
    <n v="41619.922534722216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n v="40772.515416666662"/>
    <n v="40812.874305555553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n v="41626.427719907406"/>
    <n v="41654.481249999997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n v="41535.568148148144"/>
    <n v="41557.66666666666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n v="40456.621018518512"/>
    <n v="40483.68472222222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n v="40960.528229166666"/>
    <n v="40975.874305555553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n v="41371.314745370371"/>
    <n v="41401.314745370371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n v="40686.688263888886"/>
    <n v="40728.688263888886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n v="41402.225486111107"/>
    <n v="41462.225486111107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n v="41037.559131944443"/>
    <n v="41050.8125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n v="40911.476539351846"/>
    <n v="40932.476539351846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n v="41878.797534722216"/>
    <n v="41908.797534722216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n v="40865.533807870372"/>
    <n v="40901.875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n v="41773.59920138889"/>
    <n v="41810.874305555553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n v="40852.55636574074"/>
    <n v="40882.915972222218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n v="41058.78565972222"/>
    <n v="41074.832638888889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n v="41425.92628472222"/>
    <n v="41456.875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n v="41313.651712962957"/>
    <n v="41343.610046296293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n v="40670.173993055556"/>
    <n v="40708.832638888889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n v="41743.95753472222"/>
    <n v="41773.95753472222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n v="40638.494675925926"/>
    <n v="40728.494675925926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n v="42547.936527777776"/>
    <n v="42592.936527777776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n v="41730.251041666663"/>
    <n v="41760.251041666663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n v="42156.918495370373"/>
    <n v="42196.918495370373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n v="41688.816678240735"/>
    <n v="41748.775011574071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n v="40102.584722222222"/>
    <n v="40139.915972222218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n v="42473.270937499998"/>
    <n v="42527.376388888886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n v="41800.089710648142"/>
    <n v="41830.089710648142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n v="40623.848067129627"/>
    <n v="40654.848067129627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n v="42651.087233796294"/>
    <n v="42681.128900462958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n v="41526.273321759254"/>
    <n v="41563.273321759254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n v="40940.866493055553"/>
    <n v="40969.791666666664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n v="42394.247407407405"/>
    <n v="42440.874999999993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n v="41019.938437500001"/>
    <n v="41052.458333333328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n v="42067.59033564815"/>
    <n v="42112.548668981479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n v="41178.765196759254"/>
    <n v="41208.765196759254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n v="41326.654641203699"/>
    <n v="41356.612974537034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n v="41871.51226851852"/>
    <n v="41912.666666666664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n v="41964.029409722221"/>
    <n v="41994.029409722221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n v="41147.861307870371"/>
    <n v="41187.832638888889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n v="41742.447175925925"/>
    <n v="41772.447175925925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n v="41863.096458333333"/>
    <n v="41898.096458333333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n v="42451.939490740733"/>
    <n v="42481.939490740733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n v="40897.755902777775"/>
    <n v="40919.708333333328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n v="41835.207152777773"/>
    <n v="41865.207152777773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n v="41730.330196759256"/>
    <n v="41760.330196759256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n v="42676.253645833327"/>
    <n v="42707.295312499999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n v="42557.459120370368"/>
    <n v="42587.459120370368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n v="41323.859965277778"/>
    <n v="41383.818298611113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x v="2"/>
    <s v="hardware"/>
    <n v="41561.16737268518"/>
    <n v="41592.833333333328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n v="41200.678749999999"/>
    <n v="41230.720416666663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n v="42549.389629629623"/>
    <n v="42587.958333333336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n v="41445.000798611109"/>
    <n v="41505.000798611109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n v="41313.42188657407"/>
    <n v="41343.42188657407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n v="41438.566261574073"/>
    <n v="41468.566261574073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n v="42310.883564814816"/>
    <n v="42356.999305555553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n v="41038.892268518517"/>
    <n v="41071.958333333328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n v="42290.12668981481"/>
    <n v="42326.874305555553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n v="42423.209050925921"/>
    <n v="42463.167384259257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n v="41799.391956018517"/>
    <n v="41829.391956018517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n v="42678.253321759257"/>
    <n v="42708.29498842592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n v="42592.678449074076"/>
    <n v="42614.958333333336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n v="41913.456956018512"/>
    <n v="41973.498622685183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n v="42555.365405092591"/>
    <n v="42584.624999999993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n v="42413.100497685176"/>
    <n v="42443.058831018519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n v="42034.306435185186"/>
    <n v="42064.306435185186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n v="42206.429884259262"/>
    <n v="42236.429884259262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n v="42685.347314814811"/>
    <n v="42715.34731481481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n v="42397.862638888888"/>
    <n v="42412.862638888888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n v="42167.560023148144"/>
    <n v="42188.560023148144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n v="42022.810081018521"/>
    <n v="42052.81008101852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n v="42329.255057870374"/>
    <n v="42359.255057870374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n v="42650.672939814809"/>
    <n v="42710.71460648148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n v="42181.568703703706"/>
    <n v="42201.568703703706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n v="41800.486238425925"/>
    <n v="41830.486238425925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n v="41847.597361111111"/>
    <n v="41877.59736111111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n v="41806.785162037035"/>
    <n v="41851.785162037035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n v="41926.149398148147"/>
    <n v="41956.19106481481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n v="42345.618206018517"/>
    <n v="42375.618206018517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n v="42135.876342592594"/>
    <n v="42167.499999999993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n v="42728.378969907404"/>
    <n v="42758.378969907404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n v="40346.792268518519"/>
    <n v="40361.625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n v="41800.271562499998"/>
    <n v="41830.271562499998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n v="41535.479374999995"/>
    <n v="41562.832638888889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n v="41941.167187499996"/>
    <n v="41976.208854166667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n v="40347.504467592589"/>
    <n v="40413.833333333328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n v="40761.271087962959"/>
    <n v="40805.271087962959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n v="42660.990081018514"/>
    <n v="42697.031747685185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n v="42570.663090277776"/>
    <n v="42600.663090277776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n v="42347.025150462963"/>
    <n v="42380.624999999993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n v="42010.488900462959"/>
    <n v="42040.488900462959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n v="42499.627476851849"/>
    <n v="42559.627476851849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"/>
    <x v="2"/>
    <s v="hardware"/>
    <n v="41323.881238425922"/>
    <n v="41357.839571759258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n v="40765.543553240735"/>
    <n v="40795.543553240735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n v="41312.547442129624"/>
    <n v="41342.547442129624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n v="40960.724016203698"/>
    <n v="40991.833333333328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n v="42199.032511574071"/>
    <n v="42229.032511574071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n v="42605.375243055554"/>
    <n v="42635.375243055554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n v="41736.76416666666"/>
    <n v="41773.627777777772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n v="41860.737233796295"/>
    <n v="41905.737233796295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n v="42502.23578703704"/>
    <n v="42532.23578703704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n v="42136.087418981479"/>
    <n v="42166.087418981479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n v="41099.633611111109"/>
    <n v="41133.791666666664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n v="42135.851226851846"/>
    <n v="42165.851226851846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n v="41704.402604166666"/>
    <n v="41749.832638888889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n v="42048.480543981481"/>
    <n v="42093.438877314817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n v="40215.585717592592"/>
    <n v="40252.579861111109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n v="41847.688437500001"/>
    <n v="41877.688437500001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n v="41212.663148148145"/>
    <n v="41242.663148148145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n v="41974.995983796289"/>
    <n v="42012.708333333336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n v="42689.23233796296"/>
    <n v="42718.874999999993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n v="41724.749050925922"/>
    <n v="41754.749050925922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n v="42075.796678240738"/>
    <n v="42130.956944444442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n v="42311.29174768518"/>
    <n v="42356.708333333336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n v="41738.531469907408"/>
    <n v="41768.531469907408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n v="41577.876770833333"/>
    <n v="41637.918437499997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n v="41423.937743055554"/>
    <n v="41456.416666666664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n v="42675.10561342592"/>
    <n v="42704.874305555553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n v="41578.593784722223"/>
    <n v="41593.635451388887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n v="42654.192442129628"/>
    <n v="42684.234108796292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n v="42331.374699074069"/>
    <n v="42391.374699074069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n v="42660.843483796292"/>
    <n v="42714.874305555553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n v="42138.350856481477"/>
    <n v="42168.350856481477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n v="41068.755173611105"/>
    <n v="41098.755173611105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n v="41386.838472222218"/>
    <n v="41416.838472222218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n v="42081.570254629631"/>
    <n v="42110.666666666664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n v="41387.318182870367"/>
    <n v="41417.318182870367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n v="41575.194016203699"/>
    <n v="41610.624305555553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n v="42114.738171296289"/>
    <n v="42154.738171296289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n v="41603.689085648148"/>
    <n v="41633.689085648148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n v="42374.750613425924"/>
    <n v="42419.750613425924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n v="42303.284155092588"/>
    <n v="42333.325821759259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n v="41731.187615740739"/>
    <n v="41761.187615740739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n v="41946.340775462959"/>
    <n v="41975.833333333336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n v="41351.427569444444"/>
    <n v="41381.427569444444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n v="42396.161249999997"/>
    <n v="42426.161249999997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n v="42026.03738425926"/>
    <n v="42065.499999999993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n v="42361.269143518519"/>
    <n v="42400.582638888889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n v="41783.309606481482"/>
    <n v="41843.309606481482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n v="42705.431180555555"/>
    <n v="42735.431180555555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n v="42423.049745370365"/>
    <n v="42453.0080787037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n v="42472.399317129624"/>
    <n v="42505.399317129624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n v="41389.0315162037"/>
    <n v="41425.166666666664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n v="41603.000335648147"/>
    <n v="41633.000335648147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n v="41844.438460648147"/>
    <n v="41874.438460648147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n v="42115.520555555551"/>
    <n v="42148.520555555551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n v="42633.508275462962"/>
    <n v="42663.508275462962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n v="42340.638784722221"/>
    <n v="42371.638784722221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n v="42519.323182870365"/>
    <n v="42549.323182870365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n v="42599.945416666662"/>
    <n v="42644.945416666662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n v="42467.248055555552"/>
    <n v="42497.248055555552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n v="42087.334699074076"/>
    <n v="42132.334699074076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n v="42466.492847222216"/>
    <n v="42496.492847222216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n v="41450.348240740735"/>
    <n v="41480.348240740735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n v="41803.547326388885"/>
    <n v="41843.547326388885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n v="42102.70921296296"/>
    <n v="42160.541666666664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n v="42692.438159722216"/>
    <n v="42722.438159722216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n v="42150.377233796295"/>
    <n v="42180.458333333336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n v="42289.623842592591"/>
    <n v="42319.665509259255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n v="41003.823553240742"/>
    <n v="41044.874305555553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n v="40810.786990740737"/>
    <n v="40870.828657407401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n v="41034.388831018514"/>
    <n v="41064.3888310185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n v="41731.499791666662"/>
    <n v="41762.957638888889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n v="41075.502164351848"/>
    <n v="41105.502164351848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n v="40860.337175925924"/>
    <n v="40890.874305555553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n v="40763.871041666665"/>
    <n v="40793.871041666665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n v="40395.381388888884"/>
    <n v="40431.832638888889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n v="41452.742986111109"/>
    <n v="41487.742986111109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n v="41299.048090277778"/>
    <n v="41329.048090277778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n v="40554.989328703698"/>
    <n v="40603.5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n v="40763.374212962961"/>
    <n v="40823.374212962961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n v="41205.521203703705"/>
    <n v="41265.56287037037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n v="40938.686689814815"/>
    <n v="40972.79166666666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n v="40758.400150462956"/>
    <n v="40818.400150462956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n v="41192.425173611111"/>
    <n v="41207.832638888889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n v="40818.251562499994"/>
    <n v="40878.293229166666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n v="40945.780497685184"/>
    <n v="40975.780497685184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n v="42173.41300925926"/>
    <n v="42186.819444444445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n v="41074.50163194444"/>
    <n v="41089.832638888889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n v="40891.816134259258"/>
    <n v="40951.816134259258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n v="40638.535277777773"/>
    <n v="40668.535277777773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n v="41192.421608796292"/>
    <n v="41222.46327546296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n v="41393.74113425926"/>
    <n v="41424.66666666666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n v="41951.455474537033"/>
    <n v="41963.833333333336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n v="41269.881643518514"/>
    <n v="41299.8816435185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n v="41934.377233796295"/>
    <n v="41955.418900462959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n v="41134.842361111107"/>
    <n v="41161.829861111109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n v="42160.375196759262"/>
    <n v="42190.375196759262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n v="41759.337604166663"/>
    <n v="41786.874305555553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n v="40702.863715277774"/>
    <n v="40769.708333333328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n v="41365.594826388886"/>
    <n v="41379.594826388886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n v="41870.532129629624"/>
    <n v="41905.53212962962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n v="40458.482291666667"/>
    <n v="40520.874305555553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n v="40563.747696759259"/>
    <n v="40593.747696759259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n v="41136.444479166668"/>
    <n v="41184.444479166668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n v="42289.726261574069"/>
    <n v="42303.874305555553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n v="40718.506203703699"/>
    <n v="40748.506203703699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n v="41106.796817129631"/>
    <n v="41136.796817129631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n v="41591.631203703699"/>
    <n v="41640.631203703699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n v="42716.409120370365"/>
    <n v="42746.409120370365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n v="42711.967233796291"/>
    <n v="42741.967233796291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n v="40198.091516203705"/>
    <n v="40251.957638888889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n v="40463.694849537031"/>
    <n v="40511.875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n v="42190.690196759257"/>
    <n v="42220.69019675925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n v="41951.63989583333"/>
    <n v="41981.63989583333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n v="42045.172025462954"/>
    <n v="42075.130358796298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n v="41843.439456018517"/>
    <n v="41903.4394560185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n v="42408.690972222219"/>
    <n v="42438.690972222219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n v="41831.75304398148"/>
    <n v="41866.75304398148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n v="42166.873738425922"/>
    <n v="42196.873738425922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n v="41643.15384259259"/>
    <n v="41673.15384259259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n v="40618.763877314814"/>
    <n v="40656.957638888889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n v="41361.553136574068"/>
    <n v="41391.553136574068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n v="41156.630011574067"/>
    <n v="41186.63001157406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n v="41536.175763888888"/>
    <n v="41566.175763888888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n v="41948.437835648147"/>
    <n v="41978.43783564814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n v="41556.679849537039"/>
    <n v="41586.721516203703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n v="42647.416759259257"/>
    <n v="42677.41675925925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n v="41255.500277777777"/>
    <n v="41285.50027777777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n v="41926.902303240735"/>
    <n v="41956.943969907406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n v="42340.368171296293"/>
    <n v="42368.368171296293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n v="40332.553379629629"/>
    <n v="40380.458333333328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n v="41499.213425925926"/>
    <n v="41531.213425925926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n v="41574.904097222221"/>
    <n v="41604.945763888885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n v="42397.346180555549"/>
    <n v="42411.346180555549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n v="41926.962361111109"/>
    <n v="41959.004027777781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n v="42066.400254629632"/>
    <n v="42096.358587962961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n v="40354.691620370366"/>
    <n v="40389.666666666664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n v="42533.951377314814"/>
    <n v="42563.951377314814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n v="42520.514050925929"/>
    <n v="42550.514050925929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n v="41683.49894675926"/>
    <n v="41713.457280092589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n v="41974.577754629623"/>
    <n v="42013.999305555553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n v="41647.29892361111"/>
    <n v="41667.29892361111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n v="42430.414178240739"/>
    <n v="42460.372511574074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n v="41488.520902777775"/>
    <n v="41533.520902777775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n v="42694.647951388884"/>
    <n v="42726.999305555553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n v="41264.520532407405"/>
    <n v="41309.520532407405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n v="40710.397847222215"/>
    <n v="40740.397847222215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n v="41018.378530092588"/>
    <n v="41048.378530092588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n v="42240.519201388881"/>
    <n v="42270.51920138888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n v="41813.432766203703"/>
    <n v="41844.432766203703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n v="42111.566203703704"/>
    <n v="42162.826388888883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n v="42515.384421296294"/>
    <n v="42545.832638888889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n v="42438.333738425928"/>
    <n v="42468.292071759257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n v="41933.504837962959"/>
    <n v="41978.546504629623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n v="41152.733067129629"/>
    <n v="41166.733067129629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n v="42745.266909722217"/>
    <n v="42775.874999999993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n v="42793.367488425924"/>
    <n v="42796.367488425924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n v="42198.416921296295"/>
    <n v="42238.416921296295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n v="42141.623784722215"/>
    <n v="42176.874999999993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n v="42082.246759259251"/>
    <n v="42112.24675925925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n v="41495.359293981477"/>
    <n v="41526.832638888889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n v="42465.209571759253"/>
    <n v="42495.209571759253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n v="42564.675763888888"/>
    <n v="42571.675763888888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n v="42096.299872685187"/>
    <n v="42126.299872685187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n v="42501.917442129627"/>
    <n v="42526.917442129627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n v="42723.303206018514"/>
    <n v="42753.303206018514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n v="42074.837870370371"/>
    <n v="42104.83787037037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n v="42279.336435185185"/>
    <n v="42321.378101851849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n v="42772.671909722216"/>
    <n v="42786.671909722216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n v="41879.567418981482"/>
    <n v="41914.56741898148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n v="42745.032141203708"/>
    <n v="42774.874999999993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n v="42380.356956018521"/>
    <n v="42394.333333333336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n v="41319.016655092593"/>
    <n v="41359.016655092593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n v="42583.281747685185"/>
    <n v="42619.749999999993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n v="42067.875763888886"/>
    <n v="42096.832638888889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n v="42633.252789351849"/>
    <n v="42668.374999999993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n v="42467.454861111109"/>
    <n v="42481.583333333336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n v="42417.291712962957"/>
    <n v="42451.957638888889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n v="42768.5003125"/>
    <n v="42780.5003125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n v="42691.517870370364"/>
    <n v="42719.624999999993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n v="42664.072592592587"/>
    <n v="42694.874305555553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n v="42425.42465277778"/>
    <n v="42455.382986111108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n v="42197.438657407409"/>
    <n v="42227.438657407409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n v="42675.153958333329"/>
    <n v="42705.958333333336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n v="42033.25068287037"/>
    <n v="42063.25068287037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n v="42292.180555555555"/>
    <n v="42322.222222222219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n v="42262.083310185182"/>
    <n v="42292.08331018518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n v="42163.292453703696"/>
    <n v="42190.791666666664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n v="41276.513483796298"/>
    <n v="41290.513483796298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n v="41184.515833333331"/>
    <n v="41214.515833333331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n v="42241.526412037034"/>
    <n v="42271.526412037034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n v="41311.978229166663"/>
    <n v="41341.978229166663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n v="41031.488298611104"/>
    <n v="41061.488298611104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n v="40996.923888888887"/>
    <n v="41014.923888888887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n v="41563.860798611109"/>
    <n v="41593.902465277773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n v="40946.548912037033"/>
    <n v="41005.833333333328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n v="41732.14634259259"/>
    <n v="41743.62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n v="40955.732754629629"/>
    <n v="41013.399999999994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n v="41716.451678240737"/>
    <n v="41738.957638888889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n v="41548.414085648146"/>
    <n v="41581.708333333328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n v="42109.492812499993"/>
    <n v="42139.492812499993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n v="41646.45888888889"/>
    <n v="41676.45888888889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n v="40958.383935185186"/>
    <n v="40980.957638888889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n v="42194.418344907412"/>
    <n v="42208.418344907412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n v="42299.443437499998"/>
    <n v="42309.999999999993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n v="41127.478969907403"/>
    <n v="41149.666666666664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n v="42205.385555555556"/>
    <n v="42235.385555555556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n v="41451.727268518516"/>
    <n v="41481.727268518516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n v="42452.333437499998"/>
    <n v="42482.666666666664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n v="40906.454247685186"/>
    <n v="40936.454247685186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n v="42152.307500000003"/>
    <n v="42182.307500000003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n v="42644.334201388883"/>
    <n v="42672.458333333336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n v="41873.458506944444"/>
    <n v="41903.458506944444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n v="42381.465532407405"/>
    <n v="42411.874305555553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n v="41561.474016203698"/>
    <n v="41591.515682870369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n v="42201.944861111107"/>
    <n v="42231.944861111107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n v="41484.330914351849"/>
    <n v="41519.833333333328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n v="41724.547766203701"/>
    <n v="41754.547766203701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n v="41423.577557870369"/>
    <n v="41449.875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n v="41806.460740740738"/>
    <n v="41838.791666666664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n v="42331.045590277768"/>
    <n v="42351.666666666664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n v="42710.491284722222"/>
    <n v="42740.49128472222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n v="42061.688784722217"/>
    <n v="42091.64711805556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n v="42371.283831018511"/>
    <n v="42401.283831018511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n v="41914.669942129629"/>
    <n v="41954.999305555553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n v="42774.28837962963"/>
    <n v="42804.28837962963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n v="41572.625162037039"/>
    <n v="41608.83472222222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n v="42452.492407407401"/>
    <n v="42482.492407407401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n v="42766.494212962956"/>
    <n v="42796.494212962956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n v="41569.242280092592"/>
    <n v="41604.79305555555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n v="42800.417708333327"/>
    <n v="42806.791666666664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n v="42647.485486111109"/>
    <n v="42659.520833333336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n v="41660.375196759262"/>
    <n v="41691.416666666664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n v="42221.458449074074"/>
    <n v="42251.458449074074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n v="42200.332928240743"/>
    <n v="42214.332928240743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n v="42688.542569444442"/>
    <n v="42718.54256944444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n v="41336.369965277772"/>
    <n v="41366.328298611108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n v="42676.6721412037"/>
    <n v="42706.713807870365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n v="41846.012465277774"/>
    <n v="41867.012465277774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n v="42572.994652777772"/>
    <n v="42587.99465277777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n v="42296.297997685186"/>
    <n v="42326.33966435185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n v="42752.314444444441"/>
    <n v="42759.314444444441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n v="42467.618645833332"/>
    <n v="42497.6186458333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n v="42682.118587962956"/>
    <n v="42696.118587962956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n v="42505.603344907409"/>
    <n v="42540.624999999993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n v="42136.417673611104"/>
    <n v="42166.417673611104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n v="42702.47148148148"/>
    <n v="42712.47148148148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n v="41694.683449074073"/>
    <n v="41724.641782407409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n v="42759.391435185178"/>
    <n v="42780.391435185178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n v="41926.251828703702"/>
    <n v="41960.666666666664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n v="42014.498993055553"/>
    <n v="42035.498993055553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n v="42496.249004629623"/>
    <n v="42512.791666666664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n v="42689.519756944443"/>
    <n v="42696.519756944443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n v="42469.541574074072"/>
    <n v="42486.749999999993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n v="41968.496493055551"/>
    <n v="41993.708333333336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n v="42775.749016203699"/>
    <n v="42805.749016203699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n v="42776.371099537035"/>
    <n v="42800.874999999993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n v="42725.536030092589"/>
    <n v="42745.582638888889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n v="42683.666712962957"/>
    <n v="42713.666712962957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n v="42315.366157407399"/>
    <n v="42345.366157407399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n v="42781.215763888882"/>
    <n v="42806.174097222225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n v="41663.167326388888"/>
    <n v="41693.167326388888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n v="41965.283321759263"/>
    <n v="41995.283321759263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n v="41614.318159722221"/>
    <n v="41644.318159722221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n v="40936.345173611109"/>
    <n v="40966.345173611109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n v="42338.375775462955"/>
    <n v="42372.624305555553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n v="42020.473368055551"/>
    <n v="42038.833333333336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n v="42234.291562499995"/>
    <n v="42264.291562499995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n v="40686.952511574069"/>
    <n v="40748.951388888883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n v="42322.841273148144"/>
    <n v="42382.841273148144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n v="40977.791712962957"/>
    <n v="41037.750046296293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n v="40585.463483796295"/>
    <n v="40613.833333333328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n v="41058.852349537032"/>
    <n v="41088.852349537032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n v="41494.630254629628"/>
    <n v="41522.832638888889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n v="41792.334027777775"/>
    <n v="41813.334027777775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n v="41067.494085648148"/>
    <n v="41086.416666666664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n v="41571.665046296293"/>
    <n v="41614.640277777777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n v="40069.920486111107"/>
    <n v="40148.375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n v="40987.643726851849"/>
    <n v="41021.833333333328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n v="40987.364305555551"/>
    <n v="41017.36430555555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n v="41151.374988425923"/>
    <n v="41176.832638888889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n v="41264.389814814815"/>
    <n v="41294.389814814815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n v="41270.621018518512"/>
    <n v="41300.621018518512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n v="40927.39844907407"/>
    <n v="40962.39844907407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n v="40947.70890046296"/>
    <n v="40981.832638888889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n v="41694.507326388884"/>
    <n v="41724.46565972222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n v="40564.699178240735"/>
    <n v="40579.699178240735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n v="41074.393703703703"/>
    <n v="41088.393703703703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n v="41415.813611111109"/>
    <n v="41445.813611111109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n v="41605.535115740735"/>
    <n v="41638.958333333328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n v="40849.777731481481"/>
    <n v="40889.819398148145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n v="40502.482534722221"/>
    <n v="40543.874305555553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n v="41834.361944444441"/>
    <n v="41859.41666666666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n v="40947.834826388884"/>
    <n v="40977.83482638888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n v="41004.469131944439"/>
    <n v="41034.46907407407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n v="41851.629583333335"/>
    <n v="41879.708333333328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n v="41307.654363425921"/>
    <n v="41342.654363425921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n v="41324.460821759254"/>
    <n v="41354.41915509259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n v="41735.671168981477"/>
    <n v="41765.671168981477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n v="41716.299513888887"/>
    <n v="41747.625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n v="41002.625300925924"/>
    <n v="41032.62530092592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n v="41037.218252314815"/>
    <n v="41067.218252314815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n v="41004.392858796295"/>
    <n v="41034.392858796295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n v="40079.391782407409"/>
    <n v="40156.43333333333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n v="40192.20890046296"/>
    <n v="40223.875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n v="40050.310347222221"/>
    <n v="40081.832638888889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n v="41592.748668981476"/>
    <n v="41622.748668981476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n v="41696.483796296292"/>
    <n v="41731.442129629628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n v="42798.927094907405"/>
    <n v="42828.885428240734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n v="42804.562141203707"/>
    <n v="42834.520474537036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n v="42807.42184027777"/>
    <n v="42814.42184027777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n v="42790.55190972222"/>
    <n v="42820.510243055549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n v="42793.689016203702"/>
    <n v="42823.647349537037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n v="42803.700787037036"/>
    <n v="42855.37499999999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n v="41842.583796296298"/>
    <n v="41877.583796296298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n v="42139.448344907411"/>
    <n v="42169.448344907411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n v="41807.291041666664"/>
    <n v="41837.291041666664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n v="42332.566469907404"/>
    <n v="42362.666666666664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n v="41838.672337962962"/>
    <n v="41868.672337962962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n v="42011.294803240737"/>
    <n v="42041.294803240737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n v="41767.317013888889"/>
    <n v="41788.409722222219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n v="41918.336782407401"/>
    <n v="41948.398611111108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n v="41771.238923611112"/>
    <n v="41801.238923611112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n v="41666.591377314813"/>
    <n v="41706.59137731481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n v="41786.307210648149"/>
    <n v="41816.307210648149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n v="41789.563472222217"/>
    <n v="41819.563472222217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n v="42692.466539351844"/>
    <n v="42722.99930555555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n v="42643.309467592589"/>
    <n v="42673.309467592589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n v="42167.480370370373"/>
    <n v="42197.480370370373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n v="41897.36886574074"/>
    <n v="41917.875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n v="42327.491956018515"/>
    <n v="42377.490972222215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n v="42515.394317129627"/>
    <n v="42545.39431712962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n v="42059.66847222222"/>
    <n v="42094.65208333332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n v="42615.465636574074"/>
    <n v="42660.465636574074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n v="42577.274027777778"/>
    <n v="42607.274027777778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n v="42360.598819444444"/>
    <n v="42420.598819444444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n v="42198.442453703705"/>
    <n v="42227.442453703705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n v="42708.508912037032"/>
    <n v="42738.508912037032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n v="42093.767812500002"/>
    <n v="42123.767812500002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n v="42101.300370370365"/>
    <n v="42161.300370370365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n v="42103.342847222222"/>
    <n v="42115.342847222222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n v="41954.38958333333"/>
    <n v="42014.38958333333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n v="42096.584907407399"/>
    <n v="42126.584907407399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n v="42130.450277777774"/>
    <n v="42160.450277777774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n v="42264.286782407398"/>
    <n v="42294.286782407398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n v="41978.597638888888"/>
    <n v="42034.693749999999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n v="42159.316249999996"/>
    <n v="42219.316249999996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n v="42377.373611111114"/>
    <n v="42407.373611111114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n v="42466.525555555556"/>
    <n v="42490.583333333336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n v="41954.35497685185"/>
    <n v="41984.35497685185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n v="42321.678240740737"/>
    <n v="42366.67824074073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n v="42248.601342592585"/>
    <n v="42303.601342592585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n v="42346.403067129628"/>
    <n v="42386.624999999993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n v="42268.198298611103"/>
    <n v="42298.198298611103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n v="42425.636759259258"/>
    <n v="42485.595092592594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n v="42063.388483796291"/>
    <n v="42108.346817129634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n v="42380.47929398148"/>
    <n v="42410.47929398148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n v="41960.855798611105"/>
    <n v="41990.855798611105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n v="42150.444398148145"/>
    <n v="42180.444398148145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n v="42087.735775462956"/>
    <n v="42117.735775462956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n v="42215.328981481485"/>
    <n v="42245.328981481485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n v="42017.509953703695"/>
    <n v="42047.509953703695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n v="42592.502743055556"/>
    <n v="42622.502743055556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n v="42318.592199074068"/>
    <n v="42348.592199074068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n v="42669.536840277775"/>
    <n v="42699.578506944446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n v="42212.679745370369"/>
    <n v="42241.679745370369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n v="42236.683055555557"/>
    <n v="42281.68305555555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n v="42248.459976851846"/>
    <n v="42278.459976851846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n v="42074.602407407401"/>
    <n v="42104.602407407401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n v="42194.854201388887"/>
    <n v="42219.85420138888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n v="42026.723460648143"/>
    <n v="42056.723460648143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n v="41926.734293981477"/>
    <n v="41956.775960648149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n v="42191.368425925924"/>
    <n v="42221.368425925924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n v="41954.504907407405"/>
    <n v="42014.504907407405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n v="42528.293287037035"/>
    <n v="42573.293287037035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n v="41989.520358796297"/>
    <n v="42019.478472222218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n v="42179.320046296292"/>
    <n v="42210.582638888889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n v="41967.928981481477"/>
    <n v="42007.92898148147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n v="42064.461157407401"/>
    <n v="42094.419490740744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n v="42275.787303240737"/>
    <n v="42305.78730324073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n v="42194.315011574072"/>
    <n v="42224.315011574072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n v="42031.02885416666"/>
    <n v="42061.02885416666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n v="42716.788043981483"/>
    <n v="42745.039583333331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n v="42262.515717592592"/>
    <n v="42292.515717592592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n v="41976.551574074074"/>
    <n v="42006.551574074074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n v="42157.583148148151"/>
    <n v="42187.583148148151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n v="41956.519745370366"/>
    <n v="41991.519745370366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n v="42443.934768518513"/>
    <n v="42473.934768518513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n v="42374.489537037036"/>
    <n v="42434.489537037036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n v="42107.34642361111"/>
    <n v="42137.34642361111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n v="42399.549282407403"/>
    <n v="42459.507615740738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n v="42341.706099537034"/>
    <n v="42371.706099537034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n v="42595.252025462956"/>
    <n v="42616.252025462956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n v="41982.777662037035"/>
    <n v="42022.777662037035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n v="42082.242222222216"/>
    <n v="42104.916666666664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n v="41918.80737268518"/>
    <n v="41948.849039351851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n v="42204.542534722219"/>
    <n v="42234.5425347222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n v="42224.074942129628"/>
    <n v="42254.074942129628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n v="42211.399097222216"/>
    <n v="42241.399097222216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n v="42655.403622685182"/>
    <n v="42700.445289351854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n v="41759.776412037034"/>
    <n v="41790.645833333328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n v="42198.361805555549"/>
    <n v="42237.83263888888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n v="42536.529467592591"/>
    <n v="42566.529467592591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n v="42019.404432870368"/>
    <n v="42077.291666666664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n v="41831.550775462958"/>
    <n v="41861.550775462958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n v="42027.523657407401"/>
    <n v="42087.481990740744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n v="41993.404965277768"/>
    <n v="42053.404965277768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n v="41892.695543981477"/>
    <n v="41952.737210648142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n v="42026.354120370372"/>
    <n v="42056.354120370372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n v="42044.391620370363"/>
    <n v="42074.349953703706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n v="41974.371412037035"/>
    <n v="42004.371412037035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n v="41909.559120370366"/>
    <n v="41939.559120370366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n v="42502.580428240741"/>
    <n v="42517.586111111108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n v="42163.836712962955"/>
    <n v="42223.836712962955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n v="42411.98533564814"/>
    <n v="42451.943668981483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n v="42045.450821759259"/>
    <n v="42075.409155092588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n v="42734.545902777776"/>
    <n v="42771.36388888888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n v="42381.797499999993"/>
    <n v="42411.797499999993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n v="42488.766354166662"/>
    <n v="42548.766354166662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n v="42040.885381944441"/>
    <n v="42070.885381944441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n v="42397.566469907404"/>
    <n v="42427.566469907404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n v="42179.852708333325"/>
    <n v="42219.852708333325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n v="42251.944282407399"/>
    <n v="42281.94428240739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n v="42338.282060185178"/>
    <n v="42398.282060185178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n v="42031.631805555553"/>
    <n v="42080.416666666664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n v="42285.581736111104"/>
    <n v="42345.623402777775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n v="42265.485289351847"/>
    <n v="42295.485289351847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n v="42383.566122685181"/>
    <n v="42413.566122685181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n v="42186.792291666665"/>
    <n v="42207.87430555555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n v="42052.333657407398"/>
    <n v="42082.291990740741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n v="41836.291921296295"/>
    <n v="41866.291921296295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n v="42485.42119212963"/>
    <n v="42515.4211921296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n v="42242.856724537036"/>
    <n v="42272.856724537036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n v="42670.269340277773"/>
    <n v="42700.311006944445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n v="42654.13649305555"/>
    <n v="42685.833333333336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n v="42606.982789351845"/>
    <n v="42612.9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n v="41942.809201388889"/>
    <n v="41972.85086805555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n v="41901.739074074074"/>
    <n v="41939.799305555556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n v="42779.575115740743"/>
    <n v="42799.57511574074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n v="42338.510416666664"/>
    <n v="42367.62499999999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n v="42738.358900462961"/>
    <n v="42768.358900462961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n v="42769.86814814814"/>
    <n v="42804.86814814814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n v="42452.448495370372"/>
    <n v="42480.448495370372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n v="42761.627766203703"/>
    <n v="42791.62776620370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n v="42423.269166666665"/>
    <n v="42453.227500000001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n v="42495.538402777776"/>
    <n v="42530.458333333336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n v="42407.304224537038"/>
    <n v="42452.262557870366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n v="42703.853784722225"/>
    <n v="42737.845138888886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n v="40783.679363425923"/>
    <n v="40816.79166666666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n v="41088.852962962963"/>
    <n v="41108.852962962963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n v="41340.778067129628"/>
    <n v="41380.458333333328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n v="42248.567094907405"/>
    <n v="42277.478472222218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n v="41145.385972222219"/>
    <n v="41175.385972222219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n v="41372.769131944442"/>
    <n v="41402.769131944442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n v="41025.540868055556"/>
    <n v="41039.375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n v="41173.820844907401"/>
    <n v="41209.875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n v="40557.096400462957"/>
    <n v="40582.096400462957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n v="41022.741377314815"/>
    <n v="41052.741377314815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n v="40893.659629629627"/>
    <n v="40933.659629629627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n v="40353.782175925924"/>
    <n v="40424.710416666661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n v="41193.415150462963"/>
    <n v="41223.456817129627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n v="40416.67796296296"/>
    <n v="40461.67796296296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n v="40309.954340277778"/>
    <n v="40369.583333333328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n v="41912.995023148142"/>
    <n v="41946.036689814813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n v="41088.358159722222"/>
    <n v="41133.358159722222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n v="41257.617048611108"/>
    <n v="41287.617048611108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n v="41107.393449074072"/>
    <n v="41117.75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n v="42227.602824074071"/>
    <n v="42287.602824074071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n v="40999.312592592592"/>
    <n v="41029.312592592592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n v="40711.448877314811"/>
    <n v="40756.448877314811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n v="40970.416701388887"/>
    <n v="41030.375034722223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n v="40771.583368055552"/>
    <n v="40801.583368055552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n v="40793.665266203701"/>
    <n v="40828.665266203701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n v="40991.374722222223"/>
    <n v="41021.374722222223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n v="41025.749965277777"/>
    <n v="41055.749965277777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n v="40833.299861111111"/>
    <n v="40863.341527777775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n v="41373.356932870367"/>
    <n v="41403.356932870367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n v="41022.894398148142"/>
    <n v="41082.894398148142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n v="40542.505949074075"/>
    <n v="40558.743749999994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n v="41024.652638888889"/>
    <n v="41076.082638888889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n v="41347.834953703699"/>
    <n v="41392.834953703699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n v="41022.311851851846"/>
    <n v="41052.311851851846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n v="41036.613136574073"/>
    <n v="41066.613136574073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n v="41327.663101851853"/>
    <n v="41362.621435185181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n v="40730.545578703699"/>
    <n v="40760.545578703699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n v="42017.634108796294"/>
    <n v="42031.63410879629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n v="41226.315243055549"/>
    <n v="41274.41666666666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n v="41053.439525462964"/>
    <n v="41083.43952546296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n v="42244.443333333329"/>
    <n v="42274.443333333329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n v="41858.492106481477"/>
    <n v="41903.492106481477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n v="42498.566064814811"/>
    <n v="42528.54583333333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n v="41927.682106481479"/>
    <n v="41957.723773148151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n v="42046.722407407404"/>
    <n v="42076.6807407407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n v="42257.963761574072"/>
    <n v="42280.541666666664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n v="42104.739629629628"/>
    <n v="42134.739629629628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n v="41835.618449074071"/>
    <n v="41865.618449074071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n v="42058.476261574069"/>
    <n v="42114.434594907405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n v="42078.66402777777"/>
    <n v="42138.66402777777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n v="42371.113576388881"/>
    <n v="42401.113576388881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n v="41971.543530092589"/>
    <n v="41986.543530092589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n v="42731.673483796294"/>
    <n v="42791.67348379629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n v="41854.056446759256"/>
    <n v="41871.056446759256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n v="42027.50640046296"/>
    <n v="42057.50640046296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n v="41942.320046296292"/>
    <n v="41972.36171296296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n v="42052.469097222223"/>
    <n v="42082.427430555552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n v="41926.347546296296"/>
    <n v="41956.38921296296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n v="41808.821805555555"/>
    <n v="41838.821805555555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n v="42612.267187500001"/>
    <n v="42658.472916666658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n v="42269.63450231481"/>
    <n v="42290.63450231481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n v="42460.240277777775"/>
    <n v="42482.28611111110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n v="41930.642268518517"/>
    <n v="41960.683935185189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n v="41961.474039351851"/>
    <n v="41993.854166666664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n v="41058.511238425926"/>
    <n v="41088.511238425926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n v="41952.757800925923"/>
    <n v="41980.874305555553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n v="41546.417719907404"/>
    <n v="41564.832638888889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n v="42217.501192129632"/>
    <n v="42236.124999999993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n v="40947.747395833328"/>
    <n v="40992.705729166664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n v="42081.531307870369"/>
    <n v="42113.86805555555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n v="42208.346689814811"/>
    <n v="42230.832638888889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n v="41107.515810185185"/>
    <n v="41137.51581018518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n v="41304.417951388888"/>
    <n v="41334.417453703703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n v="40127.367037037038"/>
    <n v="40178.916666666664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n v="41943.457696759258"/>
    <n v="41974.499363425923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n v="41463.77275462963"/>
    <n v="41484.77275462963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n v="40696.315451388888"/>
    <n v="40756.315451388888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n v="41298.176631944443"/>
    <n v="41328.874305555553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n v="41977.568888888891"/>
    <n v="42037.568888888891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n v="40785.341678240737"/>
    <n v="40845.341678240737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n v="41483.115949074068"/>
    <n v="41543.115949074068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n v="41509.093252314815"/>
    <n v="41547.832638888889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n v="40513.774282407401"/>
    <n v="40544.791666666664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n v="41068.1871412037"/>
    <n v="41098.1871412037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n v="42026.804837962954"/>
    <n v="42061.687499999993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n v="41524.525219907402"/>
    <n v="41551.87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n v="40973.439849537033"/>
    <n v="41003.398182870369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n v="42618.292094907411"/>
    <n v="42642.852083333331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n v="41390.424421296295"/>
    <n v="41425.37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n v="42228.300995370366"/>
    <n v="42284.832638888889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n v="40960.918807870366"/>
    <n v="40989.533333333333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n v="42769.476631944439"/>
    <n v="42799.476631944439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n v="41112.86582175926"/>
    <n v="41172.86582175926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n v="42124.744942129626"/>
    <n v="42155.832638888889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n v="41026.32167824074"/>
    <n v="41057.32167824074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n v="41222.658067129625"/>
    <n v="41267.658067129625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n v="41744.411874999998"/>
    <n v="41774.411874999998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n v="42093.526689814818"/>
    <n v="42125.249305555553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n v="40829.540324074071"/>
    <n v="40862.484027777777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n v="42039.617754629631"/>
    <n v="42069.617754629631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n v="42260.195474537039"/>
    <n v="42290.19547453703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n v="42594.191423611112"/>
    <n v="42654.191423611112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n v="42154.806145833332"/>
    <n v="42214.806145833332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n v="41821.70716435185"/>
    <n v="41851.70716435185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n v="42440.317002314812"/>
    <n v="42499.5347222222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n v="41842.647546296292"/>
    <n v="41872.647546296292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n v="42087.545578703699"/>
    <n v="42117.54557870369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n v="42584.33326388889"/>
    <n v="42614.3332638888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n v="42233.772129629629"/>
    <n v="42263.77212962962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n v="42744.569849537038"/>
    <n v="42774.569849537038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n v="42449.008344907408"/>
    <n v="42509.008344907408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n v="42076.786076388882"/>
    <n v="42106.786076388882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n v="41829.258668981478"/>
    <n v="41874.258668981478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n v="42487.492418981477"/>
    <n v="42508.492418981477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n v="41985.77539351851"/>
    <n v="42015.77539351851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n v="42059.676469907405"/>
    <n v="42104.634803240733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n v="41830.487233796295"/>
    <n v="41855.487233796295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n v="42237.689571759263"/>
    <n v="42286.374999999993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n v="41837.496562499997"/>
    <n v="41897.496562499997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n v="42109.993090277778"/>
    <n v="42139.791666666664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n v="42294.295115740737"/>
    <n v="42324.336782407401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n v="42642.655486111107"/>
    <n v="42672.655486111107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n v="42019.436111111114"/>
    <n v="42079.394444444442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n v="42139.839918981481"/>
    <n v="42169.839918981481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n v="41795.629999999997"/>
    <n v="41825.629999999997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n v="42332.996944444443"/>
    <n v="42362.996944444443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n v="42338.342048611106"/>
    <n v="42368.342048611106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n v="42042.342893518515"/>
    <n v="42094.218055555553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n v="42422.202858796292"/>
    <n v="42452.161192129628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n v="42388.255752314813"/>
    <n v="42395.255752314813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n v="42382.573194444441"/>
    <n v="42442.531527777777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n v="41887.467835648145"/>
    <n v="41917.467835648145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n v="42089.511875000004"/>
    <n v="42119.511875000004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n v="41828.634583333333"/>
    <n v="41858.634583333333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n v="42759.910879629628"/>
    <n v="42789.910879629628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n v="41828.33112268518"/>
    <n v="41858.33112268518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n v="42510.008298611108"/>
    <n v="42540.008298611108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n v="42240.506956018515"/>
    <n v="42270.506956018515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n v="41809.420682870368"/>
    <n v="41854.420682870368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n v="42394.567129629628"/>
    <n v="42454.525462962956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n v="41150.56885416666"/>
    <n v="41164.832638888889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n v="41915.413981481477"/>
    <n v="41955.555555555555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n v="41617.579328703701"/>
    <n v="41631.579328703701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n v="40997.717858796292"/>
    <n v="41027.717858796292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n v="42508.20821759259"/>
    <n v="42538.20821759259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n v="41726.379421296297"/>
    <n v="41758.379421296297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n v="42184.541342592587"/>
    <n v="42227.749999999993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n v="42767.468379629623"/>
    <n v="42808.666666666664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n v="41074.90452546296"/>
    <n v="41104.9045254629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n v="42564.547743055555"/>
    <n v="42603.957638888889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n v="42704.002476851849"/>
    <n v="42737.624305555553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n v="41981.809837962959"/>
    <n v="42012.809837962959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n v="41143.484884259255"/>
    <n v="41173.484884259255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n v="41730.375138888885"/>
    <n v="41758.875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n v="42453.163935185185"/>
    <n v="42490.166666666664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n v="42211.661215277774"/>
    <n v="42241.661215277774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n v="41902.541099537033"/>
    <n v="41932.541099537033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n v="42279.459039351852"/>
    <n v="42339.50070601851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n v="42273.55097222222"/>
    <n v="42300.124999999993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n v="42250.833819444444"/>
    <n v="42287.7083333333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n v="42115.414212962954"/>
    <n v="42145.414212962954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n v="42689.409907407404"/>
    <n v="42734.409907407404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n v="42691.923217592594"/>
    <n v="42705.923217592594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n v="41144.088217592594"/>
    <n v="41165.088217592594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n v="42658.476944444446"/>
    <n v="42683.518611111103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n v="42128.29478009259"/>
    <n v="42158.29478009259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n v="42304.496076388888"/>
    <n v="42334.53774305556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n v="41953.632719907408"/>
    <n v="41973.632719907408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n v="42108.205115740733"/>
    <n v="42138.205115740733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n v="42523.772129629629"/>
    <n v="42551.0833333333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n v="42217.835960648146"/>
    <n v="42245.83596064814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n v="42493.728460648148"/>
    <n v="42518.728460648148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n v="41667.489953703705"/>
    <n v="41697.625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n v="42612.323159722226"/>
    <n v="42642.32315972222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n v="42037.617604166669"/>
    <n v="42072.575937499998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n v="42636.281412037039"/>
    <n v="42658.7083333333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n v="42639.216145833336"/>
    <n v="42655.2161458333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n v="41989.57980324074"/>
    <n v="42019.57980324074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n v="42024.531805555554"/>
    <n v="42054.531805555554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n v="42102.827245370368"/>
    <n v="42162.827245370368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n v="41880.493784722217"/>
    <n v="41897.506249999999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n v="42535.91328703703"/>
    <n v="42565.95624999999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n v="42689.249016203699"/>
    <n v="42724.999305555553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n v="42774.458738425928"/>
    <n v="42804.458738425928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n v="41921.509293981479"/>
    <n v="41951.550960648143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n v="42225.97996527778"/>
    <n v="42255.97996527778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n v="42199.928460648145"/>
    <n v="42229.928460648145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n v="42408.381481481476"/>
    <n v="42438.381481481476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n v="42341.663668981484"/>
    <n v="42401.663668981484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n v="42695.291006944441"/>
    <n v="42725.291006944441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n v="42327.472326388881"/>
    <n v="42355.472326388881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n v="41952.825520833336"/>
    <n v="41982.8255208333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n v="41771.318599537037"/>
    <n v="41802.833333333328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n v="42055.26766203704"/>
    <n v="42115.225995370369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n v="42381.532951388886"/>
    <n v="42409.499999999993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n v="42767.355185185181"/>
    <n v="42806.4583333333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n v="42551.595520833333"/>
    <n v="42584.729166666664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n v="42551.550856481481"/>
    <n v="42581.550856481481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n v="42081.736226851855"/>
    <n v="42111.736226851855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n v="42272.379837962959"/>
    <n v="42332.421504629623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n v="41542.625115740739"/>
    <n v="41572.625115740739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n v="42207.413344907407"/>
    <n v="42237.41334490740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n v="42222.28943287037"/>
    <n v="42251.291666666664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n v="42312.692094907405"/>
    <n v="42346.957638888889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n v="42083.562199074069"/>
    <n v="42128.562199074069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n v="42235.43100694444"/>
    <n v="42272.541666666664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n v="42380.592777777776"/>
    <n v="42410.592777777776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n v="42275.255381944437"/>
    <n v="42317.272222222215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n v="42318.702499999999"/>
    <n v="42378.702499999999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n v="41820.687268518515"/>
    <n v="41848.687268518515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n v="41962.415694444448"/>
    <n v="41992.484722222223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n v="42344.550810185181"/>
    <n v="42365.916666666664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n v="41912.208321759259"/>
    <n v="41941.614583333328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n v="42529.299421296295"/>
    <n v="42555.874305555553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n v="41923.524178240739"/>
    <n v="41953.565844907404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n v="42482.291365740741"/>
    <n v="42512.291365740741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n v="41792.696099537032"/>
    <n v="41822.696099537032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n v="42241.464872685181"/>
    <n v="42271.464872685181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n v="42032.667754629627"/>
    <n v="42062.667754629627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n v="42435.878368055557"/>
    <n v="42465.836701388886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n v="41805.561921296292"/>
    <n v="41830.561921296292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n v="41932.538657407407"/>
    <n v="41964.915972222218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n v="42034.421759259254"/>
    <n v="42064.421759259254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n v="41820.581307870365"/>
    <n v="41860.581307870365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n v="42061.362615740734"/>
    <n v="42121.320949074077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n v="41892.641469907401"/>
    <n v="41912.641469907401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n v="42154.306921296295"/>
    <n v="42184.306921296295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n v="42027.785532407412"/>
    <n v="42058.791666666664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n v="42551.628356481473"/>
    <n v="42581.628356481473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n v="42112.77171296296"/>
    <n v="42157.77171296296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n v="42089.390706018516"/>
    <n v="42134.390706018516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n v="42058.000694444439"/>
    <n v="42087.959027777775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n v="41833.805162037032"/>
    <n v="41863.805162037032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n v="41877.807164351849"/>
    <n v="41907.80716435184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n v="42047.848587962959"/>
    <n v="42107.806921296295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n v="41964.511111111111"/>
    <n v="41998.511111111111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n v="42187.606747685182"/>
    <n v="42218.583333333336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n v="41787.564907407403"/>
    <n v="41817.564907407403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n v="41829.563229166662"/>
    <n v="41859.563229166662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n v="41870.541342592594"/>
    <n v="41900.541342592594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n v="42801.441365740735"/>
    <n v="42832.399699074071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n v="42800.468483796292"/>
    <n v="42830.42681712962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n v="42756.356828703698"/>
    <n v="42816.315162037034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n v="42787.529097222221"/>
    <n v="42830.48743055555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n v="42773.58284722222"/>
    <n v="42818.541180555556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n v="41898.961608796293"/>
    <n v="41927.957638888889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n v="41391.449571759258"/>
    <n v="41420.957638888889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n v="42512.364884259259"/>
    <n v="42572.364884259259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n v="42611.816446759258"/>
    <n v="42646.832638888889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n v="41827.896157407406"/>
    <n v="41859.75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n v="41780.411921296298"/>
    <n v="41810.584027777775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n v="41431.728703703702"/>
    <n v="41468.416666666664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n v="42322.320416666662"/>
    <n v="42362.320416666662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n v="42629.321712962956"/>
    <n v="42657.624999999993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n v="42387.065138888887"/>
    <n v="42421.065138888887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n v="42254.999918981477"/>
    <n v="42284.999918981477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n v="41934.581585648149"/>
    <n v="41979.623252314814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n v="42465.263252314813"/>
    <n v="42493.624999999993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n v="42417.697847222218"/>
    <n v="42477.656180555547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n v="42655.132557870362"/>
    <n v="42685.174224537033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n v="41493.210625"/>
    <n v="41523.458333333328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n v="42704.52376157407"/>
    <n v="42764.52376157407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n v="41944.505648148144"/>
    <n v="42004.547314814808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n v="42198.993738425925"/>
    <n v="42230.993738425925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n v="42745.41128472222"/>
    <n v="42795.41128472222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n v="42452.246655092589"/>
    <n v="42482.246655092589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n v="42198.343321759261"/>
    <n v="42223.343321759261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n v="42333.266597222224"/>
    <n v="42368.266597222224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n v="42094.907372685186"/>
    <n v="42124.907372685186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n v="41351.208043981482"/>
    <n v="41386.208043981482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n v="41872.192384259259"/>
    <n v="41929.833333333328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n v="41389.474861111106"/>
    <n v="41421.666666666664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n v="42043.939513888887"/>
    <n v="42103.897847222215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n v="42626.335555555554"/>
    <n v="42656.582638888889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n v="41315.787615740737"/>
    <n v="41346.5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n v="41722.333020833328"/>
    <n v="41752.333020833328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n v="41611.584340277775"/>
    <n v="41654.458333333328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n v="42619.810231481482"/>
    <n v="42679.810231481482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n v="41719.554594907408"/>
    <n v="41764.554594907408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n v="42044.698518518511"/>
    <n v="42074.656851851854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n v="41911.324097222219"/>
    <n v="41931.754861111105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n v="41030.386423611111"/>
    <n v="41044.386423611111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n v="42631.995451388888"/>
    <n v="42661.995451388888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n v="40937.729143518518"/>
    <n v="40967.729143518518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n v="41044.654722222222"/>
    <n v="41104.654722222222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n v="41850.44804398148"/>
    <n v="41880.44804398148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n v="41044.314780092594"/>
    <n v="41075.79861111110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n v="42585.377337962964"/>
    <n v="42615.377337962964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n v="42068.46570601852"/>
    <n v="42098.424039351848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n v="41078.56649305555"/>
    <n v="41090.5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n v="41747.553726851853"/>
    <n v="41807.553726851853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n v="40855.431759259256"/>
    <n v="40895.431759259256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n v="41117.567395833328"/>
    <n v="41147.567395833328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n v="41863.302673611113"/>
    <n v="41893.302673611113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n v="42072.457488425927"/>
    <n v="42102.457488425927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n v="41620.567141203705"/>
    <n v="41650.567141203705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n v="42573.323287037034"/>
    <n v="42588.323287037034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n v="42639.10859953703"/>
    <n v="42653.10859953703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n v="42524.033171296294"/>
    <n v="42567.033171296294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n v="41415.127986111111"/>
    <n v="41445.127986111111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n v="41246.73024305555"/>
    <n v="41276.73024305555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n v="40926.703645833331"/>
    <n v="40986.661979166667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n v="41373.246342592589"/>
    <n v="41418.24634259258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n v="41029.958692129629"/>
    <n v="41059.458333333328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n v="41194.245694444442"/>
    <n v="41210.245694444442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n v="40736.334699074068"/>
    <n v="40766.334699074068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n v="42172.625578703701"/>
    <n v="42232.625578703701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n v="40967.2815162037"/>
    <n v="40997.239849537036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n v="41745.492939814809"/>
    <n v="41795.49293981480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n v="41686.371874999997"/>
    <n v="41716.330208333333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n v="41257.198379629626"/>
    <n v="41306.375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n v="41537.535810185182"/>
    <n v="41552.535810185182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n v="42474.531493055554"/>
    <n v="42484.531493055554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n v="41310.793148148143"/>
    <n v="41340.793148148143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n v="40862.680023148147"/>
    <n v="40892.680023148147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n v="42135.963842592588"/>
    <n v="42166.963842592588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n v="42172.335694444446"/>
    <n v="42202.335694444446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n v="41846.644745370366"/>
    <n v="41876.644745370366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n v="42300.252557870372"/>
    <n v="42330.294224537036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n v="42774.114444444444"/>
    <n v="42804.114444444444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n v="42018.608263888884"/>
    <n v="42046.95833333333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n v="42026.591643518514"/>
    <n v="42051.874305555553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n v="42103.201921296299"/>
    <n v="42117.201921296299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n v="41920.454201388886"/>
    <n v="41941.45420138888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n v="42557.856099537035"/>
    <n v="42587.541666666664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n v="41815.235879629625"/>
    <n v="41829.235879629625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n v="41807.865185185183"/>
    <n v="41837.865185185183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n v="42550.368553240733"/>
    <n v="42580.368553240733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n v="42055.679791666662"/>
    <n v="42074.83333333333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n v="42016.605358796289"/>
    <n v="42046.605358796289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n v="42591.566655092589"/>
    <n v="42621.83333333333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n v="42182.897673611107"/>
    <n v="42227.897673611107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n v="42176.085706018515"/>
    <n v="42206.085706018515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n v="42416.35832175926"/>
    <n v="42432.45833333333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n v="41780.192604166667"/>
    <n v="41796.625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n v="41795.194768518515"/>
    <n v="41825.194768518515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n v="41798.606944444444"/>
    <n v="41828.606944444444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n v="42201.341678240737"/>
    <n v="42216.33333333333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n v="42506.93136574074"/>
    <n v="42538.33333333333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n v="41948.219513888886"/>
    <n v="42008.21951388888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n v="41899.909826388888"/>
    <n v="41922.125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n v="42192.313738425924"/>
    <n v="42222.313738425924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n v="42157.732361111113"/>
    <n v="42200.666666666664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n v="41881.120254629626"/>
    <n v="41911.12025462962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n v="42213.1721412037"/>
    <n v="42238.1721412037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n v="42184.933912037035"/>
    <n v="42221.124999999993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n v="42154.539791666662"/>
    <n v="42184.539791666662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n v="42208.513136574074"/>
    <n v="42238.513136574074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n v="42451.163483796299"/>
    <n v="42459.277083333327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n v="41758.806296296294"/>
    <n v="41790.832638888889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n v="42028.163229166668"/>
    <n v="42058.163229166668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n v="42054.410856481474"/>
    <n v="42099.83333333333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n v="42693.409270833326"/>
    <n v="42718.40927083332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n v="42103.066145833327"/>
    <n v="42133.066145833327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n v="42559.443391203698"/>
    <n v="42589.443391203698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n v="42188.134166666663"/>
    <n v="42218.33333333333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n v="42023.30164351852"/>
    <n v="42063.30164351852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n v="42250.264884259253"/>
    <n v="42270.264884259253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n v="42139.192233796297"/>
    <n v="42169.192233796297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n v="42401.277650462966"/>
    <n v="42425.666666666664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n v="41875.589525462965"/>
    <n v="41905.589525462965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n v="42060.350601851846"/>
    <n v="42090.308935185189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n v="42066.678310185183"/>
    <n v="42094.624305555553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n v="42135.9374537037"/>
    <n v="42167.738194444442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n v="42312.459328703706"/>
    <n v="42342.45932870370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n v="42170.701527777775"/>
    <n v="42194.95833333333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n v="42494.350300925922"/>
    <n v="42524.354166666664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n v="42253.931354166663"/>
    <n v="42279.624999999993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n v="42495.100902777776"/>
    <n v="42523.100902777776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n v="41758.506342592591"/>
    <n v="41770.832638888889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n v="42171.491550925923"/>
    <n v="42201.491550925923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n v="41938.376087962963"/>
    <n v="41966.583333333336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n v="42267.794363425921"/>
    <n v="42287.749999999993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n v="42019.626504629625"/>
    <n v="42034.626504629625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n v="42313.370567129627"/>
    <n v="42342.666666666664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n v="42745.928449074076"/>
    <n v="42783.874305555553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n v="42307.575046296297"/>
    <n v="42347.616712962961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n v="41842.274259259255"/>
    <n v="41864.583333333328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n v="41852.906874999993"/>
    <n v="41875.874305555553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n v="42059.702303240738"/>
    <n v="42081.374999999993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n v="42291.40621527777"/>
    <n v="42351.447881944441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n v="41784.619155092587"/>
    <n v="41811.125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n v="42492.404513888883"/>
    <n v="42533.83333333333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n v="42709.212731481479"/>
    <n v="42739.212731481479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n v="42102.683252314811"/>
    <n v="42162.683252314811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n v="42108.358726851853"/>
    <n v="42153.358726851853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n v="42453.472974537035"/>
    <n v="42513.472974537035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n v="42123.315497685187"/>
    <n v="42153.315497685187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n v="42453.094907407409"/>
    <n v="42483.094907407409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n v="41857.673738425925"/>
    <n v="41887.673738425925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n v="42389.669317129628"/>
    <n v="42398.636805555558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n v="41780.711840277778"/>
    <n v="41810.711840277778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n v="41835.85760416666"/>
    <n v="41895.8576041666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n v="42111.383321759255"/>
    <n v="42131.383321759255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n v="42369.674432870372"/>
    <n v="42398.648611111108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n v="42164.704247685186"/>
    <n v="42224.56527777778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n v="42726.586747685178"/>
    <n v="42786.416666666664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n v="41954.211747685178"/>
    <n v="41978.144444444442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n v="42233.028981481482"/>
    <n v="42293.028981481482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n v="42480.467314814807"/>
    <n v="42540.467314814807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n v="42257.2575"/>
    <n v="42271.2575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n v="41784.456354166665"/>
    <n v="41814.456354166665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n v="41831.34170138889"/>
    <n v="41891.34170138889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n v="42172.280173611107"/>
    <n v="42202.220833333333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n v="41949.780775462961"/>
    <n v="42009.780775462961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n v="42627.621770833335"/>
    <n v="42657.58333333333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n v="42530.861944444441"/>
    <n v="42554.83333333333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n v="42618.493680555555"/>
    <n v="42648.493680555555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n v="42540.260196759256"/>
    <n v="42570.26019675925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n v="41745.856076388889"/>
    <n v="41775.856076388889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n v="41974.405243055553"/>
    <n v="41994.405243055553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n v="42114.782847222225"/>
    <n v="42174.782847222225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n v="42002.484155092585"/>
    <n v="42032.484155092585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n v="42722.511412037034"/>
    <n v="42752.511412037034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n v="42464.795057870368"/>
    <n v="42494.795057870368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n v="42171.410636574066"/>
    <n v="42201.41063657406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n v="42672.621805555551"/>
    <n v="42704.374999999993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n v="42128.282349537032"/>
    <n v="42188.282349537032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n v="42359.391909722217"/>
    <n v="42389.391909722217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n v="42192.57236111111"/>
    <n v="42236.378472222219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n v="41916.264305555553"/>
    <n v="41976.305972222217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n v="42461.262939814813"/>
    <n v="42491.262939814813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n v="42370.569872685184"/>
    <n v="42405.874305555553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n v="41948.393923611111"/>
    <n v="41978.393923611111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n v="42046.743067129624"/>
    <n v="42076.7014004629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n v="42261.299583333333"/>
    <n v="42265.832638888889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n v="41985.094027777777"/>
    <n v="42015.094027777777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n v="41922.201851851853"/>
    <n v="41929.874305555553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n v="41850.529918981476"/>
    <n v="41880.52991898147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n v="41831.409629629627"/>
    <n v="41859.791666666664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n v="42415.550092592595"/>
    <n v="42475.508425925924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n v="41869.380833333329"/>
    <n v="41876.541666666664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n v="41953.439756944441"/>
    <n v="42012.749999999993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n v="42037.652951388889"/>
    <n v="42097.611284722218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n v="41811.222129629627"/>
    <n v="41812.541666666664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n v="42701.575474537036"/>
    <n v="42715.916666666664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n v="42258.313171296293"/>
    <n v="42288.311863425923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n v="42278.331631944442"/>
    <n v="42308.331631944442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n v="42514.744884259257"/>
    <n v="42574.744884259257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n v="41829.900833333333"/>
    <n v="41859.900833333333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n v="41982.571053240739"/>
    <n v="42042.571053240739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n v="42210.106435185182"/>
    <n v="42240.106435185182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n v="42195.83354166666"/>
    <n v="42255.8335416666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n v="41940.634618055556"/>
    <n v="41952.166666666664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n v="42605.723530092589"/>
    <n v="42619.723530092589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n v="42199.315578703703"/>
    <n v="42216.70833333333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n v="42444.544409722213"/>
    <n v="42504.544409722213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n v="42499.398368055547"/>
    <n v="42529.398368055547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n v="41928.932881944442"/>
    <n v="41968.490277777775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n v="42107.507951388885"/>
    <n v="42167.507951388885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n v="42142.435486111113"/>
    <n v="42182.435486111113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n v="42353.798310185179"/>
    <n v="42383.798310185179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n v="41828.589571759258"/>
    <n v="41888.589571759258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n v="42017.574004629627"/>
    <n v="42077.532337962963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n v="42415.064699074072"/>
    <n v="42445.0230324074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n v="41755.143391203703"/>
    <n v="41778.143391203703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n v="42244.901006944441"/>
    <n v="42262.901006944441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n v="42278.296377314815"/>
    <n v="42306.296377314815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n v="41826.286215277774"/>
    <n v="41856.286215277774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n v="42058.459143518521"/>
    <n v="42088.41747685185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n v="41877.553287037037"/>
    <n v="41907.553287037037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n v="42097.540821759256"/>
    <n v="42142.540821759256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n v="42012.819201388884"/>
    <n v="42027.791666666664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n v="42103.223495370366"/>
    <n v="42132.832638888889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n v="41863.250787037032"/>
    <n v="41893.250787037032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n v="42044.432627314811"/>
    <n v="42058.432627314811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n v="41806.335983796293"/>
    <n v="41834.875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n v="42403.664884259262"/>
    <n v="42433.664884259262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n v="41754.230995370366"/>
    <n v="41784.230995370366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n v="42101.250740740739"/>
    <n v="42131.250740740739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n v="41871.957905092589"/>
    <n v="41896.922222222223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n v="42024.831446759257"/>
    <n v="42056.124999999993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n v="42495.623298611106"/>
    <n v="42525.623298611106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n v="41775.302824074075"/>
    <n v="41805.302824074075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n v="42553.250092592592"/>
    <n v="42611.374999999993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n v="41912.317395833328"/>
    <n v="41924.874305555553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n v="41803.123993055553"/>
    <n v="41833.123993055553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n v="42004.370532407404"/>
    <n v="42034.370532407404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n v="41845.47583333333"/>
    <n v="41878.708333333328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n v="41982.440023148149"/>
    <n v="42022.440023148149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n v="42034.626793981479"/>
    <n v="42064.626793981479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n v="42334.470590277771"/>
    <n v="42354.512499999997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n v="42076.796064814807"/>
    <n v="42106.796064814807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n v="42132.580995370365"/>
    <n v="42162.580995370365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n v="42117.806250000001"/>
    <n v="42147.806250000001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n v="42567.197824074072"/>
    <n v="42597.197824074072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n v="42649.228784722225"/>
    <n v="42698.382638888892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n v="42097.315891203696"/>
    <n v="42157.315891203696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n v="42297.48978009259"/>
    <n v="42327.531446759262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n v="42362.031851851854"/>
    <n v="42392.031851851854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n v="41872.469594907401"/>
    <n v="41917.469594907401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n v="42628.356932870367"/>
    <n v="42659.833333333336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n v="42255.458576388883"/>
    <n v="42285.458576388883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n v="42790.250034722216"/>
    <n v="42810.208368055559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n v="42141.407974537033"/>
    <n v="42171.407974537033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n v="42464.625578703701"/>
    <n v="42494.625578703701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n v="42030.67791666666"/>
    <n v="42090.636249999996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n v="42438.445798611108"/>
    <n v="42498.404131944444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n v="42497.675057870372"/>
    <n v="42527.675057870372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n v="41863.42387731481"/>
    <n v="41893.42387731481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n v="42060.879155092589"/>
    <n v="42088.83333333333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n v="42035.910949074074"/>
    <n v="42063.957638888889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n v="42157.13685185185"/>
    <n v="42187.13685185185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n v="41827.576608796291"/>
    <n v="41857.56388888888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n v="42162.396215277775"/>
    <n v="42192.396215277775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n v="42233.405231481483"/>
    <n v="42263.405231481483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n v="42041.864490740736"/>
    <n v="42071.822824074072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n v="42585.190509259257"/>
    <n v="42598.832638888889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n v="42097.453159722216"/>
    <n v="42127.618750000001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n v="41808.336238425924"/>
    <n v="41838.336238425924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n v="41852.324976851851"/>
    <n v="41882.324976851851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n v="42693.77685185185"/>
    <n v="42708.70833333333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n v="42341.485046296293"/>
    <n v="42369.83333333333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n v="41879.727673611109"/>
    <n v="41907.732638888883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n v="41941.350532407407"/>
    <n v="41969.791666666664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n v="42425.397337962961"/>
    <n v="42442.166666666664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n v="42026.547847222224"/>
    <n v="42085.759722222218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n v="41922.307256944441"/>
    <n v="41931.915972222218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n v="41993.491006944438"/>
    <n v="42009.916666666664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n v="42219.58252314815"/>
    <n v="42239.749999999993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n v="42225.226342592585"/>
    <n v="42270.226342592585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n v="42381.353506944441"/>
    <n v="42411.353506944441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n v="41894.299027777779"/>
    <n v="41954.340694444443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n v="42575.945381944439"/>
    <n v="42605.945381944439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n v="42654.640370370362"/>
    <n v="42673.833333333336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n v="42431.16673611111"/>
    <n v="42491.125069444439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n v="42626.973969907405"/>
    <n v="42655.666666666664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n v="42511.028715277782"/>
    <n v="42541.028715277782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n v="42336.687060185184"/>
    <n v="42358.874305555553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n v="42341.240972222215"/>
    <n v="42376.240972222215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n v="42740.503819444442"/>
    <n v="42762.503819444442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n v="42622.434143518512"/>
    <n v="42652.434143518512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n v="42390.50540509259"/>
    <n v="42420.50540509259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n v="41885.145509259259"/>
    <n v="41915.145509259259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n v="42724.331840277773"/>
    <n v="42754.331840277773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n v="42090.57916666667"/>
    <n v="42150.57916666667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n v="42775.400381944441"/>
    <n v="42792.874305555553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n v="41777.860289351847"/>
    <n v="41805.850694444445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n v="42780.406944444439"/>
    <n v="42794.749999999993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n v="42752.49386574074"/>
    <n v="42766.416666666664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n v="42534.562291666669"/>
    <n v="42564.562291666669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n v="41239.502916666665"/>
    <n v="41269.502916666665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n v="42398.515925925924"/>
    <n v="42429.91597222221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n v="41928.547731481478"/>
    <n v="41958.589398148142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n v="41888.341493055552"/>
    <n v="41918.341493055552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n v="41957.423506944448"/>
    <n v="41987.423506944448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n v="42097.882905092592"/>
    <n v="42118.882905092592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n v="42359.878692129627"/>
    <n v="42389.878692129627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n v="41939.236574074072"/>
    <n v="41969.278240740743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n v="41996.499062499999"/>
    <n v="42056.499062499999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n v="42334.135601851849"/>
    <n v="42361.624305555553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n v="42024.369560185187"/>
    <n v="42045.369560185187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n v="42146.502881944441"/>
    <n v="42176.502881944441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n v="41919.790277777778"/>
    <n v="41947.875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n v="41785.393958333334"/>
    <n v="41800.83333333332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n v="41778.214722222219"/>
    <n v="41838.214722222219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n v="41841.516701388886"/>
    <n v="41871.516701388886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n v="42162.965000000004"/>
    <n v="42205.583333333336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n v="41758.500231481477"/>
    <n v="41785.791666666664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n v="42170.513113425921"/>
    <n v="42230.513113425921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n v="42660.285520833328"/>
    <n v="42695.91597222221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n v="42564.620474537034"/>
    <n v="42609.620474537034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n v="42121.34243055556"/>
    <n v="42166.34243055556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n v="41158.660590277774"/>
    <n v="41188.660590277774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n v="41761.176076388889"/>
    <n v="41789.33333333332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n v="42783.126064814809"/>
    <n v="42797.126064814809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n v="42053.37096064815"/>
    <n v="42083.32929398147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n v="42566.930844907409"/>
    <n v="42596.930844907409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n v="41932.375543981478"/>
    <n v="41960.857638888883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n v="42233.4140162037"/>
    <n v="42263.4140162037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n v="42597.549155092587"/>
    <n v="42657.549155092587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n v="42227.711331018516"/>
    <n v="42257.711331018516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n v="42569.776909722219"/>
    <n v="42599.776909722219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n v="42644.202025462961"/>
    <n v="42674.832638888889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n v="41368.226956018516"/>
    <n v="41398.226956018516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n v="41466.451898148145"/>
    <n v="41502.16597222221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n v="40378.559872685182"/>
    <n v="40452.874305555553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n v="42372.918946759259"/>
    <n v="42432.918946759259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n v="41610.461087962962"/>
    <n v="41636.999305555553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n v="42177.458576388883"/>
    <n v="42181.624999999993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n v="42359.535277777781"/>
    <n v="42389.535277777781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n v="42253.354710648149"/>
    <n v="42283.354710648149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n v="42082.737256944441"/>
    <n v="42109.784722222219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n v="42387.393495370365"/>
    <n v="42402.393495370365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n v="41842.822395833333"/>
    <n v="41872.822395833333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n v="41862.46974537037"/>
    <n v="41891.869444444441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n v="42443.655717592592"/>
    <n v="42487.219444444439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n v="41975.567847222213"/>
    <n v="42004.556944444441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n v="42138.681192129625"/>
    <n v="42168.681192129625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n v="42464.835185185184"/>
    <n v="42494.835185185184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n v="42744.082696759251"/>
    <n v="42774.082696759251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n v="42122.336736111109"/>
    <n v="42152.332638888889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n v="41862.428391203699"/>
    <n v="41913.832638888889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n v="42027.499467592592"/>
    <n v="42064.71111111110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n v="41953.624884259254"/>
    <n v="42013.624884259254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n v="41851.303055555552"/>
    <n v="41911.303055555552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n v="42433.317256944443"/>
    <n v="42463.275590277779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n v="42460.040972222218"/>
    <n v="42510.04097222221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n v="41829.602384259255"/>
    <n v="41859.602384259255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n v="42244.941365740735"/>
    <n v="42274.941365740735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n v="41834.450787037036"/>
    <n v="41864.450787037036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n v="42248.2024537037"/>
    <n v="42277.416666666664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n v="42630.589560185181"/>
    <n v="42665.589560185181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n v="42298.7968287037"/>
    <n v="42329.957638888889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n v="41824.721898148149"/>
    <n v="41849.721898148149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n v="42530.895104166666"/>
    <n v="42560.895104166666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n v="42226.605081018519"/>
    <n v="42256.605081018519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n v="42263.358240740738"/>
    <n v="42293.3582407407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n v="41957.500393518516"/>
    <n v="41987.500393518516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n v="42690.400104166663"/>
    <n v="42711.400104166663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n v="42097.399085648147"/>
    <n v="42114.91597222221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n v="42658.357199074067"/>
    <n v="42672.740277777775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n v="42111.350694444445"/>
    <n v="42169.4715277777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n v="42409.237951388881"/>
    <n v="42439.237951388881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n v="42550.768981481473"/>
    <n v="42600.768981481473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n v="42226.318553240737"/>
    <n v="42286.318553240737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n v="42766.62358796296"/>
    <n v="42796.62358796296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n v="42030.805497685178"/>
    <n v="42060.80549768517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n v="42055.38003472222"/>
    <n v="42085.338368055549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n v="41939.6949537037"/>
    <n v="41999.736620370364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n v="42236.848275462959"/>
    <n v="42266.848275462959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n v="42293.589652777773"/>
    <n v="42323.631319444445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n v="41853.230069444442"/>
    <n v="41882.875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n v="42100.390405092585"/>
    <n v="42129.45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n v="42246.550451388881"/>
    <n v="42276.550451388881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n v="42173.337488425925"/>
    <n v="42233.337488425925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n v="42664.817013888889"/>
    <n v="42724.858680555553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n v="41981.238969907405"/>
    <n v="42012.236805555549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n v="42528.209293981483"/>
    <n v="42559.749305555553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n v="42065.485474537032"/>
    <n v="42125.44380787036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n v="42566.615081018514"/>
    <n v="42596.615081018514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n v="42255.28601851852"/>
    <n v="42292.583333333336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n v="41760.575706018513"/>
    <n v="41790.832638888889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n v="42207.462453703702"/>
    <n v="42267.462453703702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n v="42522.69189814815"/>
    <n v="42582.69189814815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n v="42114.492199074077"/>
    <n v="42144.492199074077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n v="42629.17015046296"/>
    <n v="42650.249999999993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n v="42359.45890046296"/>
    <n v="42407.678472222215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n v="42381.856377314813"/>
    <n v="42411.856377314813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n v="41902.2890625"/>
    <n v="41932.2890625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n v="42171.050196759257"/>
    <n v="42200.99722222222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n v="42555.007152777776"/>
    <n v="42605.007152777776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n v="42106.82298611111"/>
    <n v="42166.82298611111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n v="42006.57535879629"/>
    <n v="42037.749999999993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n v="41876.385601851849"/>
    <n v="41930.875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n v="42241.09578703704"/>
    <n v="42263.583333333336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n v="42128.480914351843"/>
    <n v="42135.480914351843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n v="42062.34715277778"/>
    <n v="42122.305486111109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n v="41843.791782407403"/>
    <n v="41878.791782407403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n v="42744.698136574072"/>
    <n v="42784.698136574072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n v="41885.26180555555"/>
    <n v="41916.26180555555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n v="42614.788587962961"/>
    <n v="42674.788587962961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n v="42081.397939814815"/>
    <n v="42111.397939814815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n v="41843.29918981481"/>
    <n v="41903.29918981481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n v="42496.113738425927"/>
    <n v="42526.113738425927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n v="42081.18200231481"/>
    <n v="42095.18200231481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n v="42509.041203703695"/>
    <n v="42517.216666666667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n v="42534.316238425927"/>
    <n v="42553.316238425927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n v="42059.712175925924"/>
    <n v="42089.670509259253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n v="42435.608749999999"/>
    <n v="42495.567083333335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n v="41848.346469907403"/>
    <n v="41908.346469907403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n v="42678.598749999997"/>
    <n v="42683.640416666669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n v="42530.659699074073"/>
    <n v="42560.659699074073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n v="41977.446770833332"/>
    <n v="42037.446770833332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n v="42345.873518518514"/>
    <n v="42375.873518518514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n v="42426.684745370374"/>
    <n v="42456.643078703702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n v="42034.523483796293"/>
    <n v="42064.523483796293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n v="42780.492372685178"/>
    <n v="42810.450706018521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n v="42803.509479166663"/>
    <n v="42843.467812499999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n v="42808.306898148141"/>
    <n v="42838.874305555553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n v="42803.245891203704"/>
    <n v="42833.204224537032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n v="42786.016898148147"/>
    <n v="42845.97523148147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n v="42788.231874999998"/>
    <n v="42818.190208333333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n v="42800.386793981481"/>
    <n v="42821.345127314817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n v="42806.818530092591"/>
    <n v="42828.818530092591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n v="42789.12909722222"/>
    <n v="42825.624305555553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n v="42807.551724537036"/>
    <n v="42858.466666666667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n v="42809.312581018516"/>
    <n v="42828.31258101851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n v="42784.937037037038"/>
    <n v="42818.856249999997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n v="42802.385451388887"/>
    <n v="42832.34378472221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n v="42800.42"/>
    <n v="42841.499999999993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n v="42783.179849537039"/>
    <n v="42813.138182870367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n v="42808.024953703702"/>
    <n v="42834.024953703702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n v="42796.204942129632"/>
    <n v="42812.916666666664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n v="42761.707569444443"/>
    <n v="42821.665902777771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n v="42796.349143518521"/>
    <n v="42841.307476851849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n v="41909.636053240742"/>
    <n v="41949.67771990740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n v="41891.331990740735"/>
    <n v="41912.833333333328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n v="41225.684027777774"/>
    <n v="41249.75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n v="40477.930590277778"/>
    <n v="40567.833333333328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n v="41862.506643518514"/>
    <n v="41892.506643518514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n v="41550.534340277773"/>
    <n v="41580.534340277773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n v="40632.821030092593"/>
    <n v="40663.874305555553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n v="40970.542337962957"/>
    <n v="41000.500671296293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n v="41233.165798611109"/>
    <n v="41263.165798611109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n v="41026.619722222218"/>
    <n v="41061.619722222218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n v="41829.454918981479"/>
    <n v="41838.875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n v="41447.506388888884"/>
    <n v="41477.506388888884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n v="40883.733344907407"/>
    <n v="40926.625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n v="41840.931562499994"/>
    <n v="41863.874305555553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n v="41897.202800925923"/>
    <n v="41927.202800925923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n v="41799.35256944444"/>
    <n v="41826.75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n v="41775.420428240737"/>
    <n v="41805.420428240737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n v="41766.472395833334"/>
    <n v="41799.472395833334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n v="40643.825925925921"/>
    <n v="40665.832638888889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n v="41940.358252314814"/>
    <n v="41968.999305555553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n v="41838.842372685183"/>
    <n v="41852.842372685183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n v="41771.772604166668"/>
    <n v="41803.583333333328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n v="41591.404641203699"/>
    <n v="41620.874305555553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n v="41788.747037037036"/>
    <n v="41821.833333333328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n v="42466.274976851848"/>
    <n v="42496.274976851848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n v="40923.396620370368"/>
    <n v="40953.396620370368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n v="41878.545046296291"/>
    <n v="41908.545046296291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n v="41862.531342592592"/>
    <n v="41876.531342592592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n v="40531.553553240738"/>
    <n v="40591.553553240738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n v="41477.597581018512"/>
    <n v="41504.291666666664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n v="41781.333437499998"/>
    <n v="41811.333437499998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n v="41806.271701388883"/>
    <n v="41836.271701388883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n v="41375.36887731481"/>
    <n v="41400.36887731481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n v="41780.079270833332"/>
    <n v="41810.079270833332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n v="41778.976701388885"/>
    <n v="41805.333333333328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n v="40883.615983796291"/>
    <n v="40939.375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n v="41491.461446759255"/>
    <n v="41509.461446759255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n v="41791.660081018512"/>
    <n v="41821.660081018512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n v="41829.643993055557"/>
    <n v="41836.643993055557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n v="41868.590717592589"/>
    <n v="41898.541666666664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n v="41835.333020833328"/>
    <n v="41855.333020833328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n v="42144.082199074073"/>
    <n v="42165.082199074073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n v="42118.013101851851"/>
    <n v="42148.013101851851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n v="42682.817997685182"/>
    <n v="42712.859664351847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n v="42538.422094907401"/>
    <n v="42598.422094907401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n v="42018.607164351844"/>
    <n v="42063.583333333336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n v="42010.634907407402"/>
    <n v="42055.634907407402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n v="42181.729143518511"/>
    <n v="42211.729143518511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n v="42017.260902777773"/>
    <n v="42047.260902777773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n v="42157.264756944445"/>
    <n v="42217.249999999993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n v="42009.15993055555"/>
    <n v="42039.15993055555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n v="42013.091168981475"/>
    <n v="42051.091168981475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n v="41858.428449074068"/>
    <n v="41888.541666666664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n v="42459.987280092588"/>
    <n v="42489.898611111108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n v="41861.433761574073"/>
    <n v="41882.433761574073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n v="42293.520208333335"/>
    <n v="42351.915972222218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n v="42242.655347222222"/>
    <n v="42272.655347222222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n v="42172.352766203701"/>
    <n v="42202.343055555553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n v="42095.041342592587"/>
    <n v="42125.041342592587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n v="42235.942719907405"/>
    <n v="42265.942719907405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n v="42056.944525462961"/>
    <n v="42116.902858796289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n v="41827.271724537037"/>
    <n v="41848.271724537037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n v="41778.303912037038"/>
    <n v="41810.625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n v="41013.603229166663"/>
    <n v="41060.832638888889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n v="41834.253240740742"/>
    <n v="41865.75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n v="41829.462395833332"/>
    <n v="41859.462395833332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n v="42171.430081018516"/>
    <n v="42211.43008101851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n v="42337.459178240737"/>
    <n v="42374.663194444445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n v="42219.331840277773"/>
    <n v="42256.832638888889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n v="42165.129293981481"/>
    <n v="42196.27083333333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n v="42648.212777777771"/>
    <n v="42678.212777777771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n v="41970.668819444443"/>
    <n v="42003.666666666664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n v="42050.64984953704"/>
    <n v="42085.608182870368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n v="42772.500046296293"/>
    <n v="42806.541666666664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n v="42155.363460648143"/>
    <n v="42190.363460648143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n v="42270.248807870368"/>
    <n v="42301.561805555553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n v="42206.50203703704"/>
    <n v="42236.50203703704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n v="42697.517511574071"/>
    <n v="42744.874999999993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n v="42503.226134259261"/>
    <n v="42524.541666666664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n v="42277.250138888885"/>
    <n v="42307.250138888885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n v="42722.549027777779"/>
    <n v="42752.549027777779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n v="42323.375972222224"/>
    <n v="42354.874305555553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n v="41932.958310185182"/>
    <n v="41962.999976851854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n v="41897.834791666668"/>
    <n v="41912.832638888889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n v="42446.610497685186"/>
    <n v="42476.61049768518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n v="42463.480520833335"/>
    <n v="42493.832638888889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n v="42766.471701388888"/>
    <n v="42796.471701388888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n v="42734.456111111103"/>
    <n v="42767.646527777775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n v="42522.014479166661"/>
    <n v="42552.014479166661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n v="42702.583715277775"/>
    <n v="42732.583715277775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n v="42252.141018518516"/>
    <n v="42275.832638888889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n v="42156.177060185182"/>
    <n v="42186.177060185182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n v="42277.755706018514"/>
    <n v="42302.665972222218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n v="42754.360509259255"/>
    <n v="42782.624999999993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n v="41892.991550925923"/>
    <n v="41925.957638888889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n v="41871.422361111108"/>
    <n v="41901.422361111108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n v="42261.763449074067"/>
    <n v="42285.666666666664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n v="42675.360902777778"/>
    <n v="42705.402569444443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n v="42135.266874999994"/>
    <n v="42166.749999999993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n v="42230.138888888883"/>
    <n v="42258.832638888889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n v="42167.10083333333"/>
    <n v="42197.10083333333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n v="42068.55505787037"/>
    <n v="42098.513391203705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n v="42145.413356481477"/>
    <n v="42175.413356481477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n v="41918.408842592587"/>
    <n v="41948.450509259259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n v="42146.39775462963"/>
    <n v="42176.39775462963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n v="42590.139351851853"/>
    <n v="42620.139351851853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n v="42602.243379629632"/>
    <n v="42620.822916666664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n v="42058.752418981479"/>
    <n v="42088.710752314808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n v="41889.434895833328"/>
    <n v="41919.434895833328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n v="42144.240474537037"/>
    <n v="42165.832638888889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n v="42758.226296296292"/>
    <n v="42788.226296296292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n v="41982.553946759253"/>
    <n v="42012.553946759253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n v="42614.427604166667"/>
    <n v="42643.832638888889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n v="42303.339328703696"/>
    <n v="42338.380995370368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n v="42171.392083333332"/>
    <n v="42201.392083333332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n v="41963.982199074067"/>
    <n v="41994.83333333333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n v="42284.18273148148"/>
    <n v="42307.541666666664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n v="42016.466874999998"/>
    <n v="42032.58333333333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n v="42311.378645833327"/>
    <n v="42341.374999999993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n v="42136.20280092593"/>
    <n v="42167.541666666664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n v="42172.424305555549"/>
    <n v="42202.424305555549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n v="42590.570925925924"/>
    <n v="42606.570925925924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n v="42137.06246527777"/>
    <n v="42171.124999999993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n v="42167.199826388889"/>
    <n v="42197.199826388889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n v="41915.10387731481"/>
    <n v="41945.145543981482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n v="42284.166770833333"/>
    <n v="42314.208437499998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n v="42611.4680787037"/>
    <n v="42627.45833333333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n v="42400.371203703697"/>
    <n v="42444.541666666664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n v="42017.547118055554"/>
    <n v="42043.854166666664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n v="42426.616655092592"/>
    <n v="42460.832638888889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n v="41931.349606481483"/>
    <n v="41961.391273148147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n v="42124.515081018515"/>
    <n v="42154.515081018515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n v="42430.769201388881"/>
    <n v="42460.727534722224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n v="42121.423587962963"/>
    <n v="42155.874999999993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n v="42218.686400462961"/>
    <n v="42248.686400462961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n v="42444.860972222225"/>
    <n v="42488.860972222225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n v="42379.410856481474"/>
    <n v="42410.541666666664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n v="42380.551539351851"/>
    <n v="42397.915972222218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n v="42762.609097222223"/>
    <n v="42793.874999999993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n v="42567.506736111107"/>
    <n v="42597.506736111107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n v="42311.416990740741"/>
    <n v="42336.416990740741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n v="42505.441145833327"/>
    <n v="42541.624999999993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n v="42758.034745370365"/>
    <n v="42786.034745370365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n v="42775.181608796294"/>
    <n v="42805.181608796294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n v="42232.369212962956"/>
    <n v="42263.832638888889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n v="42282.436898148146"/>
    <n v="42342.478564814817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n v="42768.092037037037"/>
    <n v="42798.092037037037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n v="42141.20780092592"/>
    <n v="42171.20780092592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n v="42609.109131944446"/>
    <n v="42639.10913194444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n v="42309.42328703704"/>
    <n v="42330.58333333333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n v="42193.438148148147"/>
    <n v="42212.624305555553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n v="42239.624629629623"/>
    <n v="42259.666666666664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n v="42261.584062499998"/>
    <n v="42291.584062499998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n v="42102.410439814812"/>
    <n v="42123.410439814812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n v="42538.402500000004"/>
    <n v="42582.957638888889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n v="42681.018240740734"/>
    <n v="42711.018240740734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n v="42056.318101851844"/>
    <n v="42091.276435185187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n v="42696.29111111111"/>
    <n v="42726.29111111111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n v="42186.522546296292"/>
    <n v="42216.522546296292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n v="42492.885902777773"/>
    <n v="42530.791666666664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n v="42474.723831018513"/>
    <n v="42504.723831018513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n v="42452.543576388889"/>
    <n v="42473.543576388889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n v="42628.316874999997"/>
    <n v="42659.316874999997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n v="42253.595196759255"/>
    <n v="42283.595196759255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n v="42263.958449074074"/>
    <n v="42293.958449074074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n v="42664.476226851846"/>
    <n v="42685.58333333333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n v="42381.911076388882"/>
    <n v="42395.70833333333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n v="42104.934155092589"/>
    <n v="42132.503472222219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n v="42465.970381944448"/>
    <n v="42495.970381944448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n v="41826.537905092591"/>
    <n v="41859.245833333334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n v="42498.706296296288"/>
    <n v="42528.706296296288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n v="42430.968668981477"/>
    <n v="42470.77083333333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n v="41990.252152777779"/>
    <n v="42035.252152777779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n v="42512.712465277778"/>
    <n v="42542.712465277778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n v="41913.766956018517"/>
    <n v="41927.832638888889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n v="42520.677037037036"/>
    <n v="42542.829861111109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n v="42608.032499999994"/>
    <n v="42638.032499999994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n v="42512.249884259254"/>
    <n v="42526.249884259254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n v="42064.452280092592"/>
    <n v="42099.410613425927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n v="42041.380844907406"/>
    <n v="42071.339178240734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n v="42468.041273148141"/>
    <n v="42498.041273148141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n v="41822.241701388884"/>
    <n v="41824.708333333328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n v="41836.989675925921"/>
    <n v="41847.625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n v="42065.554027777776"/>
    <n v="42095.512361111112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n v="42248.36442129629"/>
    <n v="42283.36442129629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n v="41809.526967592588"/>
    <n v="41839.526967592588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n v="42148.343518518515"/>
    <n v="42170.343518518515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n v="42185.187754629624"/>
    <n v="42215.187754629624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n v="41827.340810185182"/>
    <n v="41854.625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n v="42437.065347222226"/>
    <n v="42465.023680555554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n v="41900.948692129627"/>
    <n v="41922.541666666664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n v="42769.241666666661"/>
    <n v="42790.241666666661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n v="42549.332384259258"/>
    <n v="42579.332384259258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n v="42685.640671296293"/>
    <n v="42710.640671296293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n v="42510.465520833335"/>
    <n v="42533.374999999993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n v="42061.963078703695"/>
    <n v="42094.874305555553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n v="42452.583148148151"/>
    <n v="42473.220833333333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n v="41850.866817129623"/>
    <n v="41880.866817129623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n v="42052.772777777776"/>
    <n v="42111.692361111105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n v="42053.691087962965"/>
    <n v="42060.691087962965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n v="42484.218217592592"/>
    <n v="42498.541666666664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n v="42466.225462962961"/>
    <n v="42489.832638888889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n v="42512.777453703697"/>
    <n v="42534.374999999993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n v="42302.368182870363"/>
    <n v="42337.624999999993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n v="41806.062094907407"/>
    <n v="41843.125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n v="42495.659467592595"/>
    <n v="42552.624999999993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n v="42479.098958333336"/>
    <n v="42492.624999999993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n v="42270.393587962964"/>
    <n v="42305.834027777775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n v="42489.286192129628"/>
    <n v="42500.136805555558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n v="42536.482314814813"/>
    <n v="42566.482314814813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n v="41822.084606481476"/>
    <n v="41852.08460648147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n v="41931.977766203701"/>
    <n v="41962.019432870373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n v="42745.723773148151"/>
    <n v="42790.723773148151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n v="42696.749340277776"/>
    <n v="42718.332638888889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n v="41865.692013888889"/>
    <n v="41883.332638888889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n v="42055.758298611108"/>
    <n v="42069.871527777774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n v="41851.438020833331"/>
    <n v="41870.333333333328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n v="42422.644085648142"/>
    <n v="42444.541666666664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n v="42320.768425925926"/>
    <n v="42350.76842592592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n v="42106.734224537031"/>
    <n v="42136.734224537031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n v="42192.600624999999"/>
    <n v="42217.600624999999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n v="41968.866423611107"/>
    <n v="42004.874999999993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n v="42689.708101851851"/>
    <n v="42749.708101851851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n v="42690.000983796293"/>
    <n v="42720.999999999993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n v="42312.541261574072"/>
    <n v="42340.541261574072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n v="41855.214768518512"/>
    <n v="41875.874305555553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n v="42179.521296296291"/>
    <n v="42203.33333333333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n v="42275.398333333331"/>
    <n v="42305.398333333331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n v="41765.277465277773"/>
    <n v="41777.277465277773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n v="42059.367986111109"/>
    <n v="42119.326319444437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n v="42053.399293981485"/>
    <n v="42083.37222222222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n v="41858.022060185183"/>
    <n v="41882.213888888888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n v="42225.180555555555"/>
    <n v="42242.624999999993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n v="41937.620115740734"/>
    <n v="41972.661782407398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n v="42043.851655092592"/>
    <n v="42073.809988425921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n v="42559.097870370366"/>
    <n v="42583.624305555553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n v="42524.449305555558"/>
    <n v="42544.449305555558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n v="42291.754259259258"/>
    <n v="42328.791666666664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n v="41953.534166666665"/>
    <n v="41983.534166666665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n v="41946.311412037037"/>
    <n v="41976.311412037037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n v="41947.429259259254"/>
    <n v="41987.429259259261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n v="42143.127789351849"/>
    <n v="42173.127789351849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n v="42494.230115740742"/>
    <n v="42524.230115740742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n v="41815.44149305555"/>
    <n v="41830.44149305555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n v="41830.212361111109"/>
    <n v="41859.602777777778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n v="42446.51221064815"/>
    <n v="42496.51221064815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n v="41923.588310185187"/>
    <n v="41948.698611111111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n v="41817.262094907404"/>
    <n v="41847.262094907404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n v="42140.378981481481"/>
    <n v="42154.423611111109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n v="41764.113298611104"/>
    <n v="41790.832638888889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n v="42378.145011574066"/>
    <n v="42418.58333333333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n v="41941.418703703705"/>
    <n v="41964.374999999993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n v="42026.587094907409"/>
    <n v="42056.587094907409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n v="41834.620532407404"/>
    <n v="41879.620532407404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n v="42193.3905787037"/>
    <n v="42223.3905787037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n v="42290.285219907404"/>
    <n v="42319.771527777775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n v="42150.128749999996"/>
    <n v="42180.12874999999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n v="42152.170162037037"/>
    <n v="42172.170162037037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n v="42409.683865740742"/>
    <n v="42430.665972222218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n v="41791.159444444442"/>
    <n v="41836.159444444442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n v="41796.08899305555"/>
    <n v="41826.08899305555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n v="41808.65861111111"/>
    <n v="41838.65861111111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n v="42544.480995370373"/>
    <n v="42582.540277777771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n v="42499.70821759259"/>
    <n v="42526.95833333333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n v="42264.689490740733"/>
    <n v="42284.689490740733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n v="41879.625717592593"/>
    <n v="41909.625717592593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n v="42053.399745370371"/>
    <n v="42062.874305555553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n v="42675.499131944445"/>
    <n v="42704.999305555553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n v="42466.810833333329"/>
    <n v="42477.64583333333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n v="42089.079224537032"/>
    <n v="42117.437499999993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n v="41894.580416666664"/>
    <n v="41937.696527777778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n v="41752.501238425924"/>
    <n v="41782.501238425924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n v="42448.488252314812"/>
    <n v="42466.562499999993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n v="42404.756967592592"/>
    <n v="42413.666666666664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n v="42037.457905092589"/>
    <n v="42067.457905092589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n v="42323.228888888887"/>
    <n v="42351.666666666664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n v="42088.578020833331"/>
    <n v="42118.578020833331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n v="42018.343564814808"/>
    <n v="42039.957638888889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n v="41884.28398148148"/>
    <n v="41916.28398148148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n v="41883.723414351851"/>
    <n v="41902.75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n v="41792.311944444438"/>
    <n v="41822.311944444438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n v="42038.387118055551"/>
    <n v="42063.374999999993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n v="42661.688206018516"/>
    <n v="42675.68820601851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n v="41820.612280092588"/>
    <n v="41850.612280092588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n v="41839.397604166668"/>
    <n v="41869.397604166668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n v="42380.247847222221"/>
    <n v="42405.583333333336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n v="41775.729803240742"/>
    <n v="41806.791666666664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n v="41800.047094907408"/>
    <n v="41830.047094907408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n v="42572.283483796295"/>
    <n v="42588.791666666664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n v="41851.208252314813"/>
    <n v="41872.352777777778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n v="42205.377546296295"/>
    <n v="42235.377546296295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n v="42100.594525462955"/>
    <n v="42126.541666666664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n v="42374.577893518515"/>
    <n v="42387.874305555553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n v="41808.789675925924"/>
    <n v="41831.34375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n v="42294.096307870372"/>
    <n v="42321.511805555558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n v="42124.50777777777"/>
    <n v="42154.50777777777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n v="41861.191504629627"/>
    <n v="41891.191504629627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n v="42520.95817129629"/>
    <n v="42529.249305555553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n v="42272.197175925925"/>
    <n v="42300.197175925925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n v="42016.499131944445"/>
    <n v="42040.180555555555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n v="42402.555694444447"/>
    <n v="42447.514027777775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n v="41959.785752314812"/>
    <n v="41989.785752314812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n v="42531.719189814808"/>
    <n v="42559.83333333333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n v="42036.371192129627"/>
    <n v="42096.32952546295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n v="42088.390358796292"/>
    <n v="42115.390358796292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n v="41820.305856481478"/>
    <n v="41842.832638888889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n v="42535.645324074074"/>
    <n v="42595.645324074074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n v="41821.365266203698"/>
    <n v="41851.365266203698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n v="42626.416979166665"/>
    <n v="42656.416979166665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n v="41820.872303240736"/>
    <n v="41851.957638888889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n v="42016.373344907406"/>
    <n v="42046.915972222218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n v="42010.869247685179"/>
    <n v="42037.852083333331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n v="42480.146527777775"/>
    <n v="42510.146527777775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n v="41852.193888888884"/>
    <n v="41866.193888888884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n v="42643.299525462957"/>
    <n v="42671.791666666664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n v="42179.565138888887"/>
    <n v="42195.416666666664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n v="42612.585474537038"/>
    <n v="42653.832638888889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n v="42574.796724537031"/>
    <n v="42604.796724537031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n v="42200.292499999996"/>
    <n v="42225.33333333333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n v="42419.685763888883"/>
    <n v="42479.644097222219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n v="42053.338333333326"/>
    <n v="42083.296666666669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n v="42605.432048611103"/>
    <n v="42633.791666666664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n v="42458.308391203704"/>
    <n v="42488.308391203704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n v="42528.688680555548"/>
    <n v="42566.568055555552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n v="41841.487152777772"/>
    <n v="41882.5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n v="41927.837164351848"/>
    <n v="41948.915972222218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n v="42062.501111111109"/>
    <n v="42083.51874999999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n v="42541.168182870366"/>
    <n v="42571.16818287036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n v="41918.547499999993"/>
    <n v="41945.666666666664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n v="41920.946643518517"/>
    <n v="41938.791666666664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n v="42128.403275462959"/>
    <n v="42140.791666666664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n v="42053.583587962967"/>
    <n v="42079.541666666664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n v="41781.521759259253"/>
    <n v="41811.521759259253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n v="42170.984108796292"/>
    <n v="42195.541666666664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n v="41988.914212962954"/>
    <n v="42005.914212962954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n v="41796.438263888886"/>
    <n v="41826.43826388888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n v="41793.335428240738"/>
    <n v="41823.335428240738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n v="42506.427071759252"/>
    <n v="42536.427071759252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n v="42372.359722222223"/>
    <n v="42402.359722222223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n v="42126.541678240734"/>
    <n v="42157.957638888889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n v="42149.607083333329"/>
    <n v="42179.607083333329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n v="42087.43472222222"/>
    <n v="42111.33333333333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n v="41753.302442129629"/>
    <n v="41783.541666666664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n v="42443.469027777777"/>
    <n v="42473.469027777777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n v="42120.916481481479"/>
    <n v="42141.916481481479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n v="42267.675891203697"/>
    <n v="42302.675891203697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n v="41848.532824074071"/>
    <n v="41867.882638888885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n v="42688.881655092591"/>
    <n v="42699.916666666664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n v="41915.429502314815"/>
    <n v="41944.387499999997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n v="42584.513495370367"/>
    <n v="42624.513495370367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n v="42511.408611111103"/>
    <n v="42523.58333333333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n v="42458.825277777774"/>
    <n v="42518.572222222218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n v="42131.702835648146"/>
    <n v="42185.957638888889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n v="42419.586087962954"/>
    <n v="42435.874305555553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n v="42233.430497685178"/>
    <n v="42258.430497685178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n v="42430.506064814814"/>
    <n v="42444.832638888889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n v="42545.144999999997"/>
    <n v="42575.144999999997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n v="42297.415405092594"/>
    <n v="42327.457071759258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n v="41760.602372685185"/>
    <n v="41771.833333333328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n v="41829.400925925926"/>
    <n v="41874.40092592592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n v="42491.589548611104"/>
    <n v="42521.589548611104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n v="42477.396446759252"/>
    <n v="42500.541666666664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n v="41950.526226851849"/>
    <n v="41963.871527777774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n v="41802.287569444445"/>
    <n v="41822.287569444445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n v="41927.540451388886"/>
    <n v="41950.4375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n v="42057.203611111108"/>
    <n v="42117.161944444444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n v="41780.762870370367"/>
    <n v="41793.874305555553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n v="42020.513333333329"/>
    <n v="42036.874305555553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n v="42125.439479166664"/>
    <n v="42155.439479166664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n v="41855.676736111105"/>
    <n v="41889.791666666664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n v="41794.484189814815"/>
    <n v="41824.125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n v="41893.450219907405"/>
    <n v="41914.26458333333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n v="42037.265624999993"/>
    <n v="42067.265624999993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n v="42227.490879629629"/>
    <n v="42253.240972222215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n v="41881.028009259258"/>
    <n v="41911.028009259258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n v="42234.456550925919"/>
    <n v="42262.087500000001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n v="42581.064212962963"/>
    <n v="42638.624999999993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n v="41880.430243055554"/>
    <n v="41894.833333333328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n v="42214.362337962964"/>
    <n v="42225.33333333333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n v="42460.001979166664"/>
    <n v="42487.915972222218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n v="42166.689872685187"/>
    <n v="42195.832638888889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n v="42733.168032407404"/>
    <n v="42753.168032407404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n v="42177.428449074076"/>
    <n v="42197.70833333333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n v="42442.29001157407"/>
    <n v="42470.499999999993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n v="42521.32099537037"/>
    <n v="42551.32099537037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n v="41884.266516203701"/>
    <n v="41899.832638888889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n v="42289.427858796298"/>
    <n v="42319.469525462955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n v="42243.291932870365"/>
    <n v="42278.291932870365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n v="42248.306828703695"/>
    <n v="42279.416666666664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n v="42328.393807870372"/>
    <n v="42358.165972222218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n v="41923.021018518513"/>
    <n v="41959.999305555553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n v="42571.087268518517"/>
    <n v="42599.087268518517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n v="42600.422708333332"/>
    <n v="42621.422708333332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n v="42516.670034722221"/>
    <n v="42546.670034722221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n v="42222.396701388883"/>
    <n v="42247.396701388883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n v="41829.266458333332"/>
    <n v="41889.266458333332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n v="42150.421979166662"/>
    <n v="42180.421979166662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n v="42040.498344907406"/>
    <n v="42070.49834490740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n v="42075.474062499998"/>
    <n v="42105.474062499998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n v="42073.327361111107"/>
    <n v="42094.832638888889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n v="42479.745381944442"/>
    <n v="42503.832638888889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n v="42411.608958333331"/>
    <n v="42433.70833333333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n v="42223.061030092591"/>
    <n v="42251.061030092591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n v="42462.560162037036"/>
    <n v="42492.56016203703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n v="41753.182523148142"/>
    <n v="41781.588194444441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n v="41788.253749999996"/>
    <n v="41818.25374999999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n v="42195.695370370369"/>
    <n v="42227.666666666664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n v="42015.717118055552"/>
    <n v="42046.374999999993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n v="42661.108726851853"/>
    <n v="42691.15039351851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n v="41808.316249999996"/>
    <n v="41868.31624999999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n v="41729.943414351852"/>
    <n v="41763.943414351852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n v="42139.483506944445"/>
    <n v="42181.541666666664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n v="42193.762824074067"/>
    <n v="42216.040277777771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n v="42115.556319444448"/>
    <n v="42150.781249999993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n v="42203.346967592595"/>
    <n v="42221.441666666658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n v="42433.428553240738"/>
    <n v="42442.58333333333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n v="42555.33861111111"/>
    <n v="42583.458333333336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n v="42236.289918981485"/>
    <n v="42282.33333333333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n v="41974.409814814811"/>
    <n v="42004.409814814811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n v="41997.174571759257"/>
    <n v="42027.174571759257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n v="42135.477361111109"/>
    <n v="42165.477361111109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n v="41869.407337962963"/>
    <n v="41899.407337962963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n v="41982.355277777773"/>
    <n v="42012.355277777773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n v="41975.998645833337"/>
    <n v="42003.95833333333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n v="41912.525613425925"/>
    <n v="41942.525613425925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n v="42146.23706018518"/>
    <n v="42176.23706018518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n v="41921.042199074072"/>
    <n v="41951.083865740737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n v="41926.609351851846"/>
    <n v="41956.651018518511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n v="42561.450543981475"/>
    <n v="42592.832638888889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n v="42649.215902777774"/>
    <n v="42709.25756944444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n v="42093.453506944446"/>
    <n v="42119.936111111114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n v="42460.400196759256"/>
    <n v="42490.40019675925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n v="42430.428888888891"/>
    <n v="42460.38722222222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n v="42025.842847222222"/>
    <n v="42063.874305555553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n v="41836.13784722222"/>
    <n v="41850.13784722222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n v="42450.762523148143"/>
    <n v="42464.762523148143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n v="42418.092650462961"/>
    <n v="42478.05098379629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n v="42167.983148148145"/>
    <n v="42197.983148148145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n v="41964.382986111108"/>
    <n v="41994.382986111108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n v="42576.364236111105"/>
    <n v="42636.364236111105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n v="42503.206643518519"/>
    <n v="42548.45833333333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n v="42101.495486111111"/>
    <n v="42123.624999999993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n v="42125.314201388886"/>
    <n v="42150.31420138888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n v="41902.000393518516"/>
    <n v="41932.00039351851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n v="42003.61509259259"/>
    <n v="42027.874305555553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n v="41988.496608796289"/>
    <n v="42045.874305555553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n v="41974.565266203703"/>
    <n v="42009.518055555549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n v="42591.733587962961"/>
    <n v="42616.733587962961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n v="42049.675034722219"/>
    <n v="42075.957638888889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n v="41856.381736111107"/>
    <n v="41877.381736111107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n v="42417.252199074072"/>
    <n v="42431.915972222218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n v="41866.465532407405"/>
    <n v="41884.874305555553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n v="42220.461539351854"/>
    <n v="42245.666666666664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n v="42628.515787037039"/>
    <n v="42656.515787037039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n v="41990.665300925924"/>
    <n v="42020.665300925924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n v="42447.56109953703"/>
    <n v="42507.56109953703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n v="42283.531018518515"/>
    <n v="42313.572685185187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n v="42482.68236111111"/>
    <n v="42488.957638888889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n v="42383.459791666661"/>
    <n v="42413.459791666661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n v="42566.271493055552"/>
    <n v="42596.271493055552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n v="42338.630578703705"/>
    <n v="42352.666666666664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n v="42506.37604166667"/>
    <n v="42538.249999999993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n v="42429.658391203695"/>
    <n v="42459.616724537038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n v="42203.09879629629"/>
    <n v="42233.09879629629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n v="42072.037048611113"/>
    <n v="42102.037048611113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n v="41789.393645833334"/>
    <n v="41799.393645833334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n v="41788.256643518514"/>
    <n v="41818.256643518514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n v="42143.708518518521"/>
    <n v="42173.708518518521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n v="42318.260370370372"/>
    <n v="42348.260370370372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n v="42052.616481481477"/>
    <n v="42082.574814814812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n v="42779.276956018519"/>
    <n v="42793.666666666664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n v="42128.294560185182"/>
    <n v="42158.294560185182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n v="42660.79891203704"/>
    <n v="42693.58333333333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n v="42037.60487268518"/>
    <n v="42067.83333333333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n v="42619.602361111109"/>
    <n v="42643.541666666664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n v="41876.888553240737"/>
    <n v="41909.807638888888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n v="41828.403587962959"/>
    <n v="41845.958333333328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n v="42545.440856481473"/>
    <n v="42605.440856481473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n v="42157.319178240738"/>
    <n v="42187.319178240738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n v="41846.333993055552"/>
    <n v="41867.333993055552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n v="42460.408414351848"/>
    <n v="42510.832638888889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n v="42291.4999537037"/>
    <n v="42351.541620370372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n v="42436.761157407404"/>
    <n v="42495.374999999993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n v="41942.513773148145"/>
    <n v="41972.555439814816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n v="41880.42010416666"/>
    <n v="41904.832638888889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n v="41946.603576388887"/>
    <n v="41966.603576388887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n v="42649.290127314809"/>
    <n v="42692.708333333336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n v="42700.833032407405"/>
    <n v="42748.832638888889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n v="42450.549490740734"/>
    <n v="42480.549490740734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n v="42226.361446759263"/>
    <n v="42261.361446759263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n v="41975.367303240739"/>
    <n v="42005.367303240739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n v="42053.339490740742"/>
    <n v="42113.29782407407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n v="42590.343819444439"/>
    <n v="42650.299305555549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n v="42104.448263888888"/>
    <n v="42134.448263888888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n v="41899.293738425928"/>
    <n v="41916.875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n v="42297.482951388891"/>
    <n v="42338.374999999993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n v="42284.810636574075"/>
    <n v="42324.852303240739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n v="42408.908414351848"/>
    <n v="42436.874305555553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n v="42665.637013888881"/>
    <n v="42695.678680555553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n v="42140.08798611111"/>
    <n v="42171.645833333336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n v="42598.415821759256"/>
    <n v="42643.415821759256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n v="41886.958854166667"/>
    <n v="41916.958854166667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n v="41780.379560185182"/>
    <n v="41806.379560185182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n v="42381.145648148151"/>
    <n v="42402.145648148151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n v="41828.312986111108"/>
    <n v="41861.332638888889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n v="42596.311365740738"/>
    <n v="42606.832638888889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n v="42191.030173611107"/>
    <n v="42221.030173611107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n v="42440.08317129629"/>
    <n v="42463.374999999993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n v="42173.469884259255"/>
    <n v="42202.957638888889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n v="42737.57680555556"/>
    <n v="42767.624305555553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n v="42499.296516203707"/>
    <n v="42522.570833333331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n v="41775.525231481479"/>
    <n v="41821.832638888889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n v="42054.943865740737"/>
    <n v="42082.277083333327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n v="41971.547743055555"/>
    <n v="41996.547743055555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n v="42447.563333333332"/>
    <n v="42469.83333333333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n v="42063.886736111112"/>
    <n v="42093.84506944444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n v="42665.118402777771"/>
    <n v="42725.160069444442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n v="42522.91538194444"/>
    <n v="42536.91538194444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n v="42294.47479166666"/>
    <n v="42305.495833333327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n v="41822.571550925924"/>
    <n v="41843.958333333328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n v="42173.636793981481"/>
    <n v="42203.636793981481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n v="42185.222824074073"/>
    <n v="42208.439583333333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n v="42136.341863425921"/>
    <n v="42166.341863425921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n v="42142.180682870363"/>
    <n v="42155.624999999993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n v="41820.294756944444"/>
    <n v="41840.832638888889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n v="41878.613240740735"/>
    <n v="41908.613240740735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n v="41913.961770833332"/>
    <n v="41948.202777777777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n v="42556.539687499993"/>
    <n v="42616.539687499993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n v="42493.263680555552"/>
    <n v="42505.624999999993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n v="41876.482453703698"/>
    <n v="41894.482453703698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n v="41802.240949074068"/>
    <n v="41822.832638888889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n v="42120.197893518511"/>
    <n v="42155.197893518511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n v="41786.428020833329"/>
    <n v="41820.874305555553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n v="42627.120763888881"/>
    <n v="42648.120763888881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n v="42374.318171296291"/>
    <n v="42384.318171296291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n v="41772.352060185185"/>
    <n v="41805.957638888889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n v="42632.783518518518"/>
    <n v="42662.783518518518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n v="42218.84706018518"/>
    <n v="42248.84706018518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n v="41753.259942129625"/>
    <n v="41778.541666666664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n v="42230.329398148147"/>
    <n v="42244.832638888889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n v="41786.884895833333"/>
    <n v="41816.884895833333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n v="41829.453749999993"/>
    <n v="41859.453749999993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n v="42147.49350694444"/>
    <n v="42176.600694444445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n v="41940.264849537038"/>
    <n v="41970.306516203702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n v="42020.367233796293"/>
    <n v="42064.874305555553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n v="41891.631701388884"/>
    <n v="41900.666666666664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n v="42308.85797453703"/>
    <n v="42338.604166666664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n v="42489.800543981481"/>
    <n v="42526.749999999993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n v="41995.537152777775"/>
    <n v="42015.537152777775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n v="41988.283749999995"/>
    <n v="42048.283749999995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n v="42479.1325"/>
    <n v="42500.1325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n v="42401.473229166666"/>
    <n v="42431.47322916666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n v="41897.268703703703"/>
    <n v="41927.268703703703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n v="41882.25231481481"/>
    <n v="41912.333333333328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n v="42129.208252314813"/>
    <n v="42159.208252314813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n v="42524.204675925925"/>
    <n v="42561.624305555553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n v="42556.171157407407"/>
    <n v="42594.957638888889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n v="42461.356412037036"/>
    <n v="42521.35641203703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n v="41792.209652777776"/>
    <n v="41813.416666666664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n v="41879.580428240741"/>
    <n v="41894.580428240741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n v="42551.715023148143"/>
    <n v="42572.893055555549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n v="41809.808865740735"/>
    <n v="41823.808865740735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n v="41785.374374999999"/>
    <n v="41815.374374999999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n v="42072.242916666662"/>
    <n v="42097.242916666662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n v="41779.3908912037"/>
    <n v="41805.333333333328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n v="42133.838738425926"/>
    <n v="42154.957638888889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n v="42505.404699074068"/>
    <n v="42525.404699074068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n v="42118.222997685189"/>
    <n v="42149.832638888889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n v="42036.662256944437"/>
    <n v="42094.202777777777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n v="42360.554502314808"/>
    <n v="42390.554502314808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n v="42102.532974537033"/>
    <n v="42133.532974537033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n v="42032.382812499993"/>
    <n v="42062.382812499993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n v="42147.396597222221"/>
    <n v="42177.396597222221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n v="42165.659791666665"/>
    <n v="42187.659791666665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n v="41927.602824074071"/>
    <n v="41948.644490740735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n v="42381.338506944441"/>
    <n v="42411.624305555553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n v="41943.419699074075"/>
    <n v="41973.461365740739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n v="42465.158101851855"/>
    <n v="42494.624999999993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n v="42401.611886574072"/>
    <n v="42418.562499999993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n v="42461.807534722226"/>
    <n v="42489.541666666664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n v="42632.014976851853"/>
    <n v="42662.871527777774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n v="42204.837685185186"/>
    <n v="42234.83768518518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n v="42040.871666666666"/>
    <n v="42085.829999999994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n v="42203.34443287037"/>
    <n v="42233.34443287037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n v="41983.419513888883"/>
    <n v="42013.807638888888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n v="41968.344131944446"/>
    <n v="42028.166666666664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n v="42102.691064814811"/>
    <n v="42112.604166666664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n v="42089.568240740737"/>
    <n v="42149.568240740737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n v="42122.359826388885"/>
    <n v="42152.359826388885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n v="42048.378391203696"/>
    <n v="42086.416666666664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n v="42297.357673611106"/>
    <n v="42319.957638888889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n v="41813.605381944442"/>
    <n v="41835.583333333328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n v="42548.116527777776"/>
    <n v="42568.11652777777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n v="41832.756423611107"/>
    <n v="41862.745810185181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n v="42325.587384259255"/>
    <n v="42355.587384259255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n v="41857.881296296291"/>
    <n v="41887.881296296291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n v="41793.376898148148"/>
    <n v="41823.376898148148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n v="41793.480925925927"/>
    <n v="41824.832638888889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n v="41831.364606481482"/>
    <n v="41861.364606481482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n v="42621.05600694444"/>
    <n v="42651.05600694444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n v="42163.966388888883"/>
    <n v="42190.624305555553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n v="42395.373101851852"/>
    <n v="42415.915972222218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n v="42457.793842592589"/>
    <n v="42488.832638888889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n v="42016.648240740738"/>
    <n v="42044.999305555553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n v="42402.702233796292"/>
    <n v="42462.66056712962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n v="42619.469155092585"/>
    <n v="42659.541666666664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n v="42128.490740740737"/>
    <n v="42157.666666666664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n v="41808.54788194444"/>
    <n v="41845.874305555553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n v="42445.533645833326"/>
    <n v="42475.533645833326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n v="41771.481458333328"/>
    <n v="41801.481458333328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n v="41954.517534722218"/>
    <n v="41974.517534722218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n v="41747.13817129629"/>
    <n v="41777.875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n v="42181.774918981479"/>
    <n v="42241.774918981479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n v="41739.191967592589"/>
    <n v="41764.191967592589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n v="42173.133530092593"/>
    <n v="42226.624999999993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n v="42193.480196759258"/>
    <n v="42218.480196759258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n v="42065.416967592588"/>
    <n v="42095.375300925924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n v="42499.509629629632"/>
    <n v="42518.691666666658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n v="41820.443078703705"/>
    <n v="41850.443078703705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n v="41787.833854166667"/>
    <n v="41822.833854166667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n v="42049.686307870368"/>
    <n v="42063.874305555553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n v="41772.394560185181"/>
    <n v="41802.394560185181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n v="42445.264803240738"/>
    <n v="42475.264803240738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n v="42138.597337962965"/>
    <n v="42168.597337962965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n v="42493.52375"/>
    <n v="42507.666666666664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n v="42682.283634259256"/>
    <n v="42702.916666666664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n v="42655.67184027777"/>
    <n v="42688.755555555552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n v="42087.458969907406"/>
    <n v="42103.458969907406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n v="42075.609293981477"/>
    <n v="42102.833333333336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n v="41814.034467592588"/>
    <n v="41851.708333333328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n v="41886.778020833335"/>
    <n v="41908.833333333328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n v="41989.485879629625"/>
    <n v="42049.485879629625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n v="42425.402083333327"/>
    <n v="42455.36041666667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n v="42165.886400462965"/>
    <n v="42198.504166666658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n v="41865.549594907403"/>
    <n v="41890.549594907403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n v="42546.528900462967"/>
    <n v="42575.624999999993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n v="42419.806944444441"/>
    <n v="42444.333333333336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n v="42531.647361111107"/>
    <n v="42561.647361111107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n v="42548.305196759255"/>
    <n v="42584.085416666661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n v="42486.704571759255"/>
    <n v="42516.704571759255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n v="42167.201458333329"/>
    <n v="42195.832638888889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n v="42333.362488425926"/>
    <n v="42361.345833333333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n v="42138.465486111112"/>
    <n v="42170.465486111112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n v="42666.333599537036"/>
    <n v="42696.3752662037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n v="41766.3587037037"/>
    <n v="41826.3587037037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n v="42170.113680555551"/>
    <n v="42200.113680555551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n v="41968.60565972222"/>
    <n v="41989.60565972222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n v="42132.247152777774"/>
    <n v="42162.247152777774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n v="42201.102893518517"/>
    <n v="42244.604166666664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n v="42688.696250000001"/>
    <n v="42748.696250000001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n v="42084.548206018517"/>
    <n v="42114.548206018517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n v="41831.389444444445"/>
    <n v="41861.389444444445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n v="42410.597719907404"/>
    <n v="42440.597719907404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n v="41982.403738425921"/>
    <n v="42014.874305555553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n v="41975.342777777776"/>
    <n v="42006.342777777776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n v="42268.792893518512"/>
    <n v="42298.792893518512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n v="42403.638518518514"/>
    <n v="42433.638518518514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n v="42526.676203703704"/>
    <n v="42581.958333333336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n v="41849.553703703699"/>
    <n v="41909.553703703699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n v="41798.925706018512"/>
    <n v="41818.925706018512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n v="42090.575682870367"/>
    <n v="42097.575682870367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n v="42059.12059027778"/>
    <n v="42119.078923611109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n v="41800.193368055552"/>
    <n v="41850.625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n v="42054.515717592592"/>
    <n v="42084.474050925921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n v="42487.293668981474"/>
    <n v="42521.124999999993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n v="42109.417916666665"/>
    <n v="42155.832638888889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n v="42496.942372685182"/>
    <n v="42535.571527777771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n v="42058.570740740739"/>
    <n v="42094.832638888889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n v="42206.926585648143"/>
    <n v="42236.624999999993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n v="41807.356747685182"/>
    <n v="41837.356747685182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n v="42284.363611111105"/>
    <n v="42300.832638888889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n v="42045.509050925924"/>
    <n v="42075.467384259253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n v="42183.876203703701"/>
    <n v="42202.543055555558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n v="42160.318483796298"/>
    <n v="42190.318483796298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n v="42340.847303240742"/>
    <n v="42372.847303240742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n v="42329.504826388882"/>
    <n v="42388.624305555553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n v="42170.576898148145"/>
    <n v="42204.832638888889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n v="42571.292858796289"/>
    <n v="42583.236805555549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n v="42150.736273148148"/>
    <n v="42171.736273148148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n v="42101.090208333328"/>
    <n v="42131.090208333328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n v="42034.594918981478"/>
    <n v="42089.666666666664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n v="41944.194293981483"/>
    <n v="42004.235960648148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n v="42593.532071759262"/>
    <n v="42613.532071759262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n v="42503.407534722217"/>
    <n v="42517.407534722217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n v="41927.515567129631"/>
    <n v="41948.557233796295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n v="42374.781655092585"/>
    <n v="42419.781655092585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n v="41963.53902777777"/>
    <n v="41974.464583333327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n v="42143.111886574072"/>
    <n v="42173.111886574072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n v="42460.608888888884"/>
    <n v="42481.608888888884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n v="42553.593194444438"/>
    <n v="42584.839583333327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n v="42152.432384259257"/>
    <n v="42188.432384259257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n v="42116.377418981479"/>
    <n v="42146.377418981479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n v="42154.809305555551"/>
    <n v="42214.809305555551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n v="42432.368391203701"/>
    <n v="42457.32672453703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n v="41780.45239583333"/>
    <n v="41840.45239583333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n v="41740.160324074073"/>
    <n v="41770.160324074073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n v="41765.739166666666"/>
    <n v="41790.73916666666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n v="41766.283958333333"/>
    <n v="41792.957638888889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n v="42248.293680555551"/>
    <n v="42278.293680555551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n v="41884.88821759259"/>
    <n v="41915.957638888889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n v="42158.891099537032"/>
    <n v="42203.891099537032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n v="42265.483668981477"/>
    <n v="42295.483668981477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n v="42136.433842592589"/>
    <n v="42166.433842592589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n v="41974.791006944441"/>
    <n v="42004.791006944441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n v="42172.10623842592"/>
    <n v="42202.10623842592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n v="42064.857361111113"/>
    <n v="42089.815694444442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n v="41848.506689814814"/>
    <n v="41883.506689814814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n v="42103.55159722222"/>
    <n v="42133.55159722222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n v="42059.637395833335"/>
    <n v="42089.595729166664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n v="42041.409756944442"/>
    <n v="42071.368090277778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n v="41829.403819444444"/>
    <n v="41852.383333333331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n v="42128.097731481481"/>
    <n v="42146.541666666664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n v="41789.560266203705"/>
    <n v="41815.541666666664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n v="41833.327662037031"/>
    <n v="41863.327662037031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n v="41914.256678240738"/>
    <n v="41955.574305555558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n v="42610.927731481475"/>
    <n v="42625.374305555553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n v="42253.299826388888"/>
    <n v="42313.341493055552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n v="42295.558495370373"/>
    <n v="42325.60016203703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n v="41841.31826388889"/>
    <n v="41880.895833333328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n v="42402.613668981481"/>
    <n v="42451.811805555553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n v="42509.480775462966"/>
    <n v="42539.480775462966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n v="41865.326446759253"/>
    <n v="41890.326446759253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n v="42047.391111111108"/>
    <n v="42076.799305555549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n v="41792.838865740734"/>
    <n v="41822.838865740734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n v="42763.447337962956"/>
    <n v="42823.405671296299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n v="42179.8124537037"/>
    <n v="42229.8124537037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n v="42255.362673611111"/>
    <n v="42285.362673611111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n v="42006.683124999996"/>
    <n v="42027.708333333336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n v="42615.013483796291"/>
    <n v="42616.083333333336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n v="42372.290833333333"/>
    <n v="42402.290833333333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n v="42682.344351851854"/>
    <n v="42712.344351851854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n v="42154.485486111109"/>
    <n v="42184.832638888889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n v="41999.527731481481"/>
    <n v="42029.527731481481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n v="41815.481712962959"/>
    <n v="41850.625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n v="42755.685173611106"/>
    <n v="42785.685173611106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n v="42373.65011574074"/>
    <n v="42400.627083333333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n v="41854.269317129627"/>
    <n v="41884.269317129627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n v="42065.458240740736"/>
    <n v="42090.416574074072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n v="42469.617951388886"/>
    <n v="42499.617951388886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n v="41953.894699074073"/>
    <n v="41983.894699074073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n v="42079.524641203701"/>
    <n v="42125.583333333336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n v="42762.212476851848"/>
    <n v="42792.212476851848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n v="41976.671643518515"/>
    <n v="42008.643055555549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n v="42171.42527777778"/>
    <n v="42231.42527777778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n v="42055.799120370364"/>
    <n v="42085.874305555553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n v="41867.31894675926"/>
    <n v="41874.958333333328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n v="41779.324537037035"/>
    <n v="41820.916666666664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n v="42679.625138888885"/>
    <n v="42709.874305555553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n v="42031.916875000003"/>
    <n v="42062.916875000003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n v="41792.858541666668"/>
    <n v="41806.858541666668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n v="41982.540312499994"/>
    <n v="42012.540312499994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n v="42193.148958333331"/>
    <n v="42233.33333333333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n v="41843.441678240735"/>
    <n v="41863.441678240735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n v="42135.759155092594"/>
    <n v="42165.759155092594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n v="42317.493043981485"/>
    <n v="42357.493043981485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n v="42663.134745370371"/>
    <n v="42688.176412037035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n v="42185.677835648145"/>
    <n v="42230.484722222223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n v="42094.895833333336"/>
    <n v="42108.87777777778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n v="42124.290543981479"/>
    <n v="42166.624999999993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n v="42143.584409722222"/>
    <n v="42181.225694444445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n v="41906.486180555556"/>
    <n v="41938.505555555552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n v="41833.802037037036"/>
    <n v="41848.80203703703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n v="41863.025949074072"/>
    <n v="41893.025949074072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n v="42224.423576388886"/>
    <n v="42254.42357638888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n v="41939.478900462964"/>
    <n v="41969.520567129628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n v="42058.936689814807"/>
    <n v="42118.857638888883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n v="42307.877881944441"/>
    <n v="42337.91954861110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n v="42114.485601851848"/>
    <n v="42134.624305555553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n v="42492.651724537034"/>
    <n v="42522.651724537034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n v="42494.138333333329"/>
    <n v="42524.138333333329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n v="41863.193993055553"/>
    <n v="41893.193993055553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n v="41843.331284722219"/>
    <n v="41855.333333333328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n v="42358.351539351854"/>
    <n v="42386.666666666664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n v="42657.053935185184"/>
    <n v="42687.095601851855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n v="41926.208969907406"/>
    <n v="41938.416666666664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n v="42020.435300925928"/>
    <n v="42065.624999999993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n v="42075.646655092591"/>
    <n v="42103.646655092591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n v="41786.626412037032"/>
    <n v="41816.626412037032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n v="41820.537488425922"/>
    <n v="41850.537488425922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n v="41969.751712962963"/>
    <n v="41999.751712962963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n v="41829.934074074074"/>
    <n v="41859.934074074074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n v="42265.349849537037"/>
    <n v="42292.874305555553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n v="42601.493807870364"/>
    <n v="42631.493807870364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n v="42433.00541666666"/>
    <n v="42460.916666666664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n v="42227.818368055552"/>
    <n v="42252.818368055552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n v="42414.835231481477"/>
    <n v="42444.793564814812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n v="42538.634976851848"/>
    <n v="42567.696527777771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n v="42233.338414351849"/>
    <n v="42278.20833333333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n v="42221.323449074065"/>
    <n v="42281.323449074065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n v="42674.929629629631"/>
    <n v="42704.971296296295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n v="42534.298148148147"/>
    <n v="42562.298148148147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n v="42151.572384259263"/>
    <n v="42182.572384259263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n v="41915.066886574074"/>
    <n v="41918.854166666664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n v="41961.159155092588"/>
    <n v="42006.159155092588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n v="41940.253900462958"/>
    <n v="41967.70833333333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n v="42111.570763888885"/>
    <n v="42171.570763888885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n v="42279.445231481477"/>
    <n v="42310.368055555555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n v="42213.329571759255"/>
    <n v="42243.329571759255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n v="42109.468379629623"/>
    <n v="42139.468379629623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n v="42031.500254629624"/>
    <n v="42062.999999999993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n v="42614.809537037036"/>
    <n v="42644.80953703703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n v="41828.992164351846"/>
    <n v="41888.99216435184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n v="42015.787280092591"/>
    <n v="42045.787280092591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n v="42439.368981481479"/>
    <n v="42468.440972222219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n v="42433.492384259262"/>
    <n v="42493.45071759259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n v="42243.457060185181"/>
    <n v="42303.457060185181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n v="42549.715115740742"/>
    <n v="42580.645138888889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n v="41774.317870370367"/>
    <n v="41834.317870370367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n v="42306.515520833331"/>
    <n v="42336.557187499995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n v="42457.598692129628"/>
    <n v="42484.680555555555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n v="42513.642986111103"/>
    <n v="42559.642986111103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n v="41816.617037037038"/>
    <n v="41853.25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n v="41880.455509259256"/>
    <n v="41910.45550925925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n v="42342.51222222222"/>
    <n v="42372.51222222222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n v="41745.557986111111"/>
    <n v="41767.557986111111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n v="42311.288124999999"/>
    <n v="42336.288124999999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n v="42295.820798611108"/>
    <n v="42325.862465277773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n v="42053.388726851852"/>
    <n v="42113.34706018518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n v="42413.902546296296"/>
    <n v="42473.860879629625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n v="41801.378217592588"/>
    <n v="41843.790972222218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n v="42769.957256944443"/>
    <n v="42799.957256944443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n v="42452.48232638889"/>
    <n v="42512.48232638889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n v="42601.521365740737"/>
    <n v="42610.829861111109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n v="42447.530219907399"/>
    <n v="42477.530219907399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n v="41811.202847222223"/>
    <n v="41841.202847222223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n v="41980.734189814808"/>
    <n v="42040.734189814808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n v="42469.350810185184"/>
    <n v="42498.83333333333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n v="42493.213518518511"/>
    <n v="42523.213518518511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n v="42534.533541666664"/>
    <n v="42564.533541666664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n v="41830.525011574071"/>
    <n v="41851.958333333328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n v="42543.455231481479"/>
    <n v="42573.455231481479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n v="41975.309641203705"/>
    <n v="42035.309641203705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n v="42069.570104166669"/>
    <n v="42092.499999999993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n v="41795.265590277777"/>
    <n v="41825.265590277777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n v="42507.846631944441"/>
    <n v="42567.846631944441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n v="42132.476620370369"/>
    <n v="42192.476620370369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n v="41747.536527777775"/>
    <n v="41778.957638888889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n v="41920.630138888882"/>
    <n v="41950.666666666664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n v="42399.374074074069"/>
    <n v="42420.545138888883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n v="42467.215208333328"/>
    <n v="42496.211111111108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n v="41765.591319444444"/>
    <n v="41775.591319444444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n v="42229.747835648144"/>
    <n v="42244.747835648144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n v="42286.416446759256"/>
    <n v="42316.458113425928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n v="42401.339039351849"/>
    <n v="42431.339039351849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n v="42125.311134259253"/>
    <n v="42155.311134259253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n v="42289.607164351844"/>
    <n v="42349.64883101851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n v="42107.531388888885"/>
    <n v="42137.531388888885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n v="41809.056597222218"/>
    <n v="41839.056597222218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n v="42019.350428240738"/>
    <n v="42049.14374999999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n v="41949.933611111104"/>
    <n v="41963.336111111108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n v="42069.058113425919"/>
    <n v="42099.016446759262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n v="42061.629930555551"/>
    <n v="42091.588263888887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n v="41842.495347222219"/>
    <n v="41882.494317129625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n v="42437.312013888884"/>
    <n v="42497.27034722222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n v="42775.630879629629"/>
    <n v="42795.45833333333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n v="41878.710196759253"/>
    <n v="41908.710196759253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n v="42020.254016203697"/>
    <n v="42050.254016203697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n v="41889.829363425924"/>
    <n v="41919.829363425924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n v="41872.474363425921"/>
    <n v="41932.474363425921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n v="42391.439664351848"/>
    <n v="42416.439664351848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n v="41848.439594907402"/>
    <n v="41877.352777777778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n v="42177.630868055552"/>
    <n v="42207.630868055552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n v="41851.367592592593"/>
    <n v="41891.367592592593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n v="41921.437106481477"/>
    <n v="41938.437106481477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n v="42002.211550925924"/>
    <n v="42032.211550925924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n v="42096.211215277777"/>
    <n v="42126.211215277777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n v="42020.967858796292"/>
    <n v="42050.967858796292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n v="42418.912835648145"/>
    <n v="42433.912835648145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n v="42174.447488425918"/>
    <n v="42204.447488425918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n v="41869.539351851847"/>
    <n v="41899.539351851847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n v="41856.338819444441"/>
    <n v="41886.338819444441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n v="42620.577638888884"/>
    <n v="42650.577638888884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n v="42417.342546296299"/>
    <n v="42475.352777777771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n v="42056.857627314814"/>
    <n v="42086.815960648142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n v="41878.578217592592"/>
    <n v="41938.578217592592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n v="41990.250775462955"/>
    <n v="42035.787499999999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n v="42408.666238425918"/>
    <n v="42453.624571759261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n v="42217.336770833332"/>
    <n v="42247.336770833332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n v="42150.904351851852"/>
    <n v="42210.904351851852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n v="42282.322210648148"/>
    <n v="42342.363877314812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n v="42768.637511574074"/>
    <n v="42788.70833333333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n v="41765.605324074073"/>
    <n v="41795.605324074073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n v="42321.691782407412"/>
    <n v="42351.691782407412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n v="42374.321747685179"/>
    <n v="42403.450694444437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n v="41941.251898148148"/>
    <n v="41991.293564814812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n v="42293.47587962963"/>
    <n v="42353.517546296294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n v="42613.93546296296"/>
    <n v="42645.041666666664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n v="42067.614004629628"/>
    <n v="42097.572337962956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n v="41903.549618055549"/>
    <n v="41933.549618055549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n v="41804.603749999995"/>
    <n v="41821.604166666664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n v="42496.737442129634"/>
    <n v="42514.267361111109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n v="41869.46539351852"/>
    <n v="41929.46539351852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n v="42305.337581018517"/>
    <n v="42338.915972222218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n v="42143.898194444446"/>
    <n v="42202.791666666664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n v="42559.140671296293"/>
    <n v="42619.140671296293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n v="41994.750740740739"/>
    <n v="42024.469444444439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n v="41948.624131944445"/>
    <n v="41963.624131944445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n v="42073.886365740742"/>
    <n v="42103.874999999993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n v="41841.867928240739"/>
    <n v="41871.867928240739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n v="41904.317245370366"/>
    <n v="41934.31724537036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n v="41990.689155092587"/>
    <n v="42014.70833333333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n v="42436.175775462958"/>
    <n v="42471.134108796294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n v="42169.625173611108"/>
    <n v="42199.625173611108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n v="41905.303136574068"/>
    <n v="41935.303136574068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n v="41761.476817129631"/>
    <n v="41767.953472222223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n v="41865.545324074068"/>
    <n v="41925.545324074068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n v="41928.356805555552"/>
    <n v="41958.499999999993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n v="42613.507928240739"/>
    <n v="42643.83333333333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n v="41779.31517361111"/>
    <n v="41809.31517361111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n v="42534.599988425929"/>
    <n v="42554.499305555553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n v="42310.635185185187"/>
    <n v="42333.624999999993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n v="42445.727361111109"/>
    <n v="42460.832638888889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n v="41866.307314814811"/>
    <n v="41897.791666666664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n v="41779.361759259256"/>
    <n v="41813.333333333328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n v="42420.808136574073"/>
    <n v="42480.766469907401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n v="42523.405879629623"/>
    <n v="42553.405879629623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n v="41787.348194444443"/>
    <n v="41817.348194444443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n v="42093.254930555551"/>
    <n v="42123.254930555551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n v="41833.61818287037"/>
    <n v="41863.61818287037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n v="42478.705879629626"/>
    <n v="42508.70587962962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n v="42234.784143518518"/>
    <n v="42274.784143518518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n v="42718.630266203698"/>
    <n v="42748.628472222219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n v="42022.328194444439"/>
    <n v="42063.166666666664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n v="42031.333564814813"/>
    <n v="42063.791666666664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n v="42700.47142361111"/>
    <n v="42730.47142361111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n v="41812.441099537034"/>
    <n v="41872.441099537034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n v="42078.011875000004"/>
    <n v="42132.83333333333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n v="42283.219618055555"/>
    <n v="42313.261284722219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n v="41778.712604166663"/>
    <n v="41820.394444444442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n v="41905.462372685186"/>
    <n v="41933.493749999994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n v="42695.377245370364"/>
    <n v="42725.377245370364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n v="42732.454189814809"/>
    <n v="42762.454189814809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n v="42510.605567129627"/>
    <n v="42540.605567129627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n v="42511.364768518521"/>
    <n v="42535.45416666667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n v="42041.247974537029"/>
    <n v="42071.206307870372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n v="42306.855937499997"/>
    <n v="42322.624999999993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n v="42353.428425925922"/>
    <n v="42383.428425925922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n v="42622.103078703702"/>
    <n v="42652.103078703702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n v="42058.270543981482"/>
    <n v="42086.832638888889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n v="42304.607627314814"/>
    <n v="42328.833333333336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n v="42538.40956018518"/>
    <n v="42568.40956018518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n v="41990.27921296296"/>
    <n v="42020.101388888892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n v="42122.399166666662"/>
    <n v="42155.399305555555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n v="42209.339548611104"/>
    <n v="42223.291666666664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n v="41990.173043981478"/>
    <n v="42020.173043981478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n v="42038.861655092587"/>
    <n v="42098.81998842593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n v="42178.482557870368"/>
    <n v="42238.482557870368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n v="41889.753472222219"/>
    <n v="41933.874305555553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n v="42692.698495370372"/>
    <n v="42722.698495370372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n v="42750.196979166663"/>
    <n v="42794.035416666658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n v="42344.491168981483"/>
    <n v="42400.663194444445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n v="42495.38885416666"/>
    <n v="42525.3888541666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n v="42570.517048611109"/>
    <n v="42615.517048611109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n v="41926.791550925926"/>
    <n v="41936.79155092592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n v="42730.570393518516"/>
    <n v="42760.57039351851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n v="42475.514733796292"/>
    <n v="42505.514733796292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n v="42188.499606481484"/>
    <n v="42242.43888888888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n v="42639.944837962961"/>
    <n v="42669.944837962961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n v="42696.677187499998"/>
    <n v="42729.677187499998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n v="42052.716041666667"/>
    <n v="42095.70833333333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n v="41883.583344907405"/>
    <n v="41906.583344907405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n v="42766.698344907411"/>
    <n v="42796.874999999993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n v="42307.206064814811"/>
    <n v="42337.247731481482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n v="42512.293414351843"/>
    <n v="42572.293414351843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n v="42028.802546296291"/>
    <n v="42058.802546296291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n v="42400.613263888888"/>
    <n v="42427.666666666664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n v="42358.239849537036"/>
    <n v="42376.94027777778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fieldListSortAscending="1">
  <location ref="A7:F18" firstHeaderRow="1" firstDataRow="2" firstDataCol="1" rowPageCount="1" colPageCount="1"/>
  <pivotFields count="14"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Outcome" fld="2" subtotal="count" baseField="12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49" firstHeaderRow="1" firstDataRow="2" firstDataCol="1" rowPageCount="2" colPageCount="1"/>
  <pivotFields count="14"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2" hier="-1"/>
  </pageFields>
  <dataFields count="1">
    <dataField name="Count of outcome" fld="1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 Launched" colHeaderCaption="Outcome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ame="Date Launched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3" hier="-1"/>
  </pageFields>
  <dataFields count="1">
    <dataField name="Count of outcome" fld="5" subtotal="count" baseField="0" baseItem="0"/>
  </dataFields>
  <chartFormats count="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70" zoomScaleNormal="70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customWidth="1"/>
    <col min="16" max="16" width="27.85546875" style="7" customWidth="1"/>
    <col min="17" max="18" width="20.7109375" customWidth="1"/>
    <col min="19" max="19" width="30" customWidth="1"/>
    <col min="20" max="20" width="29.140625" customWidth="1"/>
    <col min="21" max="21" width="30.5703125" style="11" customWidth="1"/>
    <col min="22" max="22" width="26.28515625" style="1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2" t="s">
        <v>8368</v>
      </c>
      <c r="V1" s="12" t="s">
        <v>8369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(ROUND(E2/D2,2))*100</f>
        <v>137</v>
      </c>
      <c r="P2" s="7">
        <f>ROUND(E2/L2,2)</f>
        <v>63.92</v>
      </c>
      <c r="Q2" t="str">
        <f>LEFT(N2,SEARCH("/",N2,1)-1)</f>
        <v>film &amp; video</v>
      </c>
      <c r="R2" t="str">
        <f>RIGHT(N2,LEN(N2)-SEARCH("/",N2))</f>
        <v>television</v>
      </c>
      <c r="S2">
        <v>42176.673738425925</v>
      </c>
      <c r="T2">
        <v>42207.791666666664</v>
      </c>
      <c r="U2" s="11">
        <f t="shared" ref="U2:U65" si="0">(((J2/60)/60)/24)+DATE(1970,1,1)+(-8/24)</f>
        <v>42176.673738425925</v>
      </c>
      <c r="V2" s="11">
        <f t="shared" ref="V2:V65" si="1">(((I2/60)/60)/24)+DATE(1970,1,1)+(-8/24)</f>
        <v>42207.791666666664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(ROUND(E3/D3,2))*100</f>
        <v>143</v>
      </c>
      <c r="P3" s="7">
        <f t="shared" ref="P3:P66" si="3">ROUND(E3/L3,2)</f>
        <v>185.48</v>
      </c>
      <c r="Q3" t="str">
        <f t="shared" ref="Q3:Q66" si="4">LEFT(N3,SEARCH("/",N3,1)-1)</f>
        <v>film &amp; video</v>
      </c>
      <c r="R3" t="str">
        <f t="shared" ref="R3:R66" si="5">RIGHT(N3,LEN(N3)-SEARCH("/",N3))</f>
        <v>television</v>
      </c>
      <c r="S3">
        <v>42766.267164351848</v>
      </c>
      <c r="T3">
        <v>42796.267164351848</v>
      </c>
      <c r="U3" s="11">
        <f t="shared" si="0"/>
        <v>42766.267164351848</v>
      </c>
      <c r="V3" s="11">
        <f t="shared" si="1"/>
        <v>42796.267164351848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105</v>
      </c>
      <c r="P4" s="7">
        <f t="shared" si="3"/>
        <v>15</v>
      </c>
      <c r="Q4" t="str">
        <f t="shared" si="4"/>
        <v>film &amp; video</v>
      </c>
      <c r="R4" t="str">
        <f t="shared" si="5"/>
        <v>television</v>
      </c>
      <c r="S4">
        <v>42405.369016203702</v>
      </c>
      <c r="T4">
        <v>42415.369016203702</v>
      </c>
      <c r="U4" s="11">
        <f t="shared" si="0"/>
        <v>42405.369016203702</v>
      </c>
      <c r="V4" s="11">
        <f t="shared" si="1"/>
        <v>42415.369016203702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104</v>
      </c>
      <c r="P5" s="7">
        <f t="shared" si="3"/>
        <v>69.27</v>
      </c>
      <c r="Q5" t="str">
        <f t="shared" si="4"/>
        <v>film &amp; video</v>
      </c>
      <c r="R5" t="str">
        <f t="shared" si="5"/>
        <v>television</v>
      </c>
      <c r="S5">
        <v>41828.181793981479</v>
      </c>
      <c r="T5">
        <v>41858.181793981479</v>
      </c>
      <c r="U5" s="11">
        <f t="shared" si="0"/>
        <v>41828.181793981479</v>
      </c>
      <c r="V5" s="11">
        <f t="shared" si="1"/>
        <v>41858.181793981479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123</v>
      </c>
      <c r="P6" s="7">
        <f t="shared" si="3"/>
        <v>190.55</v>
      </c>
      <c r="Q6" t="str">
        <f t="shared" si="4"/>
        <v>film &amp; video</v>
      </c>
      <c r="R6" t="str">
        <f t="shared" si="5"/>
        <v>television</v>
      </c>
      <c r="S6">
        <v>42327.500914351847</v>
      </c>
      <c r="T6">
        <v>42357.500914351847</v>
      </c>
      <c r="U6" s="11">
        <f t="shared" si="0"/>
        <v>42327.500914351847</v>
      </c>
      <c r="V6" s="11">
        <f t="shared" si="1"/>
        <v>42357.500914351847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110.00000000000001</v>
      </c>
      <c r="P7" s="7">
        <f t="shared" si="3"/>
        <v>93.4</v>
      </c>
      <c r="Q7" t="str">
        <f t="shared" si="4"/>
        <v>film &amp; video</v>
      </c>
      <c r="R7" t="str">
        <f t="shared" si="5"/>
        <v>television</v>
      </c>
      <c r="S7">
        <v>42563.599618055552</v>
      </c>
      <c r="T7">
        <v>42579.899305555555</v>
      </c>
      <c r="U7" s="11">
        <f t="shared" si="0"/>
        <v>42563.599618055552</v>
      </c>
      <c r="V7" s="11">
        <f t="shared" si="1"/>
        <v>42579.899305555555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106</v>
      </c>
      <c r="P8" s="7">
        <f t="shared" si="3"/>
        <v>146.88</v>
      </c>
      <c r="Q8" t="str">
        <f t="shared" si="4"/>
        <v>film &amp; video</v>
      </c>
      <c r="R8" t="str">
        <f t="shared" si="5"/>
        <v>television</v>
      </c>
      <c r="S8">
        <v>41793.739004629628</v>
      </c>
      <c r="T8">
        <v>41803.739004629628</v>
      </c>
      <c r="U8" s="11">
        <f t="shared" si="0"/>
        <v>41793.739004629628</v>
      </c>
      <c r="V8" s="11">
        <f t="shared" si="1"/>
        <v>41803.739004629628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101</v>
      </c>
      <c r="P9" s="7">
        <f t="shared" si="3"/>
        <v>159.82</v>
      </c>
      <c r="Q9" t="str">
        <f t="shared" si="4"/>
        <v>film &amp; video</v>
      </c>
      <c r="R9" t="str">
        <f t="shared" si="5"/>
        <v>television</v>
      </c>
      <c r="S9">
        <v>42515.713738425926</v>
      </c>
      <c r="T9">
        <v>42555.713738425926</v>
      </c>
      <c r="U9" s="11">
        <f t="shared" si="0"/>
        <v>42515.713738425926</v>
      </c>
      <c r="V9" s="11">
        <f t="shared" si="1"/>
        <v>42555.713738425926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100</v>
      </c>
      <c r="P10" s="7">
        <f t="shared" si="3"/>
        <v>291.79000000000002</v>
      </c>
      <c r="Q10" t="str">
        <f t="shared" si="4"/>
        <v>film &amp; video</v>
      </c>
      <c r="R10" t="str">
        <f t="shared" si="5"/>
        <v>television</v>
      </c>
      <c r="S10">
        <v>42468.611249999994</v>
      </c>
      <c r="T10">
        <v>42475.541666666664</v>
      </c>
      <c r="U10" s="11">
        <f t="shared" si="0"/>
        <v>42468.611249999994</v>
      </c>
      <c r="V10" s="11">
        <f t="shared" si="1"/>
        <v>42475.541666666664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126</v>
      </c>
      <c r="P11" s="7">
        <f t="shared" si="3"/>
        <v>31.5</v>
      </c>
      <c r="Q11" t="str">
        <f t="shared" si="4"/>
        <v>film &amp; video</v>
      </c>
      <c r="R11" t="str">
        <f t="shared" si="5"/>
        <v>television</v>
      </c>
      <c r="S11">
        <v>42446.770185185182</v>
      </c>
      <c r="T11">
        <v>42476.770185185182</v>
      </c>
      <c r="U11" s="11">
        <f t="shared" si="0"/>
        <v>42446.770185185182</v>
      </c>
      <c r="V11" s="11">
        <f t="shared" si="1"/>
        <v>42476.770185185182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101</v>
      </c>
      <c r="P12" s="7">
        <f t="shared" si="3"/>
        <v>158.68</v>
      </c>
      <c r="Q12" t="str">
        <f t="shared" si="4"/>
        <v>film &amp; video</v>
      </c>
      <c r="R12" t="str">
        <f t="shared" si="5"/>
        <v>television</v>
      </c>
      <c r="S12">
        <v>41779.734710648147</v>
      </c>
      <c r="T12">
        <v>41814.734710648147</v>
      </c>
      <c r="U12" s="11">
        <f t="shared" si="0"/>
        <v>41779.734710648147</v>
      </c>
      <c r="V12" s="11">
        <f t="shared" si="1"/>
        <v>41814.734710648147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121</v>
      </c>
      <c r="P13" s="7">
        <f t="shared" si="3"/>
        <v>80.33</v>
      </c>
      <c r="Q13" t="str">
        <f t="shared" si="4"/>
        <v>film &amp; video</v>
      </c>
      <c r="R13" t="str">
        <f t="shared" si="5"/>
        <v>television</v>
      </c>
      <c r="S13">
        <v>42572.445162037031</v>
      </c>
      <c r="T13">
        <v>42603.791666666664</v>
      </c>
      <c r="U13" s="11">
        <f t="shared" si="0"/>
        <v>42572.445162037031</v>
      </c>
      <c r="V13" s="11">
        <f t="shared" si="1"/>
        <v>42603.791666666664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165</v>
      </c>
      <c r="P14" s="7">
        <f t="shared" si="3"/>
        <v>59.96</v>
      </c>
      <c r="Q14" t="str">
        <f t="shared" si="4"/>
        <v>film &amp; video</v>
      </c>
      <c r="R14" t="str">
        <f t="shared" si="5"/>
        <v>television</v>
      </c>
      <c r="S14">
        <v>41791.379918981482</v>
      </c>
      <c r="T14">
        <v>41835.791666666664</v>
      </c>
      <c r="U14" s="11">
        <f t="shared" si="0"/>
        <v>41791.379918981482</v>
      </c>
      <c r="V14" s="11">
        <f t="shared" si="1"/>
        <v>41835.791666666664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160</v>
      </c>
      <c r="P15" s="7">
        <f t="shared" si="3"/>
        <v>109.78</v>
      </c>
      <c r="Q15" t="str">
        <f t="shared" si="4"/>
        <v>film &amp; video</v>
      </c>
      <c r="R15" t="str">
        <f t="shared" si="5"/>
        <v>television</v>
      </c>
      <c r="S15">
        <v>42508.343854166662</v>
      </c>
      <c r="T15">
        <v>42544.518749999996</v>
      </c>
      <c r="U15" s="11">
        <f t="shared" si="0"/>
        <v>42508.343854166662</v>
      </c>
      <c r="V15" s="11">
        <f t="shared" si="1"/>
        <v>42544.518749999996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101</v>
      </c>
      <c r="P16" s="7">
        <f t="shared" si="3"/>
        <v>147.71</v>
      </c>
      <c r="Q16" t="str">
        <f t="shared" si="4"/>
        <v>film &amp; video</v>
      </c>
      <c r="R16" t="str">
        <f t="shared" si="5"/>
        <v>television</v>
      </c>
      <c r="S16">
        <v>41807.693148148144</v>
      </c>
      <c r="T16">
        <v>41833.249305555553</v>
      </c>
      <c r="U16" s="11">
        <f t="shared" si="0"/>
        <v>41807.693148148144</v>
      </c>
      <c r="V16" s="11">
        <f t="shared" si="1"/>
        <v>41833.249305555553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107</v>
      </c>
      <c r="P17" s="7">
        <f t="shared" si="3"/>
        <v>21.76</v>
      </c>
      <c r="Q17" t="str">
        <f t="shared" si="4"/>
        <v>film &amp; video</v>
      </c>
      <c r="R17" t="str">
        <f t="shared" si="5"/>
        <v>television</v>
      </c>
      <c r="S17">
        <v>42256.058541666665</v>
      </c>
      <c r="T17">
        <v>42274.509722222218</v>
      </c>
      <c r="U17" s="11">
        <f t="shared" si="0"/>
        <v>42256.058541666665</v>
      </c>
      <c r="V17" s="11">
        <f t="shared" si="1"/>
        <v>42274.509722222218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100</v>
      </c>
      <c r="P18" s="7">
        <f t="shared" si="3"/>
        <v>171.84</v>
      </c>
      <c r="Q18" t="str">
        <f t="shared" si="4"/>
        <v>film &amp; video</v>
      </c>
      <c r="R18" t="str">
        <f t="shared" si="5"/>
        <v>television</v>
      </c>
      <c r="S18">
        <v>41760.463090277779</v>
      </c>
      <c r="T18">
        <v>41805.895833333328</v>
      </c>
      <c r="U18" s="11">
        <f t="shared" si="0"/>
        <v>41760.463090277779</v>
      </c>
      <c r="V18" s="11">
        <f t="shared" si="1"/>
        <v>41805.895833333328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101</v>
      </c>
      <c r="P19" s="7">
        <f t="shared" si="3"/>
        <v>41.94</v>
      </c>
      <c r="Q19" t="str">
        <f t="shared" si="4"/>
        <v>film &amp; video</v>
      </c>
      <c r="R19" t="str">
        <f t="shared" si="5"/>
        <v>television</v>
      </c>
      <c r="S19">
        <v>41917.398402777777</v>
      </c>
      <c r="T19">
        <v>41947.440069444441</v>
      </c>
      <c r="U19" s="11">
        <f t="shared" si="0"/>
        <v>41917.398402777777</v>
      </c>
      <c r="V19" s="11">
        <f t="shared" si="1"/>
        <v>41947.440069444441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106</v>
      </c>
      <c r="P20" s="7">
        <f t="shared" si="3"/>
        <v>93.26</v>
      </c>
      <c r="Q20" t="str">
        <f t="shared" si="4"/>
        <v>film &amp; video</v>
      </c>
      <c r="R20" t="str">
        <f t="shared" si="5"/>
        <v>television</v>
      </c>
      <c r="S20">
        <v>41869.208981481483</v>
      </c>
      <c r="T20">
        <v>41899.208981481483</v>
      </c>
      <c r="U20" s="11">
        <f t="shared" si="0"/>
        <v>41869.208981481483</v>
      </c>
      <c r="V20" s="11">
        <f t="shared" si="1"/>
        <v>41899.208981481483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145</v>
      </c>
      <c r="P21" s="7">
        <f t="shared" si="3"/>
        <v>56.14</v>
      </c>
      <c r="Q21" t="str">
        <f t="shared" si="4"/>
        <v>film &amp; video</v>
      </c>
      <c r="R21" t="str">
        <f t="shared" si="5"/>
        <v>television</v>
      </c>
      <c r="S21">
        <v>42175.483032407406</v>
      </c>
      <c r="T21">
        <v>42205.483032407406</v>
      </c>
      <c r="U21" s="11">
        <f t="shared" si="0"/>
        <v>42175.483032407406</v>
      </c>
      <c r="V21" s="11">
        <f t="shared" si="1"/>
        <v>42205.483032407406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100</v>
      </c>
      <c r="P22" s="7">
        <f t="shared" si="3"/>
        <v>80.16</v>
      </c>
      <c r="Q22" t="str">
        <f t="shared" si="4"/>
        <v>film &amp; video</v>
      </c>
      <c r="R22" t="str">
        <f t="shared" si="5"/>
        <v>television</v>
      </c>
      <c r="S22">
        <v>42200.424907407411</v>
      </c>
      <c r="T22">
        <v>42260.424907407411</v>
      </c>
      <c r="U22" s="11">
        <f t="shared" si="0"/>
        <v>42200.424907407411</v>
      </c>
      <c r="V22" s="11">
        <f t="shared" si="1"/>
        <v>42260.424907407411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109.00000000000001</v>
      </c>
      <c r="P23" s="7">
        <f t="shared" si="3"/>
        <v>199.9</v>
      </c>
      <c r="Q23" t="str">
        <f t="shared" si="4"/>
        <v>film &amp; video</v>
      </c>
      <c r="R23" t="str">
        <f t="shared" si="5"/>
        <v>television</v>
      </c>
      <c r="S23">
        <v>41878.293854166666</v>
      </c>
      <c r="T23">
        <v>41908.293854166666</v>
      </c>
      <c r="U23" s="11">
        <f t="shared" si="0"/>
        <v>41878.293854166666</v>
      </c>
      <c r="V23" s="11">
        <f t="shared" si="1"/>
        <v>41908.293854166666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117</v>
      </c>
      <c r="P24" s="7">
        <f t="shared" si="3"/>
        <v>51.25</v>
      </c>
      <c r="Q24" t="str">
        <f t="shared" si="4"/>
        <v>film &amp; video</v>
      </c>
      <c r="R24" t="str">
        <f t="shared" si="5"/>
        <v>television</v>
      </c>
      <c r="S24">
        <v>41989.578009259254</v>
      </c>
      <c r="T24">
        <v>42004.999305555553</v>
      </c>
      <c r="U24" s="11">
        <f t="shared" si="0"/>
        <v>41989.578009259254</v>
      </c>
      <c r="V24" s="11">
        <f t="shared" si="1"/>
        <v>42004.999305555553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119</v>
      </c>
      <c r="P25" s="7">
        <f t="shared" si="3"/>
        <v>103.04</v>
      </c>
      <c r="Q25" t="str">
        <f t="shared" si="4"/>
        <v>film &amp; video</v>
      </c>
      <c r="R25" t="str">
        <f t="shared" si="5"/>
        <v>television</v>
      </c>
      <c r="S25">
        <v>42097.445613425924</v>
      </c>
      <c r="T25">
        <v>42124.305555555555</v>
      </c>
      <c r="U25" s="11">
        <f t="shared" si="0"/>
        <v>42097.445613425924</v>
      </c>
      <c r="V25" s="11">
        <f t="shared" si="1"/>
        <v>42124.305555555555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109.00000000000001</v>
      </c>
      <c r="P26" s="7">
        <f t="shared" si="3"/>
        <v>66.349999999999994</v>
      </c>
      <c r="Q26" t="str">
        <f t="shared" si="4"/>
        <v>film &amp; video</v>
      </c>
      <c r="R26" t="str">
        <f t="shared" si="5"/>
        <v>television</v>
      </c>
      <c r="S26">
        <v>42229.486840277772</v>
      </c>
      <c r="T26">
        <v>42262.48541666667</v>
      </c>
      <c r="U26" s="11">
        <f t="shared" si="0"/>
        <v>42229.486840277772</v>
      </c>
      <c r="V26" s="11">
        <f t="shared" si="1"/>
        <v>42262.48541666667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133</v>
      </c>
      <c r="P27" s="7">
        <f t="shared" si="3"/>
        <v>57.14</v>
      </c>
      <c r="Q27" t="str">
        <f t="shared" si="4"/>
        <v>film &amp; video</v>
      </c>
      <c r="R27" t="str">
        <f t="shared" si="5"/>
        <v>television</v>
      </c>
      <c r="S27">
        <v>42317.691678240742</v>
      </c>
      <c r="T27">
        <v>42377.691678240742</v>
      </c>
      <c r="U27" s="11">
        <f t="shared" si="0"/>
        <v>42317.691678240742</v>
      </c>
      <c r="V27" s="11">
        <f t="shared" si="1"/>
        <v>42377.691678240742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155</v>
      </c>
      <c r="P28" s="7">
        <f t="shared" si="3"/>
        <v>102.11</v>
      </c>
      <c r="Q28" t="str">
        <f t="shared" si="4"/>
        <v>film &amp; video</v>
      </c>
      <c r="R28" t="str">
        <f t="shared" si="5"/>
        <v>television</v>
      </c>
      <c r="S28">
        <v>41828.182222222218</v>
      </c>
      <c r="T28">
        <v>41868.182222222218</v>
      </c>
      <c r="U28" s="11">
        <f t="shared" si="0"/>
        <v>41828.182222222218</v>
      </c>
      <c r="V28" s="11">
        <f t="shared" si="1"/>
        <v>41868.182222222218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112.00000000000001</v>
      </c>
      <c r="P29" s="7">
        <f t="shared" si="3"/>
        <v>148.97</v>
      </c>
      <c r="Q29" t="str">
        <f t="shared" si="4"/>
        <v>film &amp; video</v>
      </c>
      <c r="R29" t="str">
        <f t="shared" si="5"/>
        <v>television</v>
      </c>
      <c r="S29">
        <v>41928.831400462957</v>
      </c>
      <c r="T29">
        <v>41958.873067129629</v>
      </c>
      <c r="U29" s="11">
        <f t="shared" si="0"/>
        <v>41928.831400462957</v>
      </c>
      <c r="V29" s="11">
        <f t="shared" si="1"/>
        <v>41958.873067129629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100</v>
      </c>
      <c r="P30" s="7">
        <f t="shared" si="3"/>
        <v>169.61</v>
      </c>
      <c r="Q30" t="str">
        <f t="shared" si="4"/>
        <v>film &amp; video</v>
      </c>
      <c r="R30" t="str">
        <f t="shared" si="5"/>
        <v>television</v>
      </c>
      <c r="S30">
        <v>42324.630601851844</v>
      </c>
      <c r="T30">
        <v>42354.630601851844</v>
      </c>
      <c r="U30" s="11">
        <f t="shared" si="0"/>
        <v>42324.630601851844</v>
      </c>
      <c r="V30" s="11">
        <f t="shared" si="1"/>
        <v>42354.630601851844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123</v>
      </c>
      <c r="P31" s="7">
        <f t="shared" si="3"/>
        <v>31.62</v>
      </c>
      <c r="Q31" t="str">
        <f t="shared" si="4"/>
        <v>film &amp; video</v>
      </c>
      <c r="R31" t="str">
        <f t="shared" si="5"/>
        <v>television</v>
      </c>
      <c r="S31">
        <v>41812.339907407404</v>
      </c>
      <c r="T31">
        <v>41842.339907407404</v>
      </c>
      <c r="U31" s="11">
        <f t="shared" si="0"/>
        <v>41812.339907407404</v>
      </c>
      <c r="V31" s="11">
        <f t="shared" si="1"/>
        <v>41842.339907407404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101</v>
      </c>
      <c r="P32" s="7">
        <f t="shared" si="3"/>
        <v>76.45</v>
      </c>
      <c r="Q32" t="str">
        <f t="shared" si="4"/>
        <v>film &amp; video</v>
      </c>
      <c r="R32" t="str">
        <f t="shared" si="5"/>
        <v>television</v>
      </c>
      <c r="S32">
        <v>41841.959664351853</v>
      </c>
      <c r="T32">
        <v>41871.959664351853</v>
      </c>
      <c r="U32" s="11">
        <f t="shared" si="0"/>
        <v>41841.959664351853</v>
      </c>
      <c r="V32" s="11">
        <f t="shared" si="1"/>
        <v>41871.959664351853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100</v>
      </c>
      <c r="P33" s="7">
        <f t="shared" si="3"/>
        <v>13</v>
      </c>
      <c r="Q33" t="str">
        <f t="shared" si="4"/>
        <v>film &amp; video</v>
      </c>
      <c r="R33" t="str">
        <f t="shared" si="5"/>
        <v>television</v>
      </c>
      <c r="S33">
        <v>42376.458726851844</v>
      </c>
      <c r="T33">
        <v>42394.458726851844</v>
      </c>
      <c r="U33" s="11">
        <f t="shared" si="0"/>
        <v>42376.458726851844</v>
      </c>
      <c r="V33" s="11">
        <f t="shared" si="1"/>
        <v>42394.458726851844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100</v>
      </c>
      <c r="P34" s="7">
        <f t="shared" si="3"/>
        <v>320.45</v>
      </c>
      <c r="Q34" t="str">
        <f t="shared" si="4"/>
        <v>film &amp; video</v>
      </c>
      <c r="R34" t="str">
        <f t="shared" si="5"/>
        <v>television</v>
      </c>
      <c r="S34">
        <v>42461.294178240736</v>
      </c>
      <c r="T34">
        <v>42502.832638888889</v>
      </c>
      <c r="U34" s="11">
        <f t="shared" si="0"/>
        <v>42461.294178240736</v>
      </c>
      <c r="V34" s="11">
        <f t="shared" si="1"/>
        <v>42502.832638888889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102</v>
      </c>
      <c r="P35" s="7">
        <f t="shared" si="3"/>
        <v>83.75</v>
      </c>
      <c r="Q35" t="str">
        <f t="shared" si="4"/>
        <v>film &amp; video</v>
      </c>
      <c r="R35" t="str">
        <f t="shared" si="5"/>
        <v>television</v>
      </c>
      <c r="S35">
        <v>42286.327557870369</v>
      </c>
      <c r="T35">
        <v>42316.36922453704</v>
      </c>
      <c r="U35" s="11">
        <f t="shared" si="0"/>
        <v>42286.327557870369</v>
      </c>
      <c r="V35" s="11">
        <f t="shared" si="1"/>
        <v>42316.36922453704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130</v>
      </c>
      <c r="P36" s="7">
        <f t="shared" si="3"/>
        <v>49.88</v>
      </c>
      <c r="Q36" t="str">
        <f t="shared" si="4"/>
        <v>film &amp; video</v>
      </c>
      <c r="R36" t="str">
        <f t="shared" si="5"/>
        <v>television</v>
      </c>
      <c r="S36">
        <v>41840.988437499997</v>
      </c>
      <c r="T36">
        <v>41855.988437499997</v>
      </c>
      <c r="U36" s="11">
        <f t="shared" si="0"/>
        <v>41840.988437499997</v>
      </c>
      <c r="V36" s="11">
        <f t="shared" si="1"/>
        <v>41855.988437499997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167</v>
      </c>
      <c r="P37" s="7">
        <f t="shared" si="3"/>
        <v>59.46</v>
      </c>
      <c r="Q37" t="str">
        <f t="shared" si="4"/>
        <v>film &amp; video</v>
      </c>
      <c r="R37" t="str">
        <f t="shared" si="5"/>
        <v>television</v>
      </c>
      <c r="S37">
        <v>42097.958495370367</v>
      </c>
      <c r="T37">
        <v>42121.666666666664</v>
      </c>
      <c r="U37" s="11">
        <f t="shared" si="0"/>
        <v>42097.958495370367</v>
      </c>
      <c r="V37" s="11">
        <f t="shared" si="1"/>
        <v>42121.666666666664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142</v>
      </c>
      <c r="P38" s="7">
        <f t="shared" si="3"/>
        <v>193.84</v>
      </c>
      <c r="Q38" t="str">
        <f t="shared" si="4"/>
        <v>film &amp; video</v>
      </c>
      <c r="R38" t="str">
        <f t="shared" si="5"/>
        <v>television</v>
      </c>
      <c r="S38">
        <v>42067.973668981482</v>
      </c>
      <c r="T38">
        <v>42097.93200231481</v>
      </c>
      <c r="U38" s="11">
        <f t="shared" si="0"/>
        <v>42067.973668981482</v>
      </c>
      <c r="V38" s="11">
        <f t="shared" si="1"/>
        <v>42097.93200231481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183</v>
      </c>
      <c r="P39" s="7">
        <f t="shared" si="3"/>
        <v>159.51</v>
      </c>
      <c r="Q39" t="str">
        <f t="shared" si="4"/>
        <v>film &amp; video</v>
      </c>
      <c r="R39" t="str">
        <f t="shared" si="5"/>
        <v>television</v>
      </c>
      <c r="S39">
        <v>42032.359710648147</v>
      </c>
      <c r="T39">
        <v>42062.359710648147</v>
      </c>
      <c r="U39" s="11">
        <f t="shared" si="0"/>
        <v>42032.359710648147</v>
      </c>
      <c r="V39" s="11">
        <f t="shared" si="1"/>
        <v>42062.359710648147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110.00000000000001</v>
      </c>
      <c r="P40" s="7">
        <f t="shared" si="3"/>
        <v>41.68</v>
      </c>
      <c r="Q40" t="str">
        <f t="shared" si="4"/>
        <v>film &amp; video</v>
      </c>
      <c r="R40" t="str">
        <f t="shared" si="5"/>
        <v>television</v>
      </c>
      <c r="S40">
        <v>41374.723888888882</v>
      </c>
      <c r="T40">
        <v>41404.723888888882</v>
      </c>
      <c r="U40" s="11">
        <f t="shared" si="0"/>
        <v>41374.723888888882</v>
      </c>
      <c r="V40" s="11">
        <f t="shared" si="1"/>
        <v>41404.723888888882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131</v>
      </c>
      <c r="P41" s="7">
        <f t="shared" si="3"/>
        <v>150.9</v>
      </c>
      <c r="Q41" t="str">
        <f t="shared" si="4"/>
        <v>film &amp; video</v>
      </c>
      <c r="R41" t="str">
        <f t="shared" si="5"/>
        <v>television</v>
      </c>
      <c r="S41">
        <v>41753.713749999995</v>
      </c>
      <c r="T41">
        <v>41784.624305555553</v>
      </c>
      <c r="U41" s="11">
        <f t="shared" si="0"/>
        <v>41753.713749999995</v>
      </c>
      <c r="V41" s="11">
        <f t="shared" si="1"/>
        <v>41784.624305555553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101</v>
      </c>
      <c r="P42" s="7">
        <f t="shared" si="3"/>
        <v>126.69</v>
      </c>
      <c r="Q42" t="str">
        <f t="shared" si="4"/>
        <v>film &amp; video</v>
      </c>
      <c r="R42" t="str">
        <f t="shared" si="5"/>
        <v>television</v>
      </c>
      <c r="S42">
        <v>41788.880648148144</v>
      </c>
      <c r="T42">
        <v>41808.833333333328</v>
      </c>
      <c r="U42" s="11">
        <f t="shared" si="0"/>
        <v>41788.880648148144</v>
      </c>
      <c r="V42" s="11">
        <f t="shared" si="1"/>
        <v>41808.833333333328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100</v>
      </c>
      <c r="P43" s="7">
        <f t="shared" si="3"/>
        <v>105.26</v>
      </c>
      <c r="Q43" t="str">
        <f t="shared" si="4"/>
        <v>film &amp; video</v>
      </c>
      <c r="R43" t="str">
        <f t="shared" si="5"/>
        <v>television</v>
      </c>
      <c r="S43">
        <v>41887.235578703701</v>
      </c>
      <c r="T43">
        <v>41917.235578703701</v>
      </c>
      <c r="U43" s="11">
        <f t="shared" si="0"/>
        <v>41887.235578703701</v>
      </c>
      <c r="V43" s="11">
        <f t="shared" si="1"/>
        <v>41917.235578703701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142</v>
      </c>
      <c r="P44" s="7">
        <f t="shared" si="3"/>
        <v>117.51</v>
      </c>
      <c r="Q44" t="str">
        <f t="shared" si="4"/>
        <v>film &amp; video</v>
      </c>
      <c r="R44" t="str">
        <f t="shared" si="5"/>
        <v>television</v>
      </c>
      <c r="S44">
        <v>41971.305856481478</v>
      </c>
      <c r="T44">
        <v>42001.305856481478</v>
      </c>
      <c r="U44" s="11">
        <f t="shared" si="0"/>
        <v>41971.305856481478</v>
      </c>
      <c r="V44" s="11">
        <f t="shared" si="1"/>
        <v>42001.305856481478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309</v>
      </c>
      <c r="P45" s="7">
        <f t="shared" si="3"/>
        <v>117.36</v>
      </c>
      <c r="Q45" t="str">
        <f t="shared" si="4"/>
        <v>film &amp; video</v>
      </c>
      <c r="R45" t="str">
        <f t="shared" si="5"/>
        <v>television</v>
      </c>
      <c r="S45">
        <v>41802.457013888888</v>
      </c>
      <c r="T45">
        <v>41832.666666666664</v>
      </c>
      <c r="U45" s="11">
        <f t="shared" si="0"/>
        <v>41802.457013888888</v>
      </c>
      <c r="V45" s="11">
        <f t="shared" si="1"/>
        <v>41832.666666666664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100</v>
      </c>
      <c r="P46" s="7">
        <f t="shared" si="3"/>
        <v>133.33000000000001</v>
      </c>
      <c r="Q46" t="str">
        <f t="shared" si="4"/>
        <v>film &amp; video</v>
      </c>
      <c r="R46" t="str">
        <f t="shared" si="5"/>
        <v>television</v>
      </c>
      <c r="S46">
        <v>41873.765474537038</v>
      </c>
      <c r="T46">
        <v>41918.765474537038</v>
      </c>
      <c r="U46" s="11">
        <f t="shared" si="0"/>
        <v>41873.765474537038</v>
      </c>
      <c r="V46" s="11">
        <f t="shared" si="1"/>
        <v>41918.765474537038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120</v>
      </c>
      <c r="P47" s="7">
        <f t="shared" si="3"/>
        <v>98.36</v>
      </c>
      <c r="Q47" t="str">
        <f t="shared" si="4"/>
        <v>film &amp; video</v>
      </c>
      <c r="R47" t="str">
        <f t="shared" si="5"/>
        <v>television</v>
      </c>
      <c r="S47">
        <v>42457.290590277778</v>
      </c>
      <c r="T47">
        <v>42487.290590277778</v>
      </c>
      <c r="U47" s="11">
        <f t="shared" si="0"/>
        <v>42457.290590277778</v>
      </c>
      <c r="V47" s="11">
        <f t="shared" si="1"/>
        <v>42487.290590277778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104</v>
      </c>
      <c r="P48" s="7">
        <f t="shared" si="3"/>
        <v>194.44</v>
      </c>
      <c r="Q48" t="str">
        <f t="shared" si="4"/>
        <v>film &amp; video</v>
      </c>
      <c r="R48" t="str">
        <f t="shared" si="5"/>
        <v>television</v>
      </c>
      <c r="S48">
        <v>42323.631643518522</v>
      </c>
      <c r="T48">
        <v>42353.631643518522</v>
      </c>
      <c r="U48" s="11">
        <f t="shared" si="0"/>
        <v>42323.631643518522</v>
      </c>
      <c r="V48" s="11">
        <f t="shared" si="1"/>
        <v>42353.631643518522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108</v>
      </c>
      <c r="P49" s="7">
        <f t="shared" si="3"/>
        <v>76.87</v>
      </c>
      <c r="Q49" t="str">
        <f t="shared" si="4"/>
        <v>film &amp; video</v>
      </c>
      <c r="R49" t="str">
        <f t="shared" si="5"/>
        <v>television</v>
      </c>
      <c r="S49">
        <v>41932.486192129625</v>
      </c>
      <c r="T49">
        <v>41992.527858796289</v>
      </c>
      <c r="U49" s="11">
        <f t="shared" si="0"/>
        <v>41932.486192129625</v>
      </c>
      <c r="V49" s="11">
        <f t="shared" si="1"/>
        <v>41992.527858796289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108</v>
      </c>
      <c r="P50" s="7">
        <f t="shared" si="3"/>
        <v>56.82</v>
      </c>
      <c r="Q50" t="str">
        <f t="shared" si="4"/>
        <v>film &amp; video</v>
      </c>
      <c r="R50" t="str">
        <f t="shared" si="5"/>
        <v>television</v>
      </c>
      <c r="S50">
        <v>42033.183564814812</v>
      </c>
      <c r="T50">
        <v>42064.166666666664</v>
      </c>
      <c r="U50" s="11">
        <f t="shared" si="0"/>
        <v>42033.183564814812</v>
      </c>
      <c r="V50" s="11">
        <f t="shared" si="1"/>
        <v>42064.166666666664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100</v>
      </c>
      <c r="P51" s="7">
        <f t="shared" si="3"/>
        <v>137.93</v>
      </c>
      <c r="Q51" t="str">
        <f t="shared" si="4"/>
        <v>film &amp; video</v>
      </c>
      <c r="R51" t="str">
        <f t="shared" si="5"/>
        <v>television</v>
      </c>
      <c r="S51">
        <v>42270.843113425923</v>
      </c>
      <c r="T51">
        <v>42300.843113425923</v>
      </c>
      <c r="U51" s="11">
        <f t="shared" si="0"/>
        <v>42270.843113425923</v>
      </c>
      <c r="V51" s="11">
        <f t="shared" si="1"/>
        <v>42300.843113425923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100</v>
      </c>
      <c r="P52" s="7">
        <f t="shared" si="3"/>
        <v>27.27</v>
      </c>
      <c r="Q52" t="str">
        <f t="shared" si="4"/>
        <v>film &amp; video</v>
      </c>
      <c r="R52" t="str">
        <f t="shared" si="5"/>
        <v>television</v>
      </c>
      <c r="S52">
        <v>41995.419652777775</v>
      </c>
      <c r="T52">
        <v>42034.374999999993</v>
      </c>
      <c r="U52" s="11">
        <f t="shared" si="0"/>
        <v>41995.419652777775</v>
      </c>
      <c r="V52" s="11">
        <f t="shared" si="1"/>
        <v>42034.374999999993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128</v>
      </c>
      <c r="P53" s="7">
        <f t="shared" si="3"/>
        <v>118.34</v>
      </c>
      <c r="Q53" t="str">
        <f t="shared" si="4"/>
        <v>film &amp; video</v>
      </c>
      <c r="R53" t="str">
        <f t="shared" si="5"/>
        <v>television</v>
      </c>
      <c r="S53">
        <v>42196.595335648148</v>
      </c>
      <c r="T53">
        <v>42226.595335648148</v>
      </c>
      <c r="U53" s="11">
        <f t="shared" si="0"/>
        <v>42196.595335648148</v>
      </c>
      <c r="V53" s="11">
        <f t="shared" si="1"/>
        <v>42226.595335648148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115.99999999999999</v>
      </c>
      <c r="P54" s="7">
        <f t="shared" si="3"/>
        <v>223.48</v>
      </c>
      <c r="Q54" t="str">
        <f t="shared" si="4"/>
        <v>film &amp; video</v>
      </c>
      <c r="R54" t="str">
        <f t="shared" si="5"/>
        <v>television</v>
      </c>
      <c r="S54">
        <v>41807.368587962963</v>
      </c>
      <c r="T54">
        <v>41837.368587962963</v>
      </c>
      <c r="U54" s="11">
        <f t="shared" si="0"/>
        <v>41807.368587962963</v>
      </c>
      <c r="V54" s="11">
        <f t="shared" si="1"/>
        <v>41837.368587962963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110.00000000000001</v>
      </c>
      <c r="P55" s="7">
        <f t="shared" si="3"/>
        <v>28.11</v>
      </c>
      <c r="Q55" t="str">
        <f t="shared" si="4"/>
        <v>film &amp; video</v>
      </c>
      <c r="R55" t="str">
        <f t="shared" si="5"/>
        <v>television</v>
      </c>
      <c r="S55">
        <v>41719.215798611105</v>
      </c>
      <c r="T55">
        <v>41733.583333333328</v>
      </c>
      <c r="U55" s="11">
        <f t="shared" si="0"/>
        <v>41719.215798611105</v>
      </c>
      <c r="V55" s="11">
        <f t="shared" si="1"/>
        <v>41733.583333333328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101</v>
      </c>
      <c r="P56" s="7">
        <f t="shared" si="3"/>
        <v>194.23</v>
      </c>
      <c r="Q56" t="str">
        <f t="shared" si="4"/>
        <v>film &amp; video</v>
      </c>
      <c r="R56" t="str">
        <f t="shared" si="5"/>
        <v>television</v>
      </c>
      <c r="S56">
        <v>42333.379872685182</v>
      </c>
      <c r="T56">
        <v>42363.379872685182</v>
      </c>
      <c r="U56" s="11">
        <f t="shared" si="0"/>
        <v>42333.379872685182</v>
      </c>
      <c r="V56" s="11">
        <f t="shared" si="1"/>
        <v>42363.379872685182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129</v>
      </c>
      <c r="P57" s="7">
        <f t="shared" si="3"/>
        <v>128.94999999999999</v>
      </c>
      <c r="Q57" t="str">
        <f t="shared" si="4"/>
        <v>film &amp; video</v>
      </c>
      <c r="R57" t="str">
        <f t="shared" si="5"/>
        <v>television</v>
      </c>
      <c r="S57">
        <v>42496.635601851849</v>
      </c>
      <c r="T57">
        <v>42517.635601851849</v>
      </c>
      <c r="U57" s="11">
        <f t="shared" si="0"/>
        <v>42496.635601851849</v>
      </c>
      <c r="V57" s="11">
        <f t="shared" si="1"/>
        <v>42517.635601851849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107</v>
      </c>
      <c r="P58" s="7">
        <f t="shared" si="3"/>
        <v>49.32</v>
      </c>
      <c r="Q58" t="str">
        <f t="shared" si="4"/>
        <v>film &amp; video</v>
      </c>
      <c r="R58" t="str">
        <f t="shared" si="5"/>
        <v>television</v>
      </c>
      <c r="S58">
        <v>42149.215555555551</v>
      </c>
      <c r="T58">
        <v>42163.333333333336</v>
      </c>
      <c r="U58" s="11">
        <f t="shared" si="0"/>
        <v>42149.215555555551</v>
      </c>
      <c r="V58" s="11">
        <f t="shared" si="1"/>
        <v>42163.333333333336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102</v>
      </c>
      <c r="P59" s="7">
        <f t="shared" si="3"/>
        <v>221.52</v>
      </c>
      <c r="Q59" t="str">
        <f t="shared" si="4"/>
        <v>film &amp; video</v>
      </c>
      <c r="R59" t="str">
        <f t="shared" si="5"/>
        <v>television</v>
      </c>
      <c r="S59">
        <v>42089.499560185184</v>
      </c>
      <c r="T59">
        <v>42119.499560185184</v>
      </c>
      <c r="U59" s="11">
        <f t="shared" si="0"/>
        <v>42089.499560185184</v>
      </c>
      <c r="V59" s="11">
        <f t="shared" si="1"/>
        <v>42119.499560185184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103</v>
      </c>
      <c r="P60" s="7">
        <f t="shared" si="3"/>
        <v>137.21</v>
      </c>
      <c r="Q60" t="str">
        <f t="shared" si="4"/>
        <v>film &amp; video</v>
      </c>
      <c r="R60" t="str">
        <f t="shared" si="5"/>
        <v>television</v>
      </c>
      <c r="S60">
        <v>41932.411712962959</v>
      </c>
      <c r="T60">
        <v>41962.453379629624</v>
      </c>
      <c r="U60" s="11">
        <f t="shared" si="0"/>
        <v>41932.411712962959</v>
      </c>
      <c r="V60" s="11">
        <f t="shared" si="1"/>
        <v>41962.453379629624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100</v>
      </c>
      <c r="P61" s="7">
        <f t="shared" si="3"/>
        <v>606.82000000000005</v>
      </c>
      <c r="Q61" t="str">
        <f t="shared" si="4"/>
        <v>film &amp; video</v>
      </c>
      <c r="R61" t="str">
        <f t="shared" si="5"/>
        <v>television</v>
      </c>
      <c r="S61">
        <v>42229.902500000004</v>
      </c>
      <c r="T61">
        <v>42261.541666666664</v>
      </c>
      <c r="U61" s="11">
        <f t="shared" si="0"/>
        <v>42229.902500000004</v>
      </c>
      <c r="V61" s="11">
        <f t="shared" si="1"/>
        <v>42261.541666666664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103</v>
      </c>
      <c r="P62" s="7">
        <f t="shared" si="3"/>
        <v>43.04</v>
      </c>
      <c r="Q62" t="str">
        <f t="shared" si="4"/>
        <v>film &amp; video</v>
      </c>
      <c r="R62" t="str">
        <f t="shared" si="5"/>
        <v>shorts</v>
      </c>
      <c r="S62">
        <v>41701.568483796291</v>
      </c>
      <c r="T62">
        <v>41720.666666666664</v>
      </c>
      <c r="U62" s="11">
        <f t="shared" si="0"/>
        <v>41701.568483796291</v>
      </c>
      <c r="V62" s="11">
        <f t="shared" si="1"/>
        <v>41720.666666666664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148</v>
      </c>
      <c r="P63" s="7">
        <f t="shared" si="3"/>
        <v>322.39</v>
      </c>
      <c r="Q63" t="str">
        <f t="shared" si="4"/>
        <v>film &amp; video</v>
      </c>
      <c r="R63" t="str">
        <f t="shared" si="5"/>
        <v>shorts</v>
      </c>
      <c r="S63">
        <v>41409.480983796297</v>
      </c>
      <c r="T63">
        <v>41431.480983796297</v>
      </c>
      <c r="U63" s="11">
        <f t="shared" si="0"/>
        <v>41409.480983796297</v>
      </c>
      <c r="V63" s="11">
        <f t="shared" si="1"/>
        <v>41431.480983796297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155</v>
      </c>
      <c r="P64" s="7">
        <f t="shared" si="3"/>
        <v>96.71</v>
      </c>
      <c r="Q64" t="str">
        <f t="shared" si="4"/>
        <v>film &amp; video</v>
      </c>
      <c r="R64" t="str">
        <f t="shared" si="5"/>
        <v>shorts</v>
      </c>
      <c r="S64">
        <v>41311.466180555552</v>
      </c>
      <c r="T64">
        <v>41336.466180555552</v>
      </c>
      <c r="U64" s="11">
        <f t="shared" si="0"/>
        <v>41311.466180555552</v>
      </c>
      <c r="V64" s="11">
        <f t="shared" si="1"/>
        <v>41336.466180555552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113.99999999999999</v>
      </c>
      <c r="P65" s="7">
        <f t="shared" si="3"/>
        <v>35.47</v>
      </c>
      <c r="Q65" t="str">
        <f t="shared" si="4"/>
        <v>film &amp; video</v>
      </c>
      <c r="R65" t="str">
        <f t="shared" si="5"/>
        <v>shorts</v>
      </c>
      <c r="S65">
        <v>41612.578854166662</v>
      </c>
      <c r="T65">
        <v>41635.874305555553</v>
      </c>
      <c r="U65" s="11">
        <f t="shared" si="0"/>
        <v>41612.578854166662</v>
      </c>
      <c r="V65" s="11">
        <f t="shared" si="1"/>
        <v>41635.874305555553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173</v>
      </c>
      <c r="P66" s="7">
        <f t="shared" si="3"/>
        <v>86.67</v>
      </c>
      <c r="Q66" t="str">
        <f t="shared" si="4"/>
        <v>film &amp; video</v>
      </c>
      <c r="R66" t="str">
        <f t="shared" si="5"/>
        <v>shorts</v>
      </c>
      <c r="S66">
        <v>41432.684965277775</v>
      </c>
      <c r="T66">
        <v>41462.684965277775</v>
      </c>
      <c r="U66" s="11">
        <f t="shared" ref="U66:U129" si="6">(((J66/60)/60)/24)+DATE(1970,1,1)+(-8/24)</f>
        <v>41432.684965277775</v>
      </c>
      <c r="V66" s="11">
        <f t="shared" ref="V66:V129" si="7">(((I66/60)/60)/24)+DATE(1970,1,1)+(-8/24)</f>
        <v>41462.684965277775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(ROUND(E67/D67,2))*100</f>
        <v>108</v>
      </c>
      <c r="P67" s="7">
        <f t="shared" ref="P67:P130" si="9">ROUND(E67/L67,2)</f>
        <v>132.05000000000001</v>
      </c>
      <c r="Q67" t="str">
        <f t="shared" ref="Q67:Q130" si="10">LEFT(N67,SEARCH("/",N67,1)-1)</f>
        <v>film &amp; video</v>
      </c>
      <c r="R67" t="str">
        <f t="shared" ref="R67:R130" si="11">RIGHT(N67,LEN(N67)-SEARCH("/",N67))</f>
        <v>shorts</v>
      </c>
      <c r="S67">
        <v>41835.487893518519</v>
      </c>
      <c r="T67">
        <v>41861.915972222218</v>
      </c>
      <c r="U67" s="11">
        <f t="shared" si="6"/>
        <v>41835.487893518519</v>
      </c>
      <c r="V67" s="11">
        <f t="shared" si="7"/>
        <v>41861.915972222218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119</v>
      </c>
      <c r="P68" s="7">
        <f t="shared" si="9"/>
        <v>91.23</v>
      </c>
      <c r="Q68" t="str">
        <f t="shared" si="10"/>
        <v>film &amp; video</v>
      </c>
      <c r="R68" t="str">
        <f t="shared" si="11"/>
        <v>shorts</v>
      </c>
      <c r="S68">
        <v>42539.516435185178</v>
      </c>
      <c r="T68">
        <v>42569.516435185178</v>
      </c>
      <c r="U68" s="11">
        <f t="shared" si="6"/>
        <v>42539.516435185178</v>
      </c>
      <c r="V68" s="11">
        <f t="shared" si="7"/>
        <v>42569.516435185178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115.99999999999999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>
        <v>41075.250046296293</v>
      </c>
      <c r="T69">
        <v>41105.250046296293</v>
      </c>
      <c r="U69" s="11">
        <f t="shared" si="6"/>
        <v>41075.250046296293</v>
      </c>
      <c r="V69" s="11">
        <f t="shared" si="7"/>
        <v>41105.250046296293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127</v>
      </c>
      <c r="P70" s="7">
        <f t="shared" si="9"/>
        <v>21.19</v>
      </c>
      <c r="Q70" t="str">
        <f t="shared" si="10"/>
        <v>film &amp; video</v>
      </c>
      <c r="R70" t="str">
        <f t="shared" si="11"/>
        <v>shorts</v>
      </c>
      <c r="S70">
        <v>41663.23600694444</v>
      </c>
      <c r="T70">
        <v>41693.23600694444</v>
      </c>
      <c r="U70" s="11">
        <f t="shared" si="6"/>
        <v>41663.23600694444</v>
      </c>
      <c r="V70" s="11">
        <f t="shared" si="7"/>
        <v>41693.23600694444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111.00000000000001</v>
      </c>
      <c r="P71" s="7">
        <f t="shared" si="9"/>
        <v>62.33</v>
      </c>
      <c r="Q71" t="str">
        <f t="shared" si="10"/>
        <v>film &amp; video</v>
      </c>
      <c r="R71" t="str">
        <f t="shared" si="11"/>
        <v>shorts</v>
      </c>
      <c r="S71">
        <v>40785.854456018518</v>
      </c>
      <c r="T71">
        <v>40817.957638888889</v>
      </c>
      <c r="U71" s="11">
        <f t="shared" si="6"/>
        <v>40785.854456018518</v>
      </c>
      <c r="V71" s="11">
        <f t="shared" si="7"/>
        <v>40817.957638888889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127</v>
      </c>
      <c r="P72" s="7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>
        <v>40730.563020833331</v>
      </c>
      <c r="T72">
        <v>40790.563020833331</v>
      </c>
      <c r="U72" s="11">
        <f t="shared" si="6"/>
        <v>40730.563020833331</v>
      </c>
      <c r="V72" s="11">
        <f t="shared" si="7"/>
        <v>40790.563020833331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124</v>
      </c>
      <c r="P73" s="7">
        <f t="shared" si="9"/>
        <v>69.72</v>
      </c>
      <c r="Q73" t="str">
        <f t="shared" si="10"/>
        <v>film &amp; video</v>
      </c>
      <c r="R73" t="str">
        <f t="shared" si="11"/>
        <v>shorts</v>
      </c>
      <c r="S73">
        <v>40996.938159722216</v>
      </c>
      <c r="T73">
        <v>41056.938159722216</v>
      </c>
      <c r="U73" s="11">
        <f t="shared" si="6"/>
        <v>40996.938159722216</v>
      </c>
      <c r="V73" s="11">
        <f t="shared" si="7"/>
        <v>41056.938159722216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108</v>
      </c>
      <c r="P74" s="7">
        <f t="shared" si="9"/>
        <v>58.17</v>
      </c>
      <c r="Q74" t="str">
        <f t="shared" si="10"/>
        <v>film &amp; video</v>
      </c>
      <c r="R74" t="str">
        <f t="shared" si="11"/>
        <v>shorts</v>
      </c>
      <c r="S74">
        <v>41207.676863425921</v>
      </c>
      <c r="T74">
        <v>41227.666666666664</v>
      </c>
      <c r="U74" s="11">
        <f t="shared" si="6"/>
        <v>41207.676863425921</v>
      </c>
      <c r="V74" s="11">
        <f t="shared" si="7"/>
        <v>41227.666666666664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100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>
        <v>40587.423425925925</v>
      </c>
      <c r="T75">
        <v>40665.832638888889</v>
      </c>
      <c r="U75" s="11">
        <f t="shared" si="6"/>
        <v>40587.423425925925</v>
      </c>
      <c r="V75" s="11">
        <f t="shared" si="7"/>
        <v>40665.832638888889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112.99999999999999</v>
      </c>
      <c r="P76" s="7">
        <f t="shared" si="9"/>
        <v>19.47</v>
      </c>
      <c r="Q76" t="str">
        <f t="shared" si="10"/>
        <v>film &amp; video</v>
      </c>
      <c r="R76" t="str">
        <f t="shared" si="11"/>
        <v>shorts</v>
      </c>
      <c r="S76">
        <v>42360.153877314813</v>
      </c>
      <c r="T76">
        <v>42390.153877314813</v>
      </c>
      <c r="U76" s="11">
        <f t="shared" si="6"/>
        <v>42360.153877314813</v>
      </c>
      <c r="V76" s="11">
        <f t="shared" si="7"/>
        <v>42390.153877314813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114.99999999999999</v>
      </c>
      <c r="P77" s="7">
        <f t="shared" si="9"/>
        <v>85.96</v>
      </c>
      <c r="Q77" t="str">
        <f t="shared" si="10"/>
        <v>film &amp; video</v>
      </c>
      <c r="R77" t="str">
        <f t="shared" si="11"/>
        <v>shorts</v>
      </c>
      <c r="S77">
        <v>41356.875833333332</v>
      </c>
      <c r="T77">
        <v>41386.875833333332</v>
      </c>
      <c r="U77" s="11">
        <f t="shared" si="6"/>
        <v>41356.875833333332</v>
      </c>
      <c r="V77" s="11">
        <f t="shared" si="7"/>
        <v>41386.875833333332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153</v>
      </c>
      <c r="P78" s="7">
        <f t="shared" si="9"/>
        <v>30.67</v>
      </c>
      <c r="Q78" t="str">
        <f t="shared" si="10"/>
        <v>film &amp; video</v>
      </c>
      <c r="R78" t="str">
        <f t="shared" si="11"/>
        <v>shorts</v>
      </c>
      <c r="S78">
        <v>40844.358310185184</v>
      </c>
      <c r="T78">
        <v>40904.399976851848</v>
      </c>
      <c r="U78" s="11">
        <f t="shared" si="6"/>
        <v>40844.358310185184</v>
      </c>
      <c r="V78" s="11">
        <f t="shared" si="7"/>
        <v>40904.399976851848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393</v>
      </c>
      <c r="P79" s="7">
        <f t="shared" si="9"/>
        <v>60.38</v>
      </c>
      <c r="Q79" t="str">
        <f t="shared" si="10"/>
        <v>film &amp; video</v>
      </c>
      <c r="R79" t="str">
        <f t="shared" si="11"/>
        <v>shorts</v>
      </c>
      <c r="S79">
        <v>40996.811539351853</v>
      </c>
      <c r="T79">
        <v>41049.790972222218</v>
      </c>
      <c r="U79" s="11">
        <f t="shared" si="6"/>
        <v>40996.811539351853</v>
      </c>
      <c r="V79" s="11">
        <f t="shared" si="7"/>
        <v>41049.790972222218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>
        <v>42604.397233796299</v>
      </c>
      <c r="T80">
        <v>42614.397233796299</v>
      </c>
      <c r="U80" s="11">
        <f t="shared" si="6"/>
        <v>42604.397233796299</v>
      </c>
      <c r="V80" s="11">
        <f t="shared" si="7"/>
        <v>42614.397233796299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127</v>
      </c>
      <c r="P81" s="7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>
        <v>41724.443206018514</v>
      </c>
      <c r="T81">
        <v>41754.443206018514</v>
      </c>
      <c r="U81" s="11">
        <f t="shared" si="6"/>
        <v>41724.443206018514</v>
      </c>
      <c r="V81" s="11">
        <f t="shared" si="7"/>
        <v>41754.443206018514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107</v>
      </c>
      <c r="P82" s="7">
        <f t="shared" si="9"/>
        <v>273.83</v>
      </c>
      <c r="Q82" t="str">
        <f t="shared" si="10"/>
        <v>film &amp; video</v>
      </c>
      <c r="R82" t="str">
        <f t="shared" si="11"/>
        <v>shorts</v>
      </c>
      <c r="S82">
        <v>41582.750648148147</v>
      </c>
      <c r="T82">
        <v>41617.750648148147</v>
      </c>
      <c r="U82" s="11">
        <f t="shared" si="6"/>
        <v>41582.750648148147</v>
      </c>
      <c r="V82" s="11">
        <f t="shared" si="7"/>
        <v>41617.750648148147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198</v>
      </c>
      <c r="P83" s="7">
        <f t="shared" si="9"/>
        <v>53.04</v>
      </c>
      <c r="Q83" t="str">
        <f t="shared" si="10"/>
        <v>film &amp; video</v>
      </c>
      <c r="R83" t="str">
        <f t="shared" si="11"/>
        <v>shorts</v>
      </c>
      <c r="S83">
        <v>41099.825543981482</v>
      </c>
      <c r="T83">
        <v>41103.79305555555</v>
      </c>
      <c r="U83" s="11">
        <f t="shared" si="6"/>
        <v>41099.825543981482</v>
      </c>
      <c r="V83" s="11">
        <f t="shared" si="7"/>
        <v>41103.79305555555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100</v>
      </c>
      <c r="P84" s="7">
        <f t="shared" si="9"/>
        <v>40.01</v>
      </c>
      <c r="Q84" t="str">
        <f t="shared" si="10"/>
        <v>film &amp; video</v>
      </c>
      <c r="R84" t="str">
        <f t="shared" si="11"/>
        <v>shorts</v>
      </c>
      <c r="S84">
        <v>40795.486817129626</v>
      </c>
      <c r="T84">
        <v>40825.486817129626</v>
      </c>
      <c r="U84" s="11">
        <f t="shared" si="6"/>
        <v>40795.486817129626</v>
      </c>
      <c r="V84" s="11">
        <f t="shared" si="7"/>
        <v>40825.486817129626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103</v>
      </c>
      <c r="P85" s="7">
        <f t="shared" si="9"/>
        <v>15.77</v>
      </c>
      <c r="Q85" t="str">
        <f t="shared" si="10"/>
        <v>film &amp; video</v>
      </c>
      <c r="R85" t="str">
        <f t="shared" si="11"/>
        <v>shorts</v>
      </c>
      <c r="S85">
        <v>42042.282280092586</v>
      </c>
      <c r="T85">
        <v>42057.145833333336</v>
      </c>
      <c r="U85" s="11">
        <f t="shared" si="6"/>
        <v>42042.282280092586</v>
      </c>
      <c r="V85" s="11">
        <f t="shared" si="7"/>
        <v>42057.145833333336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100</v>
      </c>
      <c r="P86" s="7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>
        <v>40648.42460648148</v>
      </c>
      <c r="T86">
        <v>40678.42460648148</v>
      </c>
      <c r="U86" s="11">
        <f t="shared" si="6"/>
        <v>40648.42460648148</v>
      </c>
      <c r="V86" s="11">
        <f t="shared" si="7"/>
        <v>40678.42460648148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126</v>
      </c>
      <c r="P87" s="7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>
        <v>40778.792094907403</v>
      </c>
      <c r="T87">
        <v>40808.792094907403</v>
      </c>
      <c r="U87" s="11">
        <f t="shared" si="6"/>
        <v>40778.792094907403</v>
      </c>
      <c r="V87" s="11">
        <f t="shared" si="7"/>
        <v>40808.792094907403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106</v>
      </c>
      <c r="P88" s="7">
        <f t="shared" si="9"/>
        <v>375.76</v>
      </c>
      <c r="Q88" t="str">
        <f t="shared" si="10"/>
        <v>film &amp; video</v>
      </c>
      <c r="R88" t="str">
        <f t="shared" si="11"/>
        <v>shorts</v>
      </c>
      <c r="S88">
        <v>42291.222743055558</v>
      </c>
      <c r="T88">
        <v>42365.264409722215</v>
      </c>
      <c r="U88" s="11">
        <f t="shared" si="6"/>
        <v>42291.222743055558</v>
      </c>
      <c r="V88" s="11">
        <f t="shared" si="7"/>
        <v>42365.264409722215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105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>
        <v>40322.206053240734</v>
      </c>
      <c r="T89">
        <v>40331.736805555556</v>
      </c>
      <c r="U89" s="11">
        <f t="shared" si="6"/>
        <v>40322.206053240734</v>
      </c>
      <c r="V89" s="11">
        <f t="shared" si="7"/>
        <v>40331.736805555556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103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>
        <v>41786.325590277775</v>
      </c>
      <c r="T90">
        <v>41812.325590277775</v>
      </c>
      <c r="U90" s="11">
        <f t="shared" si="6"/>
        <v>41786.325590277775</v>
      </c>
      <c r="V90" s="11">
        <f t="shared" si="7"/>
        <v>41812.325590277775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114.99999999999999</v>
      </c>
      <c r="P91" s="7">
        <f t="shared" si="9"/>
        <v>123.29</v>
      </c>
      <c r="Q91" t="str">
        <f t="shared" si="10"/>
        <v>film &amp; video</v>
      </c>
      <c r="R91" t="str">
        <f t="shared" si="11"/>
        <v>shorts</v>
      </c>
      <c r="S91">
        <v>41402.418888888889</v>
      </c>
      <c r="T91">
        <v>41427.418888888889</v>
      </c>
      <c r="U91" s="11">
        <f t="shared" si="6"/>
        <v>41402.418888888889</v>
      </c>
      <c r="V91" s="11">
        <f t="shared" si="7"/>
        <v>41427.418888888889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</v>
      </c>
      <c r="P92" s="7">
        <f t="shared" si="9"/>
        <v>31.38</v>
      </c>
      <c r="Q92" t="str">
        <f t="shared" si="10"/>
        <v>film &amp; video</v>
      </c>
      <c r="R92" t="str">
        <f t="shared" si="11"/>
        <v>shorts</v>
      </c>
      <c r="S92">
        <v>40705.964108796295</v>
      </c>
      <c r="T92">
        <v>40735.964108796295</v>
      </c>
      <c r="U92" s="11">
        <f t="shared" si="6"/>
        <v>40705.964108796295</v>
      </c>
      <c r="V92" s="11">
        <f t="shared" si="7"/>
        <v>40735.964108796295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7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>
        <v>40619.069027777776</v>
      </c>
      <c r="T93">
        <v>40680.069027777776</v>
      </c>
      <c r="U93" s="11">
        <f t="shared" si="6"/>
        <v>40619.069027777776</v>
      </c>
      <c r="V93" s="11">
        <f t="shared" si="7"/>
        <v>40680.069027777776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</v>
      </c>
      <c r="P94" s="7">
        <f t="shared" si="9"/>
        <v>122.33</v>
      </c>
      <c r="Q94" t="str">
        <f t="shared" si="10"/>
        <v>film &amp; video</v>
      </c>
      <c r="R94" t="str">
        <f t="shared" si="11"/>
        <v>shorts</v>
      </c>
      <c r="S94">
        <v>42720.865543981483</v>
      </c>
      <c r="T94">
        <v>42766.999999999993</v>
      </c>
      <c r="U94" s="11">
        <f t="shared" si="6"/>
        <v>42720.865543981483</v>
      </c>
      <c r="V94" s="11">
        <f t="shared" si="7"/>
        <v>42766.999999999993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111.00000000000001</v>
      </c>
      <c r="P95" s="7">
        <f t="shared" si="9"/>
        <v>73.73</v>
      </c>
      <c r="Q95" t="str">
        <f t="shared" si="10"/>
        <v>film &amp; video</v>
      </c>
      <c r="R95" t="str">
        <f t="shared" si="11"/>
        <v>shorts</v>
      </c>
      <c r="S95">
        <v>41065.524733796294</v>
      </c>
      <c r="T95">
        <v>41093.541666666664</v>
      </c>
      <c r="U95" s="11">
        <f t="shared" si="6"/>
        <v>41065.524733796294</v>
      </c>
      <c r="V95" s="11">
        <f t="shared" si="7"/>
        <v>41093.541666666664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7">
        <f t="shared" si="9"/>
        <v>21.67</v>
      </c>
      <c r="Q96" t="str">
        <f t="shared" si="10"/>
        <v>film &amp; video</v>
      </c>
      <c r="R96" t="str">
        <f t="shared" si="11"/>
        <v>shorts</v>
      </c>
      <c r="S96">
        <v>41716.384513888886</v>
      </c>
      <c r="T96">
        <v>41736.384513888886</v>
      </c>
      <c r="U96" s="11">
        <f t="shared" si="6"/>
        <v>41716.384513888886</v>
      </c>
      <c r="V96" s="11">
        <f t="shared" si="7"/>
        <v>41736.384513888886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</v>
      </c>
      <c r="P97" s="7">
        <f t="shared" si="9"/>
        <v>21.9</v>
      </c>
      <c r="Q97" t="str">
        <f t="shared" si="10"/>
        <v>film &amp; video</v>
      </c>
      <c r="R97" t="str">
        <f t="shared" si="11"/>
        <v>shorts</v>
      </c>
      <c r="S97">
        <v>40934.671770833331</v>
      </c>
      <c r="T97">
        <v>40964.671770833331</v>
      </c>
      <c r="U97" s="11">
        <f t="shared" si="6"/>
        <v>40934.671770833331</v>
      </c>
      <c r="V97" s="11">
        <f t="shared" si="7"/>
        <v>40964.671770833331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114.99999999999999</v>
      </c>
      <c r="P98" s="7">
        <f t="shared" si="9"/>
        <v>50.59</v>
      </c>
      <c r="Q98" t="str">
        <f t="shared" si="10"/>
        <v>film &amp; video</v>
      </c>
      <c r="R98" t="str">
        <f t="shared" si="11"/>
        <v>shorts</v>
      </c>
      <c r="S98">
        <v>40324.32917824074</v>
      </c>
      <c r="T98">
        <v>40390.791666666664</v>
      </c>
      <c r="U98" s="11">
        <f t="shared" si="6"/>
        <v>40324.32917824074</v>
      </c>
      <c r="V98" s="11">
        <f t="shared" si="7"/>
        <v>40390.791666666664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</v>
      </c>
      <c r="P99" s="7">
        <f t="shared" si="9"/>
        <v>53.13</v>
      </c>
      <c r="Q99" t="str">
        <f t="shared" si="10"/>
        <v>film &amp; video</v>
      </c>
      <c r="R99" t="str">
        <f t="shared" si="11"/>
        <v>shorts</v>
      </c>
      <c r="S99">
        <v>40705.801874999997</v>
      </c>
      <c r="T99">
        <v>40735.801874999997</v>
      </c>
      <c r="U99" s="11">
        <f t="shared" si="6"/>
        <v>40705.801874999997</v>
      </c>
      <c r="V99" s="11">
        <f t="shared" si="7"/>
        <v>40735.801874999997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</v>
      </c>
      <c r="P100" s="7">
        <f t="shared" si="9"/>
        <v>56.67</v>
      </c>
      <c r="Q100" t="str">
        <f t="shared" si="10"/>
        <v>film &amp; video</v>
      </c>
      <c r="R100" t="str">
        <f t="shared" si="11"/>
        <v>shorts</v>
      </c>
      <c r="S100">
        <v>41214.461504629624</v>
      </c>
      <c r="T100">
        <v>41250.645833333328</v>
      </c>
      <c r="U100" s="11">
        <f t="shared" si="6"/>
        <v>41214.461504629624</v>
      </c>
      <c r="V100" s="11">
        <f t="shared" si="7"/>
        <v>41250.645833333328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</v>
      </c>
      <c r="P101" s="7">
        <f t="shared" si="9"/>
        <v>40.78</v>
      </c>
      <c r="Q101" t="str">
        <f t="shared" si="10"/>
        <v>film &amp; video</v>
      </c>
      <c r="R101" t="str">
        <f t="shared" si="11"/>
        <v>shorts</v>
      </c>
      <c r="S101">
        <v>41631.569432870368</v>
      </c>
      <c r="T101">
        <v>41661.569432870368</v>
      </c>
      <c r="U101" s="11">
        <f t="shared" si="6"/>
        <v>41631.569432870368</v>
      </c>
      <c r="V101" s="11">
        <f t="shared" si="7"/>
        <v>41661.569432870368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7">
        <f t="shared" si="9"/>
        <v>192.31</v>
      </c>
      <c r="Q102" t="str">
        <f t="shared" si="10"/>
        <v>film &amp; video</v>
      </c>
      <c r="R102" t="str">
        <f t="shared" si="11"/>
        <v>shorts</v>
      </c>
      <c r="S102">
        <v>41197.419976851852</v>
      </c>
      <c r="T102">
        <v>41217.461643518516</v>
      </c>
      <c r="U102" s="11">
        <f t="shared" si="6"/>
        <v>41197.419976851852</v>
      </c>
      <c r="V102" s="11">
        <f t="shared" si="7"/>
        <v>41217.461643518516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>
        <v>41274.443402777775</v>
      </c>
      <c r="T103">
        <v>41298.443402777775</v>
      </c>
      <c r="U103" s="11">
        <f t="shared" si="6"/>
        <v>41274.443402777775</v>
      </c>
      <c r="V103" s="11">
        <f t="shared" si="7"/>
        <v>41298.443402777775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128</v>
      </c>
      <c r="P104" s="7">
        <f t="shared" si="9"/>
        <v>117.92</v>
      </c>
      <c r="Q104" t="str">
        <f t="shared" si="10"/>
        <v>film &amp; video</v>
      </c>
      <c r="R104" t="str">
        <f t="shared" si="11"/>
        <v>shorts</v>
      </c>
      <c r="S104">
        <v>40504.797835648147</v>
      </c>
      <c r="T104">
        <v>40534.797835648147</v>
      </c>
      <c r="U104" s="11">
        <f t="shared" si="6"/>
        <v>40504.797835648147</v>
      </c>
      <c r="V104" s="11">
        <f t="shared" si="7"/>
        <v>40534.797835648147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</v>
      </c>
      <c r="P105" s="7">
        <f t="shared" si="9"/>
        <v>27.9</v>
      </c>
      <c r="Q105" t="str">
        <f t="shared" si="10"/>
        <v>film &amp; video</v>
      </c>
      <c r="R105" t="str">
        <f t="shared" si="11"/>
        <v>shorts</v>
      </c>
      <c r="S105">
        <v>41682.472569444442</v>
      </c>
      <c r="T105">
        <v>41705.472569444442</v>
      </c>
      <c r="U105" s="11">
        <f t="shared" si="6"/>
        <v>41682.472569444442</v>
      </c>
      <c r="V105" s="11">
        <f t="shared" si="7"/>
        <v>41705.472569444442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>
        <v>40612.361874999995</v>
      </c>
      <c r="T106">
        <v>40635.708333333328</v>
      </c>
      <c r="U106" s="11">
        <f t="shared" si="6"/>
        <v>40612.361874999995</v>
      </c>
      <c r="V106" s="11">
        <f t="shared" si="7"/>
        <v>40635.708333333328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</v>
      </c>
      <c r="P107" s="7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>
        <v>42485.391435185178</v>
      </c>
      <c r="T107">
        <v>42503.666666666664</v>
      </c>
      <c r="U107" s="11">
        <f t="shared" si="6"/>
        <v>42485.391435185178</v>
      </c>
      <c r="V107" s="11">
        <f t="shared" si="7"/>
        <v>42503.666666666664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101</v>
      </c>
      <c r="P108" s="7">
        <f t="shared" si="9"/>
        <v>186.11</v>
      </c>
      <c r="Q108" t="str">
        <f t="shared" si="10"/>
        <v>film &amp; video</v>
      </c>
      <c r="R108" t="str">
        <f t="shared" si="11"/>
        <v>shorts</v>
      </c>
      <c r="S108">
        <v>40987.443298611113</v>
      </c>
      <c r="T108">
        <v>41001.443298611113</v>
      </c>
      <c r="U108" s="11">
        <f t="shared" si="6"/>
        <v>40987.443298611113</v>
      </c>
      <c r="V108" s="11">
        <f t="shared" si="7"/>
        <v>41001.443298611113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</v>
      </c>
      <c r="P109" s="7">
        <f t="shared" si="9"/>
        <v>111.38</v>
      </c>
      <c r="Q109" t="str">
        <f t="shared" si="10"/>
        <v>film &amp; video</v>
      </c>
      <c r="R109" t="str">
        <f t="shared" si="11"/>
        <v>shorts</v>
      </c>
      <c r="S109">
        <v>40635.649155092593</v>
      </c>
      <c r="T109">
        <v>40657.649155092593</v>
      </c>
      <c r="U109" s="11">
        <f t="shared" si="6"/>
        <v>40635.649155092593</v>
      </c>
      <c r="V109" s="11">
        <f t="shared" si="7"/>
        <v>40657.649155092593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247.00000000000003</v>
      </c>
      <c r="P110" s="7">
        <f t="shared" si="9"/>
        <v>78.72</v>
      </c>
      <c r="Q110" t="str">
        <f t="shared" si="10"/>
        <v>film &amp; video</v>
      </c>
      <c r="R110" t="str">
        <f t="shared" si="11"/>
        <v>shorts</v>
      </c>
      <c r="S110">
        <v>41365.279745370368</v>
      </c>
      <c r="T110">
        <v>41425.279745370368</v>
      </c>
      <c r="U110" s="11">
        <f t="shared" si="6"/>
        <v>41365.279745370368</v>
      </c>
      <c r="V110" s="11">
        <f t="shared" si="7"/>
        <v>41425.279745370368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220.00000000000003</v>
      </c>
      <c r="P111" s="7">
        <f t="shared" si="9"/>
        <v>46.7</v>
      </c>
      <c r="Q111" t="str">
        <f t="shared" si="10"/>
        <v>film &amp; video</v>
      </c>
      <c r="R111" t="str">
        <f t="shared" si="11"/>
        <v>shorts</v>
      </c>
      <c r="S111">
        <v>40569.692476851851</v>
      </c>
      <c r="T111">
        <v>40599.692476851851</v>
      </c>
      <c r="U111" s="11">
        <f t="shared" si="6"/>
        <v>40569.692476851851</v>
      </c>
      <c r="V111" s="11">
        <f t="shared" si="7"/>
        <v>40599.692476851851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131</v>
      </c>
      <c r="P112" s="7">
        <f t="shared" si="9"/>
        <v>65.38</v>
      </c>
      <c r="Q112" t="str">
        <f t="shared" si="10"/>
        <v>film &amp; video</v>
      </c>
      <c r="R112" t="str">
        <f t="shared" si="11"/>
        <v>shorts</v>
      </c>
      <c r="S112">
        <v>41557.616354166668</v>
      </c>
      <c r="T112">
        <v>41591.915972222218</v>
      </c>
      <c r="U112" s="11">
        <f t="shared" si="6"/>
        <v>41557.616354166668</v>
      </c>
      <c r="V112" s="11">
        <f t="shared" si="7"/>
        <v>41591.915972222218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155</v>
      </c>
      <c r="P113" s="7">
        <f t="shared" si="9"/>
        <v>102.08</v>
      </c>
      <c r="Q113" t="str">
        <f t="shared" si="10"/>
        <v>film &amp; video</v>
      </c>
      <c r="R113" t="str">
        <f t="shared" si="11"/>
        <v>shorts</v>
      </c>
      <c r="S113">
        <v>42124.999849537031</v>
      </c>
      <c r="T113">
        <v>42154.999849537031</v>
      </c>
      <c r="U113" s="11">
        <f t="shared" si="6"/>
        <v>42124.999849537031</v>
      </c>
      <c r="V113" s="11">
        <f t="shared" si="7"/>
        <v>42154.999849537031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7">
        <f t="shared" si="9"/>
        <v>64.2</v>
      </c>
      <c r="Q114" t="str">
        <f t="shared" si="10"/>
        <v>film &amp; video</v>
      </c>
      <c r="R114" t="str">
        <f t="shared" si="11"/>
        <v>shorts</v>
      </c>
      <c r="S114">
        <v>41717.709699074068</v>
      </c>
      <c r="T114">
        <v>41741.75</v>
      </c>
      <c r="U114" s="11">
        <f t="shared" si="6"/>
        <v>41717.709699074068</v>
      </c>
      <c r="V114" s="11">
        <f t="shared" si="7"/>
        <v>41741.75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7">
        <f t="shared" si="9"/>
        <v>90.38</v>
      </c>
      <c r="Q115" t="str">
        <f t="shared" si="10"/>
        <v>film &amp; video</v>
      </c>
      <c r="R115" t="str">
        <f t="shared" si="11"/>
        <v>shorts</v>
      </c>
      <c r="S115">
        <v>40753.425092592588</v>
      </c>
      <c r="T115">
        <v>40761.291666666664</v>
      </c>
      <c r="U115" s="11">
        <f t="shared" si="6"/>
        <v>40753.425092592588</v>
      </c>
      <c r="V115" s="11">
        <f t="shared" si="7"/>
        <v>40761.291666666664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</v>
      </c>
      <c r="P116" s="7">
        <f t="shared" si="9"/>
        <v>88.57</v>
      </c>
      <c r="Q116" t="str">
        <f t="shared" si="10"/>
        <v>film &amp; video</v>
      </c>
      <c r="R116" t="str">
        <f t="shared" si="11"/>
        <v>shorts</v>
      </c>
      <c r="S116">
        <v>40860.940833333334</v>
      </c>
      <c r="T116">
        <v>40920.940833333334</v>
      </c>
      <c r="U116" s="11">
        <f t="shared" si="6"/>
        <v>40860.940833333334</v>
      </c>
      <c r="V116" s="11">
        <f t="shared" si="7"/>
        <v>40920.940833333334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</v>
      </c>
      <c r="P117" s="7">
        <f t="shared" si="9"/>
        <v>28.73</v>
      </c>
      <c r="Q117" t="str">
        <f t="shared" si="10"/>
        <v>film &amp; video</v>
      </c>
      <c r="R117" t="str">
        <f t="shared" si="11"/>
        <v>shorts</v>
      </c>
      <c r="S117">
        <v>40918.405601851846</v>
      </c>
      <c r="T117">
        <v>40943.405601851846</v>
      </c>
      <c r="U117" s="11">
        <f t="shared" si="6"/>
        <v>40918.405601851846</v>
      </c>
      <c r="V117" s="11">
        <f t="shared" si="7"/>
        <v>40943.405601851846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113.99999999999999</v>
      </c>
      <c r="P118" s="7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>
        <v>40595.163831018515</v>
      </c>
      <c r="T118">
        <v>40641.122164351851</v>
      </c>
      <c r="U118" s="11">
        <f t="shared" si="6"/>
        <v>40595.163831018515</v>
      </c>
      <c r="V118" s="11">
        <f t="shared" si="7"/>
        <v>40641.122164351851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</v>
      </c>
      <c r="P119" s="7">
        <f t="shared" si="9"/>
        <v>167.49</v>
      </c>
      <c r="Q119" t="str">
        <f t="shared" si="10"/>
        <v>film &amp; video</v>
      </c>
      <c r="R119" t="str">
        <f t="shared" si="11"/>
        <v>shorts</v>
      </c>
      <c r="S119">
        <v>40248.501666666663</v>
      </c>
      <c r="T119">
        <v>40338.458333333328</v>
      </c>
      <c r="U119" s="11">
        <f t="shared" si="6"/>
        <v>40248.501666666663</v>
      </c>
      <c r="V119" s="11">
        <f t="shared" si="7"/>
        <v>40338.458333333328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112.99999999999999</v>
      </c>
      <c r="P120" s="7">
        <f t="shared" si="9"/>
        <v>144.91</v>
      </c>
      <c r="Q120" t="str">
        <f t="shared" si="10"/>
        <v>film &amp; video</v>
      </c>
      <c r="R120" t="str">
        <f t="shared" si="11"/>
        <v>shorts</v>
      </c>
      <c r="S120">
        <v>40722.720324074071</v>
      </c>
      <c r="T120">
        <v>40752.720324074071</v>
      </c>
      <c r="U120" s="11">
        <f t="shared" si="6"/>
        <v>40722.720324074071</v>
      </c>
      <c r="V120" s="11">
        <f t="shared" si="7"/>
        <v>40752.720324074071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105</v>
      </c>
      <c r="P121" s="7">
        <f t="shared" si="9"/>
        <v>91.84</v>
      </c>
      <c r="Q121" t="str">
        <f t="shared" si="10"/>
        <v>film &amp; video</v>
      </c>
      <c r="R121" t="str">
        <f t="shared" si="11"/>
        <v>shorts</v>
      </c>
      <c r="S121">
        <v>40738.735949074071</v>
      </c>
      <c r="T121">
        <v>40768.625</v>
      </c>
      <c r="U121" s="11">
        <f t="shared" si="6"/>
        <v>40738.735949074071</v>
      </c>
      <c r="V121" s="11">
        <f t="shared" si="7"/>
        <v>40768.625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0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>
        <v>42615.716516203705</v>
      </c>
      <c r="T122">
        <v>42645.716516203705</v>
      </c>
      <c r="U122" s="11">
        <f t="shared" si="6"/>
        <v>42615.716516203705</v>
      </c>
      <c r="V122" s="11">
        <f t="shared" si="7"/>
        <v>42645.716516203705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0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>
        <v>42096.371643518512</v>
      </c>
      <c r="T123">
        <v>42112.094444444439</v>
      </c>
      <c r="U123" s="11">
        <f t="shared" si="6"/>
        <v>42096.371643518512</v>
      </c>
      <c r="V123" s="11">
        <f t="shared" si="7"/>
        <v>42112.094444444439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>
        <v>42593.098460648143</v>
      </c>
      <c r="T124">
        <v>42653.098460648143</v>
      </c>
      <c r="U124" s="11">
        <f t="shared" si="6"/>
        <v>42593.098460648143</v>
      </c>
      <c r="V124" s="11">
        <f t="shared" si="7"/>
        <v>42653.098460648143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</v>
      </c>
      <c r="P125" s="7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>
        <v>41904.448657407404</v>
      </c>
      <c r="T125">
        <v>41940.583333333328</v>
      </c>
      <c r="U125" s="11">
        <f t="shared" si="6"/>
        <v>41904.448657407404</v>
      </c>
      <c r="V125" s="11">
        <f t="shared" si="7"/>
        <v>41940.583333333328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>
        <v>42114.595393518517</v>
      </c>
      <c r="T126">
        <v>42139.595393518517</v>
      </c>
      <c r="U126" s="11">
        <f t="shared" si="6"/>
        <v>42114.595393518517</v>
      </c>
      <c r="V126" s="11">
        <f t="shared" si="7"/>
        <v>42139.595393518517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7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>
        <v>42709.66064814815</v>
      </c>
      <c r="T127">
        <v>42769.66064814815</v>
      </c>
      <c r="U127" s="11">
        <f t="shared" si="6"/>
        <v>42709.66064814815</v>
      </c>
      <c r="V127" s="11">
        <f t="shared" si="7"/>
        <v>42769.66064814815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6</v>
      </c>
      <c r="P128" s="7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>
        <v>42135.256215277775</v>
      </c>
      <c r="T128">
        <v>42165.749999999993</v>
      </c>
      <c r="U128" s="11">
        <f t="shared" si="6"/>
        <v>42135.256215277775</v>
      </c>
      <c r="V128" s="11">
        <f t="shared" si="7"/>
        <v>42165.749999999993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>
        <v>42067.290983796294</v>
      </c>
      <c r="T129">
        <v>42097.24931712963</v>
      </c>
      <c r="U129" s="11">
        <f t="shared" si="6"/>
        <v>42067.290983796294</v>
      </c>
      <c r="V129" s="11">
        <f t="shared" si="7"/>
        <v>42097.24931712963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2</v>
      </c>
      <c r="P130" s="7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>
        <v>42627.894594907404</v>
      </c>
      <c r="T130">
        <v>42662.894594907404</v>
      </c>
      <c r="U130" s="11">
        <f t="shared" ref="U130:U193" si="12">(((J130/60)/60)/24)+DATE(1970,1,1)+(-8/24)</f>
        <v>42627.894594907404</v>
      </c>
      <c r="V130" s="11">
        <f t="shared" ref="V130:V193" si="13">(((I130/60)/60)/24)+DATE(1970,1,1)+(-8/24)</f>
        <v>42662.894594907404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64" si="14">(ROUND(E131/D131,2))*100</f>
        <v>0</v>
      </c>
      <c r="P131" s="7" t="e">
        <f t="shared" ref="P131:P194" si="15">ROUND(E131/L131,2)</f>
        <v>#DIV/0!</v>
      </c>
      <c r="Q131" t="str">
        <f t="shared" ref="Q131:Q194" si="16">LEFT(N131,SEARCH("/",N131,1)-1)</f>
        <v>film &amp; video</v>
      </c>
      <c r="R131" t="str">
        <f t="shared" ref="R131:R194" si="17">RIGHT(N131,LEN(N131)-SEARCH("/",N131))</f>
        <v>science fiction</v>
      </c>
      <c r="S131">
        <v>41882.603969907403</v>
      </c>
      <c r="T131">
        <v>41942.603969907403</v>
      </c>
      <c r="U131" s="11">
        <f t="shared" si="12"/>
        <v>41882.603969907403</v>
      </c>
      <c r="V131" s="11">
        <f t="shared" si="13"/>
        <v>41942.603969907403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>
        <v>41778.582083333327</v>
      </c>
      <c r="T132">
        <v>41806.511111111111</v>
      </c>
      <c r="U132" s="11">
        <f t="shared" si="12"/>
        <v>41778.582083333327</v>
      </c>
      <c r="V132" s="11">
        <f t="shared" si="13"/>
        <v>41806.511111111111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>
        <v>42541.504178240742</v>
      </c>
      <c r="T133">
        <v>42556.666666666664</v>
      </c>
      <c r="U133" s="11">
        <f t="shared" si="12"/>
        <v>42541.504178240742</v>
      </c>
      <c r="V133" s="11">
        <f t="shared" si="13"/>
        <v>42556.666666666664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10</v>
      </c>
      <c r="P134" s="7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>
        <v>41905.47924768518</v>
      </c>
      <c r="T134">
        <v>41950.520914351851</v>
      </c>
      <c r="U134" s="11">
        <f t="shared" si="12"/>
        <v>41905.47924768518</v>
      </c>
      <c r="V134" s="11">
        <f t="shared" si="13"/>
        <v>41950.520914351851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>
        <v>42491.474351851844</v>
      </c>
      <c r="T135">
        <v>42521.396527777775</v>
      </c>
      <c r="U135" s="11">
        <f t="shared" si="12"/>
        <v>42491.474351851844</v>
      </c>
      <c r="V135" s="11">
        <f t="shared" si="13"/>
        <v>42521.396527777775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>
        <v>42221.576597222222</v>
      </c>
      <c r="T136">
        <v>42251.374999999993</v>
      </c>
      <c r="U136" s="11">
        <f t="shared" si="12"/>
        <v>42221.576597222222</v>
      </c>
      <c r="V136" s="11">
        <f t="shared" si="13"/>
        <v>42251.374999999993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>
        <v>41788.048576388886</v>
      </c>
      <c r="T137">
        <v>41821.458333333328</v>
      </c>
      <c r="U137" s="11">
        <f t="shared" si="12"/>
        <v>41788.048576388886</v>
      </c>
      <c r="V137" s="11">
        <f t="shared" si="13"/>
        <v>41821.458333333328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>
        <v>42096.076782407406</v>
      </c>
      <c r="T138">
        <v>42140.094444444439</v>
      </c>
      <c r="U138" s="11">
        <f t="shared" si="12"/>
        <v>42096.076782407406</v>
      </c>
      <c r="V138" s="11">
        <f t="shared" si="13"/>
        <v>42140.094444444439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>
        <v>42239.240659722222</v>
      </c>
      <c r="T139">
        <v>42289.240659722222</v>
      </c>
      <c r="U139" s="11">
        <f t="shared" si="12"/>
        <v>42239.240659722222</v>
      </c>
      <c r="V139" s="11">
        <f t="shared" si="13"/>
        <v>42289.240659722222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</v>
      </c>
      <c r="P140" s="7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>
        <v>42185.924085648141</v>
      </c>
      <c r="T140">
        <v>42216.874305555553</v>
      </c>
      <c r="U140" s="11">
        <f t="shared" si="12"/>
        <v>42185.924085648141</v>
      </c>
      <c r="V140" s="11">
        <f t="shared" si="13"/>
        <v>42216.874305555553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>
        <v>42187.587638888886</v>
      </c>
      <c r="T141">
        <v>42197.587638888886</v>
      </c>
      <c r="U141" s="11">
        <f t="shared" si="12"/>
        <v>42187.587638888886</v>
      </c>
      <c r="V141" s="11">
        <f t="shared" si="13"/>
        <v>42197.587638888886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>
        <v>42052.864953703705</v>
      </c>
      <c r="T142">
        <v>42082.823287037034</v>
      </c>
      <c r="U142" s="11">
        <f t="shared" si="12"/>
        <v>42052.864953703705</v>
      </c>
      <c r="V142" s="11">
        <f t="shared" si="13"/>
        <v>42082.823287037034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11</v>
      </c>
      <c r="P143" s="7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>
        <v>42109.819710648146</v>
      </c>
      <c r="T143">
        <v>42154.819710648146</v>
      </c>
      <c r="U143" s="11">
        <f t="shared" si="12"/>
        <v>42109.819710648146</v>
      </c>
      <c r="V143" s="11">
        <f t="shared" si="13"/>
        <v>42154.819710648146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>
        <v>41938.559930555552</v>
      </c>
      <c r="T144">
        <v>41959.601597222216</v>
      </c>
      <c r="U144" s="11">
        <f t="shared" si="12"/>
        <v>41938.559930555552</v>
      </c>
      <c r="V144" s="11">
        <f t="shared" si="13"/>
        <v>41959.601597222216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>
        <v>42558.730810185189</v>
      </c>
      <c r="T145">
        <v>42615.913194444445</v>
      </c>
      <c r="U145" s="11">
        <f t="shared" si="12"/>
        <v>42558.730810185189</v>
      </c>
      <c r="V145" s="11">
        <f t="shared" si="13"/>
        <v>42615.913194444445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28.000000000000004</v>
      </c>
      <c r="P146" s="7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>
        <v>42047.429074074076</v>
      </c>
      <c r="T146">
        <v>42107.387407407405</v>
      </c>
      <c r="U146" s="11">
        <f t="shared" si="12"/>
        <v>42047.429074074076</v>
      </c>
      <c r="V146" s="11">
        <f t="shared" si="13"/>
        <v>42107.387407407405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8</v>
      </c>
      <c r="P147" s="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>
        <v>42200.208935185183</v>
      </c>
      <c r="T147">
        <v>42227.208935185183</v>
      </c>
      <c r="U147" s="11">
        <f t="shared" si="12"/>
        <v>42200.208935185183</v>
      </c>
      <c r="V147" s="11">
        <f t="shared" si="13"/>
        <v>42227.208935185183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1</v>
      </c>
      <c r="P148" s="7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>
        <v>42692.682847222219</v>
      </c>
      <c r="T148">
        <v>42752.682847222219</v>
      </c>
      <c r="U148" s="11">
        <f t="shared" si="12"/>
        <v>42692.682847222219</v>
      </c>
      <c r="V148" s="11">
        <f t="shared" si="13"/>
        <v>42752.682847222219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>
        <v>41969.434490740743</v>
      </c>
      <c r="T149">
        <v>42012.429166666661</v>
      </c>
      <c r="U149" s="11">
        <f t="shared" si="12"/>
        <v>41969.434490740743</v>
      </c>
      <c r="V149" s="11">
        <f t="shared" si="13"/>
        <v>42012.429166666661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>
        <v>42396.948333333326</v>
      </c>
      <c r="T150">
        <v>42426.948333333326</v>
      </c>
      <c r="U150" s="11">
        <f t="shared" si="12"/>
        <v>42396.948333333326</v>
      </c>
      <c r="V150" s="11">
        <f t="shared" si="13"/>
        <v>42426.948333333326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1</v>
      </c>
      <c r="P151" s="7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>
        <v>41967.838773148142</v>
      </c>
      <c r="T151">
        <v>41997.999999999993</v>
      </c>
      <c r="U151" s="11">
        <f t="shared" si="12"/>
        <v>41967.838773148142</v>
      </c>
      <c r="V151" s="11">
        <f t="shared" si="13"/>
        <v>41997.999999999993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</v>
      </c>
      <c r="P152" s="7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>
        <v>42089.82849537037</v>
      </c>
      <c r="T152">
        <v>42149.82849537037</v>
      </c>
      <c r="U152" s="11">
        <f t="shared" si="12"/>
        <v>42089.82849537037</v>
      </c>
      <c r="V152" s="11">
        <f t="shared" si="13"/>
        <v>42149.82849537037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0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>
        <v>42113.217488425922</v>
      </c>
      <c r="T153">
        <v>42173.217488425922</v>
      </c>
      <c r="U153" s="11">
        <f t="shared" si="12"/>
        <v>42113.217488425922</v>
      </c>
      <c r="V153" s="11">
        <f t="shared" si="13"/>
        <v>42173.217488425922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0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>
        <v>41874.744212962964</v>
      </c>
      <c r="T154">
        <v>41904.744212962964</v>
      </c>
      <c r="U154" s="11">
        <f t="shared" si="12"/>
        <v>41874.744212962964</v>
      </c>
      <c r="V154" s="11">
        <f t="shared" si="13"/>
        <v>41904.744212962964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1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>
        <v>41933.252824074072</v>
      </c>
      <c r="T155">
        <v>41975.294490740744</v>
      </c>
      <c r="U155" s="11">
        <f t="shared" si="12"/>
        <v>41933.252824074072</v>
      </c>
      <c r="V155" s="11">
        <f t="shared" si="13"/>
        <v>41975.294490740744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3</v>
      </c>
      <c r="P156" s="7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>
        <v>42115.214062499996</v>
      </c>
      <c r="T156">
        <v>42158.214062499996</v>
      </c>
      <c r="U156" s="11">
        <f t="shared" si="12"/>
        <v>42115.214062499996</v>
      </c>
      <c r="V156" s="11">
        <f t="shared" si="13"/>
        <v>42158.214062499996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0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>
        <v>42168.226099537038</v>
      </c>
      <c r="T157">
        <v>42208.226099537038</v>
      </c>
      <c r="U157" s="11">
        <f t="shared" si="12"/>
        <v>42168.226099537038</v>
      </c>
      <c r="V157" s="11">
        <f t="shared" si="13"/>
        <v>42208.226099537038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>
        <v>41793.791620370372</v>
      </c>
      <c r="T158">
        <v>41853.791620370372</v>
      </c>
      <c r="U158" s="11">
        <f t="shared" si="12"/>
        <v>41793.791620370372</v>
      </c>
      <c r="V158" s="11">
        <f t="shared" si="13"/>
        <v>41853.791620370372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>
        <v>42396.578379629624</v>
      </c>
      <c r="T159">
        <v>42426.578379629624</v>
      </c>
      <c r="U159" s="11">
        <f t="shared" si="12"/>
        <v>42396.578379629624</v>
      </c>
      <c r="V159" s="11">
        <f t="shared" si="13"/>
        <v>42426.578379629624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>
        <v>41903.743379629625</v>
      </c>
      <c r="T160">
        <v>41933.743379629625</v>
      </c>
      <c r="U160" s="11">
        <f t="shared" si="12"/>
        <v>41903.743379629625</v>
      </c>
      <c r="V160" s="11">
        <f t="shared" si="13"/>
        <v>41933.743379629625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0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>
        <v>42514.101215277777</v>
      </c>
      <c r="T161">
        <v>42554.101215277777</v>
      </c>
      <c r="U161" s="11">
        <f t="shared" si="12"/>
        <v>42514.101215277777</v>
      </c>
      <c r="V161" s="11">
        <f t="shared" si="13"/>
        <v>42554.101215277777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>
        <v>42171.579756944448</v>
      </c>
      <c r="T162">
        <v>42231.579756944448</v>
      </c>
      <c r="U162" s="11">
        <f t="shared" si="12"/>
        <v>42171.579756944448</v>
      </c>
      <c r="V162" s="11">
        <f t="shared" si="13"/>
        <v>42231.579756944448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>
        <v>41792.354108796295</v>
      </c>
      <c r="T163">
        <v>41822.354108796295</v>
      </c>
      <c r="U163" s="11">
        <f t="shared" si="12"/>
        <v>41792.354108796295</v>
      </c>
      <c r="V163" s="11">
        <f t="shared" si="13"/>
        <v>41822.354108796295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>
        <v>41834.79347222222</v>
      </c>
      <c r="T164">
        <v>41867.654166666667</v>
      </c>
      <c r="U164" s="11">
        <f t="shared" si="12"/>
        <v>41834.79347222222</v>
      </c>
      <c r="V164" s="11">
        <f t="shared" si="13"/>
        <v>41867.654166666667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>
        <v>42243.627939814811</v>
      </c>
      <c r="T165">
        <v>42277.666666666664</v>
      </c>
      <c r="U165" s="11">
        <f t="shared" si="12"/>
        <v>42243.627939814811</v>
      </c>
      <c r="V165" s="11">
        <f t="shared" si="13"/>
        <v>42277.666666666664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P166" s="7">
        <f t="shared" si="15"/>
        <v>91.43</v>
      </c>
      <c r="Q166" t="str">
        <f t="shared" si="16"/>
        <v>film &amp; video</v>
      </c>
      <c r="R166" t="str">
        <f t="shared" si="17"/>
        <v>drama</v>
      </c>
      <c r="S166">
        <v>41841.429409722223</v>
      </c>
      <c r="T166">
        <v>41901.429409722223</v>
      </c>
      <c r="U166" s="11">
        <f t="shared" si="12"/>
        <v>41841.429409722223</v>
      </c>
      <c r="V166" s="11">
        <f t="shared" si="13"/>
        <v>41901.429409722223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>
        <v>42351.325509259252</v>
      </c>
      <c r="T167">
        <v>42381.325509259252</v>
      </c>
      <c r="U167" s="11">
        <f t="shared" si="12"/>
        <v>42351.325509259252</v>
      </c>
      <c r="V167" s="11">
        <f t="shared" si="13"/>
        <v>42381.325509259252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>
        <v>42720.742615740739</v>
      </c>
      <c r="T168">
        <v>42750.742615740739</v>
      </c>
      <c r="U168" s="11">
        <f t="shared" si="12"/>
        <v>42720.742615740739</v>
      </c>
      <c r="V168" s="11">
        <f t="shared" si="13"/>
        <v>42750.742615740739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>
        <v>42160.594155092585</v>
      </c>
      <c r="T169">
        <v>42220.594155092585</v>
      </c>
      <c r="U169" s="11">
        <f t="shared" si="12"/>
        <v>42160.594155092585</v>
      </c>
      <c r="V169" s="11">
        <f t="shared" si="13"/>
        <v>42220.594155092585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P170" s="7">
        <f t="shared" si="15"/>
        <v>108.33</v>
      </c>
      <c r="Q170" t="str">
        <f t="shared" si="16"/>
        <v>film &amp; video</v>
      </c>
      <c r="R170" t="str">
        <f t="shared" si="17"/>
        <v>drama</v>
      </c>
      <c r="S170">
        <v>42052.501967592594</v>
      </c>
      <c r="T170">
        <v>42082.460300925923</v>
      </c>
      <c r="U170" s="11">
        <f t="shared" si="12"/>
        <v>42052.501967592594</v>
      </c>
      <c r="V170" s="11">
        <f t="shared" si="13"/>
        <v>42082.460300925923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>
        <v>41900.171979166662</v>
      </c>
      <c r="T171">
        <v>41930.171979166662</v>
      </c>
      <c r="U171" s="11">
        <f t="shared" si="12"/>
        <v>41900.171979166662</v>
      </c>
      <c r="V171" s="11">
        <f t="shared" si="13"/>
        <v>41930.171979166662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>
        <v>42216.644479166665</v>
      </c>
      <c r="T172">
        <v>42245.894444444442</v>
      </c>
      <c r="U172" s="11">
        <f t="shared" si="12"/>
        <v>42216.644479166665</v>
      </c>
      <c r="V172" s="11">
        <f t="shared" si="13"/>
        <v>42245.894444444442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>
        <v>42533.847384259258</v>
      </c>
      <c r="T173">
        <v>42593.847384259258</v>
      </c>
      <c r="U173" s="11">
        <f t="shared" si="12"/>
        <v>42533.847384259258</v>
      </c>
      <c r="V173" s="11">
        <f t="shared" si="13"/>
        <v>42593.847384259258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>
        <v>42047.061608796292</v>
      </c>
      <c r="T174">
        <v>42082.01994212962</v>
      </c>
      <c r="U174" s="11">
        <f t="shared" si="12"/>
        <v>42047.061608796292</v>
      </c>
      <c r="V174" s="11">
        <f t="shared" si="13"/>
        <v>42082.01994212962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>
        <v>42033.239675925921</v>
      </c>
      <c r="T175">
        <v>42063.239675925921</v>
      </c>
      <c r="U175" s="11">
        <f t="shared" si="12"/>
        <v>42033.239675925921</v>
      </c>
      <c r="V175" s="11">
        <f t="shared" si="13"/>
        <v>42063.239675925921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>
        <v>42072.42564814815</v>
      </c>
      <c r="T176">
        <v>42132.42564814815</v>
      </c>
      <c r="U176" s="11">
        <f t="shared" si="12"/>
        <v>42072.42564814815</v>
      </c>
      <c r="V176" s="11">
        <f t="shared" si="13"/>
        <v>42132.42564814815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P177" s="7">
        <f t="shared" si="15"/>
        <v>49.88</v>
      </c>
      <c r="Q177" t="str">
        <f t="shared" si="16"/>
        <v>film &amp; video</v>
      </c>
      <c r="R177" t="str">
        <f t="shared" si="17"/>
        <v>drama</v>
      </c>
      <c r="S177">
        <v>41855.444571759253</v>
      </c>
      <c r="T177">
        <v>41880.444571759253</v>
      </c>
      <c r="U177" s="11">
        <f t="shared" si="12"/>
        <v>41855.444571759253</v>
      </c>
      <c r="V177" s="11">
        <f t="shared" si="13"/>
        <v>41880.444571759253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>
        <v>42191.490729166668</v>
      </c>
      <c r="T178">
        <v>42221.490729166668</v>
      </c>
      <c r="U178" s="11">
        <f t="shared" si="12"/>
        <v>42191.490729166668</v>
      </c>
      <c r="V178" s="11">
        <f t="shared" si="13"/>
        <v>42221.490729166668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P179" s="7">
        <f t="shared" si="15"/>
        <v>25.71</v>
      </c>
      <c r="Q179" t="str">
        <f t="shared" si="16"/>
        <v>film &amp; video</v>
      </c>
      <c r="R179" t="str">
        <f t="shared" si="17"/>
        <v>drama</v>
      </c>
      <c r="S179">
        <v>42069.714421296296</v>
      </c>
      <c r="T179">
        <v>42086.672754629624</v>
      </c>
      <c r="U179" s="11">
        <f t="shared" si="12"/>
        <v>42069.714421296296</v>
      </c>
      <c r="V179" s="11">
        <f t="shared" si="13"/>
        <v>42086.672754629624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>
        <v>42304.622048611105</v>
      </c>
      <c r="T180">
        <v>42334.663715277777</v>
      </c>
      <c r="U180" s="11">
        <f t="shared" si="12"/>
        <v>42304.622048611105</v>
      </c>
      <c r="V180" s="11">
        <f t="shared" si="13"/>
        <v>42334.663715277777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>
        <v>42402.747164351851</v>
      </c>
      <c r="T181">
        <v>42432.747164351851</v>
      </c>
      <c r="U181" s="11">
        <f t="shared" si="12"/>
        <v>42402.747164351851</v>
      </c>
      <c r="V181" s="11">
        <f t="shared" si="13"/>
        <v>42432.747164351851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P182" s="7">
        <f t="shared" si="15"/>
        <v>30.85</v>
      </c>
      <c r="Q182" t="str">
        <f t="shared" si="16"/>
        <v>film &amp; video</v>
      </c>
      <c r="R182" t="str">
        <f t="shared" si="17"/>
        <v>drama</v>
      </c>
      <c r="S182">
        <v>42067.657905092587</v>
      </c>
      <c r="T182">
        <v>42107.458333333336</v>
      </c>
      <c r="U182" s="11">
        <f t="shared" si="12"/>
        <v>42067.657905092587</v>
      </c>
      <c r="V182" s="11">
        <f t="shared" si="13"/>
        <v>42107.458333333336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>
        <v>42147.408506944441</v>
      </c>
      <c r="T183">
        <v>42177.408506944441</v>
      </c>
      <c r="U183" s="11">
        <f t="shared" si="12"/>
        <v>42147.408506944441</v>
      </c>
      <c r="V183" s="11">
        <f t="shared" si="13"/>
        <v>42177.408506944441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>
        <v>42711.678611111107</v>
      </c>
      <c r="T184">
        <v>42741.678611111107</v>
      </c>
      <c r="U184" s="11">
        <f t="shared" si="12"/>
        <v>42711.678611111107</v>
      </c>
      <c r="V184" s="11">
        <f t="shared" si="13"/>
        <v>42741.678611111107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>
        <v>41939.476967592593</v>
      </c>
      <c r="T185">
        <v>41969.518634259257</v>
      </c>
      <c r="U185" s="11">
        <f t="shared" si="12"/>
        <v>41939.476967592593</v>
      </c>
      <c r="V185" s="11">
        <f t="shared" si="13"/>
        <v>41969.518634259257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>
        <v>41825.45789351852</v>
      </c>
      <c r="T186">
        <v>41882.832638888889</v>
      </c>
      <c r="U186" s="11">
        <f t="shared" si="12"/>
        <v>41825.45789351852</v>
      </c>
      <c r="V186" s="11">
        <f t="shared" si="13"/>
        <v>41882.832638888889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>
        <v>42570.577997685185</v>
      </c>
      <c r="T187">
        <v>42600.577997685185</v>
      </c>
      <c r="U187" s="11">
        <f t="shared" si="12"/>
        <v>42570.577997685185</v>
      </c>
      <c r="V187" s="11">
        <f t="shared" si="13"/>
        <v>42600.577997685185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>
        <v>42767.479560185187</v>
      </c>
      <c r="T188">
        <v>42797.499999999993</v>
      </c>
      <c r="U188" s="11">
        <f t="shared" si="12"/>
        <v>42767.479560185187</v>
      </c>
      <c r="V188" s="11">
        <f t="shared" si="13"/>
        <v>42797.499999999993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>
        <v>42181.90112268518</v>
      </c>
      <c r="T189">
        <v>42205.957638888889</v>
      </c>
      <c r="U189" s="11">
        <f t="shared" si="12"/>
        <v>42181.90112268518</v>
      </c>
      <c r="V189" s="11">
        <f t="shared" si="13"/>
        <v>42205.957638888889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>
        <v>41856.849710648145</v>
      </c>
      <c r="T190">
        <v>41886.849710648145</v>
      </c>
      <c r="U190" s="11">
        <f t="shared" si="12"/>
        <v>41856.849710648145</v>
      </c>
      <c r="V190" s="11">
        <f t="shared" si="13"/>
        <v>41886.849710648145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>
        <v>42556.357372685183</v>
      </c>
      <c r="T191">
        <v>42616.357372685183</v>
      </c>
      <c r="U191" s="11">
        <f t="shared" si="12"/>
        <v>42556.357372685183</v>
      </c>
      <c r="V191" s="11">
        <f t="shared" si="13"/>
        <v>42616.357372685183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>
        <v>42527.317662037036</v>
      </c>
      <c r="T192">
        <v>42537.317662037036</v>
      </c>
      <c r="U192" s="11">
        <f t="shared" si="12"/>
        <v>42527.317662037036</v>
      </c>
      <c r="V192" s="11">
        <f t="shared" si="13"/>
        <v>42537.317662037036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P193" s="7">
        <f t="shared" si="15"/>
        <v>83.33</v>
      </c>
      <c r="Q193" t="str">
        <f t="shared" si="16"/>
        <v>film &amp; video</v>
      </c>
      <c r="R193" t="str">
        <f t="shared" si="17"/>
        <v>drama</v>
      </c>
      <c r="S193">
        <v>42239.108078703699</v>
      </c>
      <c r="T193">
        <v>42279.108078703699</v>
      </c>
      <c r="U193" s="11">
        <f t="shared" si="12"/>
        <v>42239.108078703699</v>
      </c>
      <c r="V193" s="11">
        <f t="shared" si="13"/>
        <v>42279.108078703699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P194" s="7">
        <f t="shared" si="15"/>
        <v>5.67</v>
      </c>
      <c r="Q194" t="str">
        <f t="shared" si="16"/>
        <v>film &amp; video</v>
      </c>
      <c r="R194" t="str">
        <f t="shared" si="17"/>
        <v>drama</v>
      </c>
      <c r="S194">
        <v>41899.458703703705</v>
      </c>
      <c r="T194">
        <v>41929.458703703705</v>
      </c>
      <c r="U194" s="11">
        <f t="shared" ref="U194:U257" si="18">(((J194/60)/60)/24)+DATE(1970,1,1)+(-8/24)</f>
        <v>41899.458703703705</v>
      </c>
      <c r="V194" s="11">
        <f t="shared" ref="V194:V257" si="19">(((I194/60)/60)/24)+DATE(1970,1,1)+(-8/24)</f>
        <v>41929.458703703705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P195" s="7" t="e">
        <f t="shared" ref="P195:P258" si="20">ROUND(E195/L195,2)</f>
        <v>#DIV/0!</v>
      </c>
      <c r="Q195" t="str">
        <f t="shared" ref="Q195:Q258" si="21">LEFT(N195,SEARCH("/",N195,1)-1)</f>
        <v>film &amp; video</v>
      </c>
      <c r="R195" t="str">
        <f t="shared" ref="R195:R258" si="22">RIGHT(N195,LEN(N195)-SEARCH("/",N195))</f>
        <v>drama</v>
      </c>
      <c r="S195">
        <v>41911.601458333331</v>
      </c>
      <c r="T195">
        <v>41971.643124999995</v>
      </c>
      <c r="U195" s="11">
        <f t="shared" si="18"/>
        <v>41911.601458333331</v>
      </c>
      <c r="V195" s="11">
        <f t="shared" si="19"/>
        <v>41971.643124999995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P196" s="7">
        <f t="shared" si="20"/>
        <v>1</v>
      </c>
      <c r="Q196" t="str">
        <f t="shared" si="21"/>
        <v>film &amp; video</v>
      </c>
      <c r="R196" t="str">
        <f t="shared" si="22"/>
        <v>drama</v>
      </c>
      <c r="S196">
        <v>42375.663553240738</v>
      </c>
      <c r="T196">
        <v>42435.663553240738</v>
      </c>
      <c r="U196" s="11">
        <f t="shared" si="18"/>
        <v>42375.663553240738</v>
      </c>
      <c r="V196" s="11">
        <f t="shared" si="19"/>
        <v>42435.663553240738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P197" s="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>
        <v>42135.337175925924</v>
      </c>
      <c r="T197">
        <v>42195.337175925924</v>
      </c>
      <c r="U197" s="11">
        <f t="shared" si="18"/>
        <v>42135.337175925924</v>
      </c>
      <c r="V197" s="11">
        <f t="shared" si="19"/>
        <v>42195.337175925924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P198" s="7">
        <f t="shared" si="20"/>
        <v>77.11</v>
      </c>
      <c r="Q198" t="str">
        <f t="shared" si="21"/>
        <v>film &amp; video</v>
      </c>
      <c r="R198" t="str">
        <f t="shared" si="22"/>
        <v>drama</v>
      </c>
      <c r="S198">
        <v>42259.209467592591</v>
      </c>
      <c r="T198">
        <v>42287.541666666664</v>
      </c>
      <c r="U198" s="11">
        <f t="shared" si="18"/>
        <v>42259.209467592591</v>
      </c>
      <c r="V198" s="11">
        <f t="shared" si="19"/>
        <v>42287.541666666664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P199" s="7">
        <f t="shared" si="20"/>
        <v>32.75</v>
      </c>
      <c r="Q199" t="str">
        <f t="shared" si="21"/>
        <v>film &amp; video</v>
      </c>
      <c r="R199" t="str">
        <f t="shared" si="22"/>
        <v>drama</v>
      </c>
      <c r="S199">
        <v>42741.515046296299</v>
      </c>
      <c r="T199">
        <v>42783.541666666664</v>
      </c>
      <c r="U199" s="11">
        <f t="shared" si="18"/>
        <v>42741.515046296299</v>
      </c>
      <c r="V199" s="11">
        <f t="shared" si="19"/>
        <v>42783.541666666664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P200" s="7">
        <f t="shared" si="20"/>
        <v>46.5</v>
      </c>
      <c r="Q200" t="str">
        <f t="shared" si="21"/>
        <v>film &amp; video</v>
      </c>
      <c r="R200" t="str">
        <f t="shared" si="22"/>
        <v>drama</v>
      </c>
      <c r="S200">
        <v>41887.050023148149</v>
      </c>
      <c r="T200">
        <v>41917.050023148149</v>
      </c>
      <c r="U200" s="11">
        <f t="shared" si="18"/>
        <v>41887.050023148149</v>
      </c>
      <c r="V200" s="11">
        <f t="shared" si="19"/>
        <v>41917.050023148149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P201" s="7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>
        <v>42583.790532407402</v>
      </c>
      <c r="T201">
        <v>42613.790532407402</v>
      </c>
      <c r="U201" s="11">
        <f t="shared" si="18"/>
        <v>42583.790532407402</v>
      </c>
      <c r="V201" s="11">
        <f t="shared" si="19"/>
        <v>42613.790532407402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P202" s="7">
        <f t="shared" si="20"/>
        <v>87.31</v>
      </c>
      <c r="Q202" t="str">
        <f t="shared" si="21"/>
        <v>film &amp; video</v>
      </c>
      <c r="R202" t="str">
        <f t="shared" si="22"/>
        <v>drama</v>
      </c>
      <c r="S202">
        <v>41866.750034722223</v>
      </c>
      <c r="T202">
        <v>41896.750034722223</v>
      </c>
      <c r="U202" s="11">
        <f t="shared" si="18"/>
        <v>41866.750034722223</v>
      </c>
      <c r="V202" s="11">
        <f t="shared" si="19"/>
        <v>41896.750034722223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P203" s="7">
        <f t="shared" si="20"/>
        <v>54.29</v>
      </c>
      <c r="Q203" t="str">
        <f t="shared" si="21"/>
        <v>film &amp; video</v>
      </c>
      <c r="R203" t="str">
        <f t="shared" si="22"/>
        <v>drama</v>
      </c>
      <c r="S203">
        <v>42023.485289351847</v>
      </c>
      <c r="T203">
        <v>42043.485289351847</v>
      </c>
      <c r="U203" s="11">
        <f t="shared" si="18"/>
        <v>42023.485289351847</v>
      </c>
      <c r="V203" s="11">
        <f t="shared" si="19"/>
        <v>42043.485289351847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P204" s="7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>
        <v>42255.594490740739</v>
      </c>
      <c r="T204">
        <v>42285.540972222218</v>
      </c>
      <c r="U204" s="11">
        <f t="shared" si="18"/>
        <v>42255.594490740739</v>
      </c>
      <c r="V204" s="11">
        <f t="shared" si="19"/>
        <v>42285.540972222218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P205" s="7">
        <f t="shared" si="20"/>
        <v>93.25</v>
      </c>
      <c r="Q205" t="str">
        <f t="shared" si="21"/>
        <v>film &amp; video</v>
      </c>
      <c r="R205" t="str">
        <f t="shared" si="22"/>
        <v>drama</v>
      </c>
      <c r="S205">
        <v>41973.514629629623</v>
      </c>
      <c r="T205">
        <v>42033.514629629623</v>
      </c>
      <c r="U205" s="11">
        <f t="shared" si="18"/>
        <v>41973.514629629623</v>
      </c>
      <c r="V205" s="11">
        <f t="shared" si="19"/>
        <v>42033.514629629623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P206" s="7">
        <f t="shared" si="20"/>
        <v>117.68</v>
      </c>
      <c r="Q206" t="str">
        <f t="shared" si="21"/>
        <v>film &amp; video</v>
      </c>
      <c r="R206" t="str">
        <f t="shared" si="22"/>
        <v>drama</v>
      </c>
      <c r="S206">
        <v>42556.250034722216</v>
      </c>
      <c r="T206">
        <v>42586.250034722216</v>
      </c>
      <c r="U206" s="11">
        <f t="shared" si="18"/>
        <v>42556.250034722216</v>
      </c>
      <c r="V206" s="11">
        <f t="shared" si="19"/>
        <v>42586.250034722216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P207" s="7">
        <f t="shared" si="20"/>
        <v>76.47</v>
      </c>
      <c r="Q207" t="str">
        <f t="shared" si="21"/>
        <v>film &amp; video</v>
      </c>
      <c r="R207" t="str">
        <f t="shared" si="22"/>
        <v>drama</v>
      </c>
      <c r="S207">
        <v>42248.298865740733</v>
      </c>
      <c r="T207">
        <v>42283.298865740733</v>
      </c>
      <c r="U207" s="11">
        <f t="shared" si="18"/>
        <v>42248.298865740733</v>
      </c>
      <c r="V207" s="11">
        <f t="shared" si="19"/>
        <v>42283.298865740733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P208" s="7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>
        <v>42566.67109953703</v>
      </c>
      <c r="T208">
        <v>42587.67109953703</v>
      </c>
      <c r="U208" s="11">
        <f t="shared" si="18"/>
        <v>42566.67109953703</v>
      </c>
      <c r="V208" s="11">
        <f t="shared" si="19"/>
        <v>42587.67109953703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P209" s="7">
        <f t="shared" si="20"/>
        <v>163.85</v>
      </c>
      <c r="Q209" t="str">
        <f t="shared" si="21"/>
        <v>film &amp; video</v>
      </c>
      <c r="R209" t="str">
        <f t="shared" si="22"/>
        <v>drama</v>
      </c>
      <c r="S209">
        <v>41977.863865740735</v>
      </c>
      <c r="T209">
        <v>42007.863865740735</v>
      </c>
      <c r="U209" s="11">
        <f t="shared" si="18"/>
        <v>41977.863865740735</v>
      </c>
      <c r="V209" s="11">
        <f t="shared" si="19"/>
        <v>42007.863865740735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P210" s="7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>
        <v>41959.03665509259</v>
      </c>
      <c r="T210">
        <v>41989.03665509259</v>
      </c>
      <c r="U210" s="11">
        <f t="shared" si="18"/>
        <v>41959.03665509259</v>
      </c>
      <c r="V210" s="11">
        <f t="shared" si="19"/>
        <v>41989.03665509259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P211" s="7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>
        <v>42165.589525462965</v>
      </c>
      <c r="T211">
        <v>42195.589525462965</v>
      </c>
      <c r="U211" s="11">
        <f t="shared" si="18"/>
        <v>42165.589525462965</v>
      </c>
      <c r="V211" s="11">
        <f t="shared" si="19"/>
        <v>42195.589525462965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P212" s="7">
        <f t="shared" si="20"/>
        <v>91.82</v>
      </c>
      <c r="Q212" t="str">
        <f t="shared" si="21"/>
        <v>film &amp; video</v>
      </c>
      <c r="R212" t="str">
        <f t="shared" si="22"/>
        <v>drama</v>
      </c>
      <c r="S212">
        <v>42248.731388888882</v>
      </c>
      <c r="T212">
        <v>42277.874999999993</v>
      </c>
      <c r="U212" s="11">
        <f t="shared" si="18"/>
        <v>42248.731388888882</v>
      </c>
      <c r="V212" s="11">
        <f t="shared" si="19"/>
        <v>42277.874999999993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P213" s="7">
        <f t="shared" si="20"/>
        <v>185.83</v>
      </c>
      <c r="Q213" t="str">
        <f t="shared" si="21"/>
        <v>film &amp; video</v>
      </c>
      <c r="R213" t="str">
        <f t="shared" si="22"/>
        <v>drama</v>
      </c>
      <c r="S213">
        <v>42235.826585648152</v>
      </c>
      <c r="T213">
        <v>42265.826585648152</v>
      </c>
      <c r="U213" s="11">
        <f t="shared" si="18"/>
        <v>42235.826585648152</v>
      </c>
      <c r="V213" s="11">
        <f t="shared" si="19"/>
        <v>42265.826585648152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P214" s="7">
        <f t="shared" si="20"/>
        <v>1</v>
      </c>
      <c r="Q214" t="str">
        <f t="shared" si="21"/>
        <v>film &amp; video</v>
      </c>
      <c r="R214" t="str">
        <f t="shared" si="22"/>
        <v>drama</v>
      </c>
      <c r="S214">
        <v>42416.547685185178</v>
      </c>
      <c r="T214">
        <v>42476.506018518521</v>
      </c>
      <c r="U214" s="11">
        <f t="shared" si="18"/>
        <v>42416.547685185178</v>
      </c>
      <c r="V214" s="11">
        <f t="shared" si="19"/>
        <v>42476.506018518521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P215" s="7">
        <f t="shared" si="20"/>
        <v>20</v>
      </c>
      <c r="Q215" t="str">
        <f t="shared" si="21"/>
        <v>film &amp; video</v>
      </c>
      <c r="R215" t="str">
        <f t="shared" si="22"/>
        <v>drama</v>
      </c>
      <c r="S215">
        <v>42202.260960648149</v>
      </c>
      <c r="T215">
        <v>42232.254641203697</v>
      </c>
      <c r="U215" s="11">
        <f t="shared" si="18"/>
        <v>42202.260960648149</v>
      </c>
      <c r="V215" s="11">
        <f t="shared" si="19"/>
        <v>42232.254641203697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P216" s="7">
        <f t="shared" si="20"/>
        <v>1</v>
      </c>
      <c r="Q216" t="str">
        <f t="shared" si="21"/>
        <v>film &amp; video</v>
      </c>
      <c r="R216" t="str">
        <f t="shared" si="22"/>
        <v>drama</v>
      </c>
      <c r="S216">
        <v>42009.307280092595</v>
      </c>
      <c r="T216">
        <v>42069.307280092595</v>
      </c>
      <c r="U216" s="11">
        <f t="shared" si="18"/>
        <v>42009.307280092595</v>
      </c>
      <c r="V216" s="11">
        <f t="shared" si="19"/>
        <v>42069.307280092595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P217" s="7">
        <f t="shared" si="20"/>
        <v>10</v>
      </c>
      <c r="Q217" t="str">
        <f t="shared" si="21"/>
        <v>film &amp; video</v>
      </c>
      <c r="R217" t="str">
        <f t="shared" si="22"/>
        <v>drama</v>
      </c>
      <c r="S217">
        <v>42374.896782407406</v>
      </c>
      <c r="T217">
        <v>42417.665972222218</v>
      </c>
      <c r="U217" s="11">
        <f t="shared" si="18"/>
        <v>42374.896782407406</v>
      </c>
      <c r="V217" s="11">
        <f t="shared" si="19"/>
        <v>42417.665972222218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P218" s="7">
        <f t="shared" si="20"/>
        <v>331.54</v>
      </c>
      <c r="Q218" t="str">
        <f t="shared" si="21"/>
        <v>film &amp; video</v>
      </c>
      <c r="R218" t="str">
        <f t="shared" si="22"/>
        <v>drama</v>
      </c>
      <c r="S218">
        <v>42066.625428240739</v>
      </c>
      <c r="T218">
        <v>42116.583761574067</v>
      </c>
      <c r="U218" s="11">
        <f t="shared" si="18"/>
        <v>42066.625428240739</v>
      </c>
      <c r="V218" s="11">
        <f t="shared" si="19"/>
        <v>42116.583761574067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P219" s="7">
        <f t="shared" si="20"/>
        <v>314.29000000000002</v>
      </c>
      <c r="Q219" t="str">
        <f t="shared" si="21"/>
        <v>film &amp; video</v>
      </c>
      <c r="R219" t="str">
        <f t="shared" si="22"/>
        <v>drama</v>
      </c>
      <c r="S219">
        <v>41970.307280092595</v>
      </c>
      <c r="T219">
        <v>42001.307280092595</v>
      </c>
      <c r="U219" s="11">
        <f t="shared" si="18"/>
        <v>41970.307280092595</v>
      </c>
      <c r="V219" s="11">
        <f t="shared" si="19"/>
        <v>42001.307280092595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P220" s="7">
        <f t="shared" si="20"/>
        <v>100</v>
      </c>
      <c r="Q220" t="str">
        <f t="shared" si="21"/>
        <v>film &amp; video</v>
      </c>
      <c r="R220" t="str">
        <f t="shared" si="22"/>
        <v>drama</v>
      </c>
      <c r="S220">
        <v>42079.295011574075</v>
      </c>
      <c r="T220">
        <v>42139.295011574075</v>
      </c>
      <c r="U220" s="11">
        <f t="shared" si="18"/>
        <v>42079.295011574075</v>
      </c>
      <c r="V220" s="11">
        <f t="shared" si="19"/>
        <v>42139.295011574075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P221" s="7">
        <f t="shared" si="20"/>
        <v>115.99</v>
      </c>
      <c r="Q221" t="str">
        <f t="shared" si="21"/>
        <v>film &amp; video</v>
      </c>
      <c r="R221" t="str">
        <f t="shared" si="22"/>
        <v>drama</v>
      </c>
      <c r="S221">
        <v>42428.993344907409</v>
      </c>
      <c r="T221">
        <v>42460.957638888889</v>
      </c>
      <c r="U221" s="11">
        <f t="shared" si="18"/>
        <v>42428.993344907409</v>
      </c>
      <c r="V221" s="11">
        <f t="shared" si="19"/>
        <v>42460.957638888889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P222" s="7">
        <f t="shared" si="20"/>
        <v>120</v>
      </c>
      <c r="Q222" t="str">
        <f t="shared" si="21"/>
        <v>film &amp; video</v>
      </c>
      <c r="R222" t="str">
        <f t="shared" si="22"/>
        <v>drama</v>
      </c>
      <c r="S222">
        <v>42195.310532407406</v>
      </c>
      <c r="T222">
        <v>42236.504166666658</v>
      </c>
      <c r="U222" s="11">
        <f t="shared" si="18"/>
        <v>42195.310532407406</v>
      </c>
      <c r="V222" s="11">
        <f t="shared" si="19"/>
        <v>42236.504166666658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P223" s="7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>
        <v>42031.504212962966</v>
      </c>
      <c r="T223">
        <v>42091.462546296294</v>
      </c>
      <c r="U223" s="11">
        <f t="shared" si="18"/>
        <v>42031.504212962966</v>
      </c>
      <c r="V223" s="11">
        <f t="shared" si="19"/>
        <v>42091.462546296294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P224" s="7">
        <f t="shared" si="20"/>
        <v>65</v>
      </c>
      <c r="Q224" t="str">
        <f t="shared" si="21"/>
        <v>film &amp; video</v>
      </c>
      <c r="R224" t="str">
        <f t="shared" si="22"/>
        <v>drama</v>
      </c>
      <c r="S224">
        <v>42031.436550925922</v>
      </c>
      <c r="T224">
        <v>42089.777083333327</v>
      </c>
      <c r="U224" s="11">
        <f t="shared" si="18"/>
        <v>42031.436550925922</v>
      </c>
      <c r="V224" s="11">
        <f t="shared" si="19"/>
        <v>42089.777083333327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P225" s="7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>
        <v>42481.714699074073</v>
      </c>
      <c r="T225">
        <v>42511.711805555555</v>
      </c>
      <c r="U225" s="11">
        <f t="shared" si="18"/>
        <v>42481.714699074073</v>
      </c>
      <c r="V225" s="11">
        <f t="shared" si="19"/>
        <v>42511.711805555555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P226" s="7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>
        <v>42134.901921296296</v>
      </c>
      <c r="T226">
        <v>42194.901921296296</v>
      </c>
      <c r="U226" s="11">
        <f t="shared" si="18"/>
        <v>42134.901921296296</v>
      </c>
      <c r="V226" s="11">
        <f t="shared" si="19"/>
        <v>42194.901921296296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P227" s="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>
        <v>42438.627939814811</v>
      </c>
      <c r="T227">
        <v>42468.586273148147</v>
      </c>
      <c r="U227" s="11">
        <f t="shared" si="18"/>
        <v>42438.627939814811</v>
      </c>
      <c r="V227" s="11">
        <f t="shared" si="19"/>
        <v>42468.586273148147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P228" s="7">
        <f t="shared" si="20"/>
        <v>125</v>
      </c>
      <c r="Q228" t="str">
        <f t="shared" si="21"/>
        <v>film &amp; video</v>
      </c>
      <c r="R228" t="str">
        <f t="shared" si="22"/>
        <v>drama</v>
      </c>
      <c r="S228">
        <v>42106.332685185182</v>
      </c>
      <c r="T228">
        <v>42155.061805555553</v>
      </c>
      <c r="U228" s="11">
        <f t="shared" si="18"/>
        <v>42106.332685185182</v>
      </c>
      <c r="V228" s="11">
        <f t="shared" si="19"/>
        <v>42155.061805555553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P229" s="7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>
        <v>42164.560659722221</v>
      </c>
      <c r="T229">
        <v>42194.560659722221</v>
      </c>
      <c r="U229" s="11">
        <f t="shared" si="18"/>
        <v>42164.560659722221</v>
      </c>
      <c r="V229" s="11">
        <f t="shared" si="19"/>
        <v>42194.560659722221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P230" s="7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>
        <v>42096.353067129625</v>
      </c>
      <c r="T230">
        <v>42156.353067129625</v>
      </c>
      <c r="U230" s="11">
        <f t="shared" si="18"/>
        <v>42096.353067129625</v>
      </c>
      <c r="V230" s="11">
        <f t="shared" si="19"/>
        <v>42156.353067129625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P231" s="7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>
        <v>42383.600659722222</v>
      </c>
      <c r="T231">
        <v>42413.600659722222</v>
      </c>
      <c r="U231" s="11">
        <f t="shared" si="18"/>
        <v>42383.600659722222</v>
      </c>
      <c r="V231" s="11">
        <f t="shared" si="19"/>
        <v>42413.600659722222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P232" s="7">
        <f t="shared" si="20"/>
        <v>30</v>
      </c>
      <c r="Q232" t="str">
        <f t="shared" si="21"/>
        <v>film &amp; video</v>
      </c>
      <c r="R232" t="str">
        <f t="shared" si="22"/>
        <v>drama</v>
      </c>
      <c r="S232">
        <v>42129.443877314807</v>
      </c>
      <c r="T232">
        <v>42159.443877314807</v>
      </c>
      <c r="U232" s="11">
        <f t="shared" si="18"/>
        <v>42129.443877314807</v>
      </c>
      <c r="V232" s="11">
        <f t="shared" si="19"/>
        <v>42159.443877314807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P233" s="7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>
        <v>42341.625590277778</v>
      </c>
      <c r="T233">
        <v>42371.625590277778</v>
      </c>
      <c r="U233" s="11">
        <f t="shared" si="18"/>
        <v>42341.625590277778</v>
      </c>
      <c r="V233" s="11">
        <f t="shared" si="19"/>
        <v>42371.625590277778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P234" s="7">
        <f t="shared" si="20"/>
        <v>15.71</v>
      </c>
      <c r="Q234" t="str">
        <f t="shared" si="21"/>
        <v>film &amp; video</v>
      </c>
      <c r="R234" t="str">
        <f t="shared" si="22"/>
        <v>drama</v>
      </c>
      <c r="S234">
        <v>42032.492430555554</v>
      </c>
      <c r="T234">
        <v>42062.492430555554</v>
      </c>
      <c r="U234" s="11">
        <f t="shared" si="18"/>
        <v>42032.492430555554</v>
      </c>
      <c r="V234" s="11">
        <f t="shared" si="19"/>
        <v>42062.492430555554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P235" s="7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>
        <v>42612.578379629624</v>
      </c>
      <c r="T235">
        <v>42642.578379629624</v>
      </c>
      <c r="U235" s="11">
        <f t="shared" si="18"/>
        <v>42612.578379629624</v>
      </c>
      <c r="V235" s="11">
        <f t="shared" si="19"/>
        <v>42642.578379629624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P236" s="7">
        <f t="shared" si="20"/>
        <v>80.2</v>
      </c>
      <c r="Q236" t="str">
        <f t="shared" si="21"/>
        <v>film &amp; video</v>
      </c>
      <c r="R236" t="str">
        <f t="shared" si="22"/>
        <v>drama</v>
      </c>
      <c r="S236">
        <v>42135.70207175926</v>
      </c>
      <c r="T236">
        <v>42175.70207175926</v>
      </c>
      <c r="U236" s="11">
        <f t="shared" si="18"/>
        <v>42135.70207175926</v>
      </c>
      <c r="V236" s="11">
        <f t="shared" si="19"/>
        <v>42175.70207175926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P237" s="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>
        <v>42164.575196759259</v>
      </c>
      <c r="T237">
        <v>42194.575196759259</v>
      </c>
      <c r="U237" s="11">
        <f t="shared" si="18"/>
        <v>42164.575196759259</v>
      </c>
      <c r="V237" s="11">
        <f t="shared" si="19"/>
        <v>42194.575196759259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P238" s="7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>
        <v>42320.751145833325</v>
      </c>
      <c r="T238">
        <v>42373.666666666664</v>
      </c>
      <c r="U238" s="11">
        <f t="shared" si="18"/>
        <v>42320.751145833325</v>
      </c>
      <c r="V238" s="11">
        <f t="shared" si="19"/>
        <v>42373.666666666664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P239" s="7">
        <f t="shared" si="20"/>
        <v>50</v>
      </c>
      <c r="Q239" t="str">
        <f t="shared" si="21"/>
        <v>film &amp; video</v>
      </c>
      <c r="R239" t="str">
        <f t="shared" si="22"/>
        <v>drama</v>
      </c>
      <c r="S239">
        <v>42377.243854166663</v>
      </c>
      <c r="T239">
        <v>42437.243854166663</v>
      </c>
      <c r="U239" s="11">
        <f t="shared" si="18"/>
        <v>42377.243854166663</v>
      </c>
      <c r="V239" s="11">
        <f t="shared" si="19"/>
        <v>42437.243854166663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P240" s="7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>
        <v>42713.629166666658</v>
      </c>
      <c r="T240">
        <v>42734.041666666664</v>
      </c>
      <c r="U240" s="11">
        <f t="shared" si="18"/>
        <v>42713.629166666658</v>
      </c>
      <c r="V240" s="11">
        <f t="shared" si="19"/>
        <v>42734.041666666664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P241" s="7">
        <f t="shared" si="20"/>
        <v>50</v>
      </c>
      <c r="Q241" t="str">
        <f t="shared" si="21"/>
        <v>film &amp; video</v>
      </c>
      <c r="R241" t="str">
        <f t="shared" si="22"/>
        <v>drama</v>
      </c>
      <c r="S241">
        <v>42296.776967592588</v>
      </c>
      <c r="T241">
        <v>42316.166666666664</v>
      </c>
      <c r="U241" s="11">
        <f t="shared" si="18"/>
        <v>42296.776967592588</v>
      </c>
      <c r="V241" s="11">
        <f t="shared" si="19"/>
        <v>42316.166666666664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P242" s="7">
        <f t="shared" si="20"/>
        <v>117.85</v>
      </c>
      <c r="Q242" t="str">
        <f t="shared" si="21"/>
        <v>film &amp; video</v>
      </c>
      <c r="R242" t="str">
        <f t="shared" si="22"/>
        <v>documentary</v>
      </c>
      <c r="S242">
        <v>41354.375127314815</v>
      </c>
      <c r="T242">
        <v>41399.375127314815</v>
      </c>
      <c r="U242" s="11">
        <f t="shared" si="18"/>
        <v>41354.375127314815</v>
      </c>
      <c r="V242" s="11">
        <f t="shared" si="19"/>
        <v>41399.375127314815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P243" s="7">
        <f t="shared" si="20"/>
        <v>109.04</v>
      </c>
      <c r="Q243" t="str">
        <f t="shared" si="21"/>
        <v>film &amp; video</v>
      </c>
      <c r="R243" t="str">
        <f t="shared" si="22"/>
        <v>documentary</v>
      </c>
      <c r="S243">
        <v>41949.364629629628</v>
      </c>
      <c r="T243">
        <v>41994.364629629628</v>
      </c>
      <c r="U243" s="11">
        <f t="shared" si="18"/>
        <v>41949.364629629628</v>
      </c>
      <c r="V243" s="11">
        <f t="shared" si="19"/>
        <v>41994.364629629628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P244" s="7">
        <f t="shared" si="20"/>
        <v>73.02</v>
      </c>
      <c r="Q244" t="str">
        <f t="shared" si="21"/>
        <v>film &amp; video</v>
      </c>
      <c r="R244" t="str">
        <f t="shared" si="22"/>
        <v>documentary</v>
      </c>
      <c r="S244">
        <v>40862.15960648148</v>
      </c>
      <c r="T244">
        <v>40897.15960648148</v>
      </c>
      <c r="U244" s="11">
        <f t="shared" si="18"/>
        <v>40862.15960648148</v>
      </c>
      <c r="V244" s="11">
        <f t="shared" si="19"/>
        <v>40897.15960648148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P245" s="7">
        <f t="shared" si="20"/>
        <v>78.2</v>
      </c>
      <c r="Q245" t="str">
        <f t="shared" si="21"/>
        <v>film &amp; video</v>
      </c>
      <c r="R245" t="str">
        <f t="shared" si="22"/>
        <v>documentary</v>
      </c>
      <c r="S245">
        <v>41661.714166666665</v>
      </c>
      <c r="T245">
        <v>41691.714166666665</v>
      </c>
      <c r="U245" s="11">
        <f t="shared" si="18"/>
        <v>41661.714166666665</v>
      </c>
      <c r="V245" s="11">
        <f t="shared" si="19"/>
        <v>41691.714166666665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P246" s="7">
        <f t="shared" si="20"/>
        <v>47.4</v>
      </c>
      <c r="Q246" t="str">
        <f t="shared" si="21"/>
        <v>film &amp; video</v>
      </c>
      <c r="R246" t="str">
        <f t="shared" si="22"/>
        <v>documentary</v>
      </c>
      <c r="S246">
        <v>40212.990266203698</v>
      </c>
      <c r="T246">
        <v>40252.962499999994</v>
      </c>
      <c r="U246" s="11">
        <f t="shared" si="18"/>
        <v>40212.990266203698</v>
      </c>
      <c r="V246" s="11">
        <f t="shared" si="19"/>
        <v>40252.962499999994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P247" s="7">
        <f t="shared" si="20"/>
        <v>54.02</v>
      </c>
      <c r="Q247" t="str">
        <f t="shared" si="21"/>
        <v>film &amp; video</v>
      </c>
      <c r="R247" t="str">
        <f t="shared" si="22"/>
        <v>documentary</v>
      </c>
      <c r="S247">
        <v>41106.719733796293</v>
      </c>
      <c r="T247">
        <v>41136.719733796293</v>
      </c>
      <c r="U247" s="11">
        <f t="shared" si="18"/>
        <v>41106.719733796293</v>
      </c>
      <c r="V247" s="11">
        <f t="shared" si="19"/>
        <v>41136.719733796293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P248" s="7">
        <f t="shared" si="20"/>
        <v>68.489999999999995</v>
      </c>
      <c r="Q248" t="str">
        <f t="shared" si="21"/>
        <v>film &amp; video</v>
      </c>
      <c r="R248" t="str">
        <f t="shared" si="22"/>
        <v>documentary</v>
      </c>
      <c r="S248">
        <v>40480.030150462961</v>
      </c>
      <c r="T248">
        <v>40530.071817129625</v>
      </c>
      <c r="U248" s="11">
        <f t="shared" si="18"/>
        <v>40480.030150462961</v>
      </c>
      <c r="V248" s="11">
        <f t="shared" si="19"/>
        <v>40530.071817129625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P249" s="7">
        <f t="shared" si="20"/>
        <v>108.15</v>
      </c>
      <c r="Q249" t="str">
        <f t="shared" si="21"/>
        <v>film &amp; video</v>
      </c>
      <c r="R249" t="str">
        <f t="shared" si="22"/>
        <v>documentary</v>
      </c>
      <c r="S249">
        <v>40430.270995370367</v>
      </c>
      <c r="T249">
        <v>40466.818749999999</v>
      </c>
      <c r="U249" s="11">
        <f t="shared" si="18"/>
        <v>40430.270995370367</v>
      </c>
      <c r="V249" s="11">
        <f t="shared" si="19"/>
        <v>40466.818749999999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P250" s="7">
        <f t="shared" si="20"/>
        <v>589.95000000000005</v>
      </c>
      <c r="Q250" t="str">
        <f t="shared" si="21"/>
        <v>film &amp; video</v>
      </c>
      <c r="R250" t="str">
        <f t="shared" si="22"/>
        <v>documentary</v>
      </c>
      <c r="S250">
        <v>40870.441076388888</v>
      </c>
      <c r="T250">
        <v>40915.441076388888</v>
      </c>
      <c r="U250" s="11">
        <f t="shared" si="18"/>
        <v>40870.441076388888</v>
      </c>
      <c r="V250" s="11">
        <f t="shared" si="19"/>
        <v>40915.441076388888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P251" s="7">
        <f t="shared" si="20"/>
        <v>48.05</v>
      </c>
      <c r="Q251" t="str">
        <f t="shared" si="21"/>
        <v>film &amp; video</v>
      </c>
      <c r="R251" t="str">
        <f t="shared" si="22"/>
        <v>documentary</v>
      </c>
      <c r="S251">
        <v>40332.590509259258</v>
      </c>
      <c r="T251">
        <v>40412.402777777774</v>
      </c>
      <c r="U251" s="11">
        <f t="shared" si="18"/>
        <v>40332.590509259258</v>
      </c>
      <c r="V251" s="11">
        <f t="shared" si="19"/>
        <v>40412.402777777774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P252" s="7">
        <f t="shared" si="20"/>
        <v>72.48</v>
      </c>
      <c r="Q252" t="str">
        <f t="shared" si="21"/>
        <v>film &amp; video</v>
      </c>
      <c r="R252" t="str">
        <f t="shared" si="22"/>
        <v>documentary</v>
      </c>
      <c r="S252">
        <v>41401.232534722221</v>
      </c>
      <c r="T252">
        <v>41431.232534722221</v>
      </c>
      <c r="U252" s="11">
        <f t="shared" si="18"/>
        <v>41401.232534722221</v>
      </c>
      <c r="V252" s="11">
        <f t="shared" si="19"/>
        <v>41431.232534722221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P253" s="7">
        <f t="shared" si="20"/>
        <v>57.08</v>
      </c>
      <c r="Q253" t="str">
        <f t="shared" si="21"/>
        <v>film &amp; video</v>
      </c>
      <c r="R253" t="str">
        <f t="shared" si="22"/>
        <v>documentary</v>
      </c>
      <c r="S253">
        <v>41013.454236111109</v>
      </c>
      <c r="T253">
        <v>41045.458333333328</v>
      </c>
      <c r="U253" s="11">
        <f t="shared" si="18"/>
        <v>41013.454236111109</v>
      </c>
      <c r="V253" s="11">
        <f t="shared" si="19"/>
        <v>41045.458333333328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P254" s="7">
        <f t="shared" si="20"/>
        <v>85.44</v>
      </c>
      <c r="Q254" t="str">
        <f t="shared" si="21"/>
        <v>film &amp; video</v>
      </c>
      <c r="R254" t="str">
        <f t="shared" si="22"/>
        <v>documentary</v>
      </c>
      <c r="S254">
        <v>40266.329375000001</v>
      </c>
      <c r="T254">
        <v>40329.832638888889</v>
      </c>
      <c r="U254" s="11">
        <f t="shared" si="18"/>
        <v>40266.329375000001</v>
      </c>
      <c r="V254" s="11">
        <f t="shared" si="19"/>
        <v>40329.832638888889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P255" s="7">
        <f t="shared" si="20"/>
        <v>215.86</v>
      </c>
      <c r="Q255" t="str">
        <f t="shared" si="21"/>
        <v>film &amp; video</v>
      </c>
      <c r="R255" t="str">
        <f t="shared" si="22"/>
        <v>documentary</v>
      </c>
      <c r="S255">
        <v>40924.31753472222</v>
      </c>
      <c r="T255">
        <v>40954.31753472222</v>
      </c>
      <c r="U255" s="11">
        <f t="shared" si="18"/>
        <v>40924.31753472222</v>
      </c>
      <c r="V255" s="11">
        <f t="shared" si="19"/>
        <v>40954.31753472222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P256" s="7">
        <f t="shared" si="20"/>
        <v>89.39</v>
      </c>
      <c r="Q256" t="str">
        <f t="shared" si="21"/>
        <v>film &amp; video</v>
      </c>
      <c r="R256" t="str">
        <f t="shared" si="22"/>
        <v>documentary</v>
      </c>
      <c r="S256">
        <v>42263.619328703695</v>
      </c>
      <c r="T256">
        <v>42293.749999999993</v>
      </c>
      <c r="U256" s="11">
        <f t="shared" si="18"/>
        <v>42263.619328703695</v>
      </c>
      <c r="V256" s="11">
        <f t="shared" si="19"/>
        <v>42293.749999999993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P257" s="7">
        <f t="shared" si="20"/>
        <v>45.42</v>
      </c>
      <c r="Q257" t="str">
        <f t="shared" si="21"/>
        <v>film &amp; video</v>
      </c>
      <c r="R257" t="str">
        <f t="shared" si="22"/>
        <v>documentary</v>
      </c>
      <c r="S257">
        <v>40588.193078703705</v>
      </c>
      <c r="T257">
        <v>40618.151412037034</v>
      </c>
      <c r="U257" s="11">
        <f t="shared" si="18"/>
        <v>40588.193078703705</v>
      </c>
      <c r="V257" s="11">
        <f t="shared" si="19"/>
        <v>40618.151412037034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P258" s="7">
        <f t="shared" si="20"/>
        <v>65.760000000000005</v>
      </c>
      <c r="Q258" t="str">
        <f t="shared" si="21"/>
        <v>film &amp; video</v>
      </c>
      <c r="R258" t="str">
        <f t="shared" si="22"/>
        <v>documentary</v>
      </c>
      <c r="S258">
        <v>41319.435960648145</v>
      </c>
      <c r="T258">
        <v>41349.435960648145</v>
      </c>
      <c r="U258" s="11">
        <f t="shared" ref="U258:U321" si="23">(((J258/60)/60)/24)+DATE(1970,1,1)+(-8/24)</f>
        <v>41319.435960648145</v>
      </c>
      <c r="V258" s="11">
        <f t="shared" ref="V258:V321" si="24">(((I258/60)/60)/24)+DATE(1970,1,1)+(-8/24)</f>
        <v>41349.435960648145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P259" s="7">
        <f t="shared" ref="P259:P322" si="25">ROUND(E259/L259,2)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>
        <v>42479.293541666666</v>
      </c>
      <c r="T259">
        <v>42509.293541666666</v>
      </c>
      <c r="U259" s="11">
        <f t="shared" si="23"/>
        <v>42479.293541666666</v>
      </c>
      <c r="V259" s="11">
        <f t="shared" si="24"/>
        <v>42509.293541666666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>
        <v>40681.718356481477</v>
      </c>
      <c r="T260">
        <v>40711.718356481477</v>
      </c>
      <c r="U260" s="11">
        <f t="shared" si="23"/>
        <v>40681.718356481477</v>
      </c>
      <c r="V260" s="11">
        <f t="shared" si="24"/>
        <v>40711.718356481477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>
        <v>42072.404733796291</v>
      </c>
      <c r="T261">
        <v>42102.404733796291</v>
      </c>
      <c r="U261" s="11">
        <f t="shared" si="23"/>
        <v>42072.404733796291</v>
      </c>
      <c r="V261" s="11">
        <f t="shared" si="24"/>
        <v>42102.404733796291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>
        <v>40330.422210648147</v>
      </c>
      <c r="T262">
        <v>40376.082638888889</v>
      </c>
      <c r="U262" s="11">
        <f t="shared" si="23"/>
        <v>40330.422210648147</v>
      </c>
      <c r="V262" s="11">
        <f t="shared" si="24"/>
        <v>40376.082638888889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>
        <v>41017.552129629628</v>
      </c>
      <c r="T263">
        <v>41067.288194444445</v>
      </c>
      <c r="U263" s="11">
        <f t="shared" si="23"/>
        <v>41017.552129629628</v>
      </c>
      <c r="V263" s="11">
        <f t="shared" si="24"/>
        <v>41067.288194444445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>
        <v>40554.914675925924</v>
      </c>
      <c r="T264">
        <v>40599.914675925924</v>
      </c>
      <c r="U264" s="11">
        <f t="shared" si="23"/>
        <v>40554.914675925924</v>
      </c>
      <c r="V264" s="11">
        <f t="shared" si="24"/>
        <v>40599.914675925924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>
        <v>41149.621458333328</v>
      </c>
      <c r="T265">
        <v>41179.621458333328</v>
      </c>
      <c r="U265" s="11">
        <f t="shared" si="23"/>
        <v>41149.621458333328</v>
      </c>
      <c r="V265" s="11">
        <f t="shared" si="24"/>
        <v>41179.621458333328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>
        <v>41010.286979166667</v>
      </c>
      <c r="T266">
        <v>41040.286979166667</v>
      </c>
      <c r="U266" s="11">
        <f t="shared" si="23"/>
        <v>41010.286979166667</v>
      </c>
      <c r="V266" s="11">
        <f t="shared" si="24"/>
        <v>41040.286979166667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>
        <v>40266.912384259253</v>
      </c>
      <c r="T267">
        <v>40308.511111111111</v>
      </c>
      <c r="U267" s="11">
        <f t="shared" si="23"/>
        <v>40266.912384259253</v>
      </c>
      <c r="V267" s="11">
        <f t="shared" si="24"/>
        <v>40308.511111111111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>
        <v>40204.841516203705</v>
      </c>
      <c r="T268">
        <v>40290.82708333333</v>
      </c>
      <c r="U268" s="11">
        <f t="shared" si="23"/>
        <v>40204.841516203705</v>
      </c>
      <c r="V268" s="11">
        <f t="shared" si="24"/>
        <v>40290.82708333333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>
        <v>41785.119201388887</v>
      </c>
      <c r="T269">
        <v>41815.119201388887</v>
      </c>
      <c r="U269" s="11">
        <f t="shared" si="23"/>
        <v>41785.119201388887</v>
      </c>
      <c r="V269" s="11">
        <f t="shared" si="24"/>
        <v>41815.119201388887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>
        <v>40808.819189814814</v>
      </c>
      <c r="T270">
        <v>40853.860856481479</v>
      </c>
      <c r="U270" s="11">
        <f t="shared" si="23"/>
        <v>40808.819189814814</v>
      </c>
      <c r="V270" s="11">
        <f t="shared" si="24"/>
        <v>40853.860856481479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>
        <v>42757.863680555551</v>
      </c>
      <c r="T271">
        <v>42787.863680555551</v>
      </c>
      <c r="U271" s="11">
        <f t="shared" si="23"/>
        <v>42757.863680555551</v>
      </c>
      <c r="V271" s="11">
        <f t="shared" si="24"/>
        <v>42787.863680555551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>
        <v>40637.533217592587</v>
      </c>
      <c r="T272">
        <v>40687.833333333328</v>
      </c>
      <c r="U272" s="11">
        <f t="shared" si="23"/>
        <v>40637.533217592587</v>
      </c>
      <c r="V272" s="11">
        <f t="shared" si="24"/>
        <v>40687.833333333328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>
        <v>41611.766909722224</v>
      </c>
      <c r="T273">
        <v>41641</v>
      </c>
      <c r="U273" s="11">
        <f t="shared" si="23"/>
        <v>41611.766909722224</v>
      </c>
      <c r="V273" s="11">
        <f t="shared" si="24"/>
        <v>41641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>
        <v>40235.567025462959</v>
      </c>
      <c r="T274">
        <v>40296.450694444444</v>
      </c>
      <c r="U274" s="11">
        <f t="shared" si="23"/>
        <v>40235.567025462959</v>
      </c>
      <c r="V274" s="11">
        <f t="shared" si="24"/>
        <v>40296.450694444444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>
        <v>40697.16511574074</v>
      </c>
      <c r="T275">
        <v>40727.16511574074</v>
      </c>
      <c r="U275" s="11">
        <f t="shared" si="23"/>
        <v>40697.16511574074</v>
      </c>
      <c r="V275" s="11">
        <f t="shared" si="24"/>
        <v>40727.16511574074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>
        <v>40969.579039351847</v>
      </c>
      <c r="T276">
        <v>41003.957638888889</v>
      </c>
      <c r="U276" s="11">
        <f t="shared" si="23"/>
        <v>40969.579039351847</v>
      </c>
      <c r="V276" s="11">
        <f t="shared" si="24"/>
        <v>41003.957638888889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>
        <v>41192.698680555557</v>
      </c>
      <c r="T277">
        <v>41222.740347222221</v>
      </c>
      <c r="U277" s="11">
        <f t="shared" si="23"/>
        <v>41192.698680555557</v>
      </c>
      <c r="V277" s="11">
        <f t="shared" si="24"/>
        <v>41222.740347222221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>
        <v>40966.74854166666</v>
      </c>
      <c r="T278">
        <v>41026.706874999996</v>
      </c>
      <c r="U278" s="11">
        <f t="shared" si="23"/>
        <v>40966.74854166666</v>
      </c>
      <c r="V278" s="11">
        <f t="shared" si="24"/>
        <v>41026.706874999996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>
        <v>42117.55809027778</v>
      </c>
      <c r="T279">
        <v>42147.55809027778</v>
      </c>
      <c r="U279" s="11">
        <f t="shared" si="23"/>
        <v>42117.55809027778</v>
      </c>
      <c r="V279" s="11">
        <f t="shared" si="24"/>
        <v>42147.55809027778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>
        <v>41163.707627314812</v>
      </c>
      <c r="T280">
        <v>41193.707627314812</v>
      </c>
      <c r="U280" s="11">
        <f t="shared" si="23"/>
        <v>41163.707627314812</v>
      </c>
      <c r="V280" s="11">
        <f t="shared" si="24"/>
        <v>41193.707627314812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>
        <v>42758.910833333335</v>
      </c>
      <c r="T281">
        <v>42792.750694444439</v>
      </c>
      <c r="U281" s="11">
        <f t="shared" si="23"/>
        <v>42758.910833333335</v>
      </c>
      <c r="V281" s="11">
        <f t="shared" si="24"/>
        <v>42792.750694444439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>
        <v>41744.257349537031</v>
      </c>
      <c r="T282">
        <v>41789.257349537031</v>
      </c>
      <c r="U282" s="11">
        <f t="shared" si="23"/>
        <v>41744.257349537031</v>
      </c>
      <c r="V282" s="11">
        <f t="shared" si="24"/>
        <v>41789.257349537031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>
        <v>39949.830011574071</v>
      </c>
      <c r="T283">
        <v>40035.476388888885</v>
      </c>
      <c r="U283" s="11">
        <f t="shared" si="23"/>
        <v>39949.830011574071</v>
      </c>
      <c r="V283" s="11">
        <f t="shared" si="24"/>
        <v>40035.476388888885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>
        <v>40194.586712962962</v>
      </c>
      <c r="T284">
        <v>40231.583333333328</v>
      </c>
      <c r="U284" s="11">
        <f t="shared" si="23"/>
        <v>40194.586712962962</v>
      </c>
      <c r="V284" s="11">
        <f t="shared" si="24"/>
        <v>40231.583333333328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>
        <v>40675.376666666663</v>
      </c>
      <c r="T285">
        <v>40694.874305555553</v>
      </c>
      <c r="U285" s="11">
        <f t="shared" si="23"/>
        <v>40675.376666666663</v>
      </c>
      <c r="V285" s="11">
        <f t="shared" si="24"/>
        <v>40694.874305555553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>
        <v>40904.404861111107</v>
      </c>
      <c r="T286">
        <v>40929.404861111107</v>
      </c>
      <c r="U286" s="11">
        <f t="shared" si="23"/>
        <v>40904.404861111107</v>
      </c>
      <c r="V286" s="11">
        <f t="shared" si="24"/>
        <v>40929.404861111107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>
        <v>41506.422777777778</v>
      </c>
      <c r="T287">
        <v>41536.422777777778</v>
      </c>
      <c r="U287" s="11">
        <f t="shared" si="23"/>
        <v>41506.422777777778</v>
      </c>
      <c r="V287" s="11">
        <f t="shared" si="24"/>
        <v>41536.422777777778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>
        <v>41313.48291666666</v>
      </c>
      <c r="T288">
        <v>41358.441249999996</v>
      </c>
      <c r="U288" s="11">
        <f t="shared" si="23"/>
        <v>41313.48291666666</v>
      </c>
      <c r="V288" s="11">
        <f t="shared" si="24"/>
        <v>41358.441249999996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>
        <v>41183.944652777776</v>
      </c>
      <c r="T289">
        <v>41214.833333333328</v>
      </c>
      <c r="U289" s="11">
        <f t="shared" si="23"/>
        <v>41183.944652777776</v>
      </c>
      <c r="V289" s="11">
        <f t="shared" si="24"/>
        <v>41214.833333333328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>
        <v>41050.835567129623</v>
      </c>
      <c r="T290">
        <v>41085.835567129623</v>
      </c>
      <c r="U290" s="11">
        <f t="shared" si="23"/>
        <v>41050.835567129623</v>
      </c>
      <c r="V290" s="11">
        <f t="shared" si="24"/>
        <v>41085.835567129623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>
        <v>41550.123078703698</v>
      </c>
      <c r="T291">
        <v>41580.123078703698</v>
      </c>
      <c r="U291" s="11">
        <f t="shared" si="23"/>
        <v>41550.123078703698</v>
      </c>
      <c r="V291" s="11">
        <f t="shared" si="24"/>
        <v>41580.123078703698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>
        <v>40526.035844907405</v>
      </c>
      <c r="T292">
        <v>40575.999305555553</v>
      </c>
      <c r="U292" s="11">
        <f t="shared" si="23"/>
        <v>40526.035844907405</v>
      </c>
      <c r="V292" s="11">
        <f t="shared" si="24"/>
        <v>40575.999305555553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>
        <v>41376.435717592591</v>
      </c>
      <c r="T293">
        <v>41394.667361111111</v>
      </c>
      <c r="U293" s="11">
        <f t="shared" si="23"/>
        <v>41376.435717592591</v>
      </c>
      <c r="V293" s="11">
        <f t="shared" si="24"/>
        <v>41394.667361111111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>
        <v>40812.469895833332</v>
      </c>
      <c r="T294">
        <v>40844.832638888889</v>
      </c>
      <c r="U294" s="11">
        <f t="shared" si="23"/>
        <v>40812.469895833332</v>
      </c>
      <c r="V294" s="11">
        <f t="shared" si="24"/>
        <v>40844.832638888889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>
        <v>41719.334652777776</v>
      </c>
      <c r="T295">
        <v>41749.334652777776</v>
      </c>
      <c r="U295" s="11">
        <f t="shared" si="23"/>
        <v>41719.334652777776</v>
      </c>
      <c r="V295" s="11">
        <f t="shared" si="24"/>
        <v>41749.334652777776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>
        <v>40342.751087962963</v>
      </c>
      <c r="T296">
        <v>40378.333333333328</v>
      </c>
      <c r="U296" s="11">
        <f t="shared" si="23"/>
        <v>40342.751087962963</v>
      </c>
      <c r="V296" s="11">
        <f t="shared" si="24"/>
        <v>40378.333333333328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>
        <v>41518.671400462961</v>
      </c>
      <c r="T297">
        <v>41578.666666666664</v>
      </c>
      <c r="U297" s="11">
        <f t="shared" si="23"/>
        <v>41518.671400462961</v>
      </c>
      <c r="V297" s="11">
        <f t="shared" si="24"/>
        <v>41578.666666666664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>
        <v>41134.142164351848</v>
      </c>
      <c r="T298">
        <v>41159.142164351848</v>
      </c>
      <c r="U298" s="11">
        <f t="shared" si="23"/>
        <v>41134.142164351848</v>
      </c>
      <c r="V298" s="11">
        <f t="shared" si="24"/>
        <v>41159.142164351848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>
        <v>42089.394687500004</v>
      </c>
      <c r="T299">
        <v>42124.832638888889</v>
      </c>
      <c r="U299" s="11">
        <f t="shared" si="23"/>
        <v>42089.394687500004</v>
      </c>
      <c r="V299" s="11">
        <f t="shared" si="24"/>
        <v>42124.832638888889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>
        <v>41709.130185185182</v>
      </c>
      <c r="T300">
        <v>41768.541666666664</v>
      </c>
      <c r="U300" s="11">
        <f t="shared" si="23"/>
        <v>41709.130185185182</v>
      </c>
      <c r="V300" s="11">
        <f t="shared" si="24"/>
        <v>41768.541666666664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>
        <v>40468.891898148147</v>
      </c>
      <c r="T301">
        <v>40498.933564814812</v>
      </c>
      <c r="U301" s="11">
        <f t="shared" si="23"/>
        <v>40468.891898148147</v>
      </c>
      <c r="V301" s="11">
        <f t="shared" si="24"/>
        <v>40498.933564814812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>
        <v>40626.626597222217</v>
      </c>
      <c r="T302">
        <v>40657.626597222217</v>
      </c>
      <c r="U302" s="11">
        <f t="shared" si="23"/>
        <v>40626.626597222217</v>
      </c>
      <c r="V302" s="11">
        <f t="shared" si="24"/>
        <v>40657.626597222217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>
        <v>41312.404340277775</v>
      </c>
      <c r="T303">
        <v>41352.362673611111</v>
      </c>
      <c r="U303" s="11">
        <f t="shared" si="23"/>
        <v>41312.404340277775</v>
      </c>
      <c r="V303" s="11">
        <f t="shared" si="24"/>
        <v>41352.362673611111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>
        <v>40933.523587962962</v>
      </c>
      <c r="T304">
        <v>40963.523587962962</v>
      </c>
      <c r="U304" s="11">
        <f t="shared" si="23"/>
        <v>40933.523587962962</v>
      </c>
      <c r="V304" s="11">
        <f t="shared" si="24"/>
        <v>40963.523587962962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>
        <v>41031.737800925926</v>
      </c>
      <c r="T305">
        <v>41061.737800925926</v>
      </c>
      <c r="U305" s="11">
        <f t="shared" si="23"/>
        <v>41031.737800925926</v>
      </c>
      <c r="V305" s="11">
        <f t="shared" si="24"/>
        <v>41061.737800925926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>
        <v>41113.76153935185</v>
      </c>
      <c r="T306">
        <v>41152.75</v>
      </c>
      <c r="U306" s="11">
        <f t="shared" si="23"/>
        <v>41113.76153935185</v>
      </c>
      <c r="V306" s="11">
        <f t="shared" si="24"/>
        <v>41152.75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>
        <v>40948.296863425923</v>
      </c>
      <c r="T307">
        <v>40978.296863425923</v>
      </c>
      <c r="U307" s="11">
        <f t="shared" si="23"/>
        <v>40948.296863425923</v>
      </c>
      <c r="V307" s="11">
        <f t="shared" si="24"/>
        <v>40978.296863425923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>
        <v>41333.503854166665</v>
      </c>
      <c r="T308">
        <v>41353.462187500001</v>
      </c>
      <c r="U308" s="11">
        <f t="shared" si="23"/>
        <v>41333.503854166665</v>
      </c>
      <c r="V308" s="11">
        <f t="shared" si="24"/>
        <v>41353.462187500001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>
        <v>41282.611122685179</v>
      </c>
      <c r="T309">
        <v>41312.611122685179</v>
      </c>
      <c r="U309" s="11">
        <f t="shared" si="23"/>
        <v>41282.611122685179</v>
      </c>
      <c r="V309" s="11">
        <f t="shared" si="24"/>
        <v>41312.611122685179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>
        <v>40567.361226851848</v>
      </c>
      <c r="T310">
        <v>40612.361226851848</v>
      </c>
      <c r="U310" s="11">
        <f t="shared" si="23"/>
        <v>40567.361226851848</v>
      </c>
      <c r="V310" s="11">
        <f t="shared" si="24"/>
        <v>40612.361226851848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>
        <v>41134.418217592589</v>
      </c>
      <c r="T311">
        <v>41155.418217592589</v>
      </c>
      <c r="U311" s="11">
        <f t="shared" si="23"/>
        <v>41134.418217592589</v>
      </c>
      <c r="V311" s="11">
        <f t="shared" si="24"/>
        <v>41155.418217592589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>
        <v>40820.849803240737</v>
      </c>
      <c r="T312">
        <v>40835.75</v>
      </c>
      <c r="U312" s="11">
        <f t="shared" si="23"/>
        <v>40820.849803240737</v>
      </c>
      <c r="V312" s="11">
        <f t="shared" si="24"/>
        <v>40835.75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>
        <v>40867.886481481481</v>
      </c>
      <c r="T313">
        <v>40908.999305555553</v>
      </c>
      <c r="U313" s="11">
        <f t="shared" si="23"/>
        <v>40867.886481481481</v>
      </c>
      <c r="V313" s="11">
        <f t="shared" si="24"/>
        <v>40908.999305555553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>
        <v>41348.544351851851</v>
      </c>
      <c r="T314">
        <v>41378.544351851851</v>
      </c>
      <c r="U314" s="11">
        <f t="shared" si="23"/>
        <v>41348.544351851851</v>
      </c>
      <c r="V314" s="11">
        <f t="shared" si="24"/>
        <v>41378.544351851851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>
        <v>40356.894606481481</v>
      </c>
      <c r="T315">
        <v>40401.332638888889</v>
      </c>
      <c r="U315" s="11">
        <f t="shared" si="23"/>
        <v>40356.894606481481</v>
      </c>
      <c r="V315" s="11">
        <f t="shared" si="24"/>
        <v>40401.332638888889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>
        <v>41304.499861111108</v>
      </c>
      <c r="T316">
        <v>41334.499861111108</v>
      </c>
      <c r="U316" s="11">
        <f t="shared" si="23"/>
        <v>41304.499861111108</v>
      </c>
      <c r="V316" s="11">
        <f t="shared" si="24"/>
        <v>41334.499861111108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>
        <v>41113.439050925925</v>
      </c>
      <c r="T317">
        <v>41143.439050925925</v>
      </c>
      <c r="U317" s="11">
        <f t="shared" si="23"/>
        <v>41113.439050925925</v>
      </c>
      <c r="V317" s="11">
        <f t="shared" si="24"/>
        <v>41143.439050925925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>
        <v>41950.590243055551</v>
      </c>
      <c r="T318">
        <v>41983.874305555553</v>
      </c>
      <c r="U318" s="11">
        <f t="shared" si="23"/>
        <v>41950.590243055551</v>
      </c>
      <c r="V318" s="11">
        <f t="shared" si="24"/>
        <v>41983.874305555553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>
        <v>41589.343553240738</v>
      </c>
      <c r="T319">
        <v>41619.343553240738</v>
      </c>
      <c r="U319" s="11">
        <f t="shared" si="23"/>
        <v>41589.343553240738</v>
      </c>
      <c r="V319" s="11">
        <f t="shared" si="24"/>
        <v>41619.343553240738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>
        <v>41329.705451388887</v>
      </c>
      <c r="T320">
        <v>41359.663784722223</v>
      </c>
      <c r="U320" s="11">
        <f t="shared" si="23"/>
        <v>41329.705451388887</v>
      </c>
      <c r="V320" s="11">
        <f t="shared" si="24"/>
        <v>41359.663784722223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>
        <v>40123.504965277774</v>
      </c>
      <c r="T321">
        <v>40210.999305555553</v>
      </c>
      <c r="U321" s="11">
        <f t="shared" si="23"/>
        <v>40123.504965277774</v>
      </c>
      <c r="V321" s="11">
        <f t="shared" si="24"/>
        <v>40210.999305555553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P322" s="7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>
        <v>42331.21797453703</v>
      </c>
      <c r="T322">
        <v>42360.624999999993</v>
      </c>
      <c r="U322" s="11">
        <f t="shared" ref="U322:U385" si="28">(((J322/60)/60)/24)+DATE(1970,1,1)+(-8/24)</f>
        <v>42331.21797453703</v>
      </c>
      <c r="V322" s="11">
        <f t="shared" ref="V322:V385" si="29">(((I322/60)/60)/24)+DATE(1970,1,1)+(-8/24)</f>
        <v>42360.624999999993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P323" s="7">
        <f t="shared" ref="P323:P386" si="30">ROUND(E323/L323,2)</f>
        <v>106.62</v>
      </c>
      <c r="Q323" t="str">
        <f t="shared" ref="Q323:Q386" si="31">LEFT(N323,SEARCH("/",N323,1)-1)</f>
        <v>film &amp; video</v>
      </c>
      <c r="R323" t="str">
        <f t="shared" ref="R323:R386" si="32">RIGHT(N323,LEN(N323)-SEARCH("/",N323))</f>
        <v>documentary</v>
      </c>
      <c r="S323">
        <v>42647.113263888888</v>
      </c>
      <c r="T323">
        <v>42682.15493055556</v>
      </c>
      <c r="U323" s="11">
        <f t="shared" si="28"/>
        <v>42647.113263888888</v>
      </c>
      <c r="V323" s="11">
        <f t="shared" si="29"/>
        <v>42682.15493055556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P324" s="7">
        <f t="shared" si="30"/>
        <v>145.04</v>
      </c>
      <c r="Q324" t="str">
        <f t="shared" si="31"/>
        <v>film &amp; video</v>
      </c>
      <c r="R324" t="str">
        <f t="shared" si="32"/>
        <v>documentary</v>
      </c>
      <c r="S324">
        <v>42473.236666666664</v>
      </c>
      <c r="T324">
        <v>42503.236666666664</v>
      </c>
      <c r="U324" s="11">
        <f t="shared" si="28"/>
        <v>42473.236666666664</v>
      </c>
      <c r="V324" s="11">
        <f t="shared" si="29"/>
        <v>42503.236666666664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P325" s="7">
        <f t="shared" si="30"/>
        <v>114.59</v>
      </c>
      <c r="Q325" t="str">
        <f t="shared" si="31"/>
        <v>film &amp; video</v>
      </c>
      <c r="R325" t="str">
        <f t="shared" si="32"/>
        <v>documentary</v>
      </c>
      <c r="S325">
        <v>42696.988032407404</v>
      </c>
      <c r="T325">
        <v>42724.999305555553</v>
      </c>
      <c r="U325" s="11">
        <f t="shared" si="28"/>
        <v>42696.988032407404</v>
      </c>
      <c r="V325" s="11">
        <f t="shared" si="29"/>
        <v>42724.999305555553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P326" s="7">
        <f t="shared" si="30"/>
        <v>105.32</v>
      </c>
      <c r="Q326" t="str">
        <f t="shared" si="31"/>
        <v>film &amp; video</v>
      </c>
      <c r="R326" t="str">
        <f t="shared" si="32"/>
        <v>documentary</v>
      </c>
      <c r="S326">
        <v>42184.292916666665</v>
      </c>
      <c r="T326">
        <v>42217.292916666665</v>
      </c>
      <c r="U326" s="11">
        <f t="shared" si="28"/>
        <v>42184.292916666665</v>
      </c>
      <c r="V326" s="11">
        <f t="shared" si="29"/>
        <v>42217.292916666665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P327" s="7">
        <f t="shared" si="30"/>
        <v>70.92</v>
      </c>
      <c r="Q327" t="str">
        <f t="shared" si="31"/>
        <v>film &amp; video</v>
      </c>
      <c r="R327" t="str">
        <f t="shared" si="32"/>
        <v>documentary</v>
      </c>
      <c r="S327">
        <v>42688.854548611103</v>
      </c>
      <c r="T327">
        <v>42723.854548611103</v>
      </c>
      <c r="U327" s="11">
        <f t="shared" si="28"/>
        <v>42688.854548611103</v>
      </c>
      <c r="V327" s="11">
        <f t="shared" si="29"/>
        <v>42723.854548611103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P328" s="7">
        <f t="shared" si="30"/>
        <v>147.16999999999999</v>
      </c>
      <c r="Q328" t="str">
        <f t="shared" si="31"/>
        <v>film &amp; video</v>
      </c>
      <c r="R328" t="str">
        <f t="shared" si="32"/>
        <v>documentary</v>
      </c>
      <c r="S328">
        <v>42774.981550925928</v>
      </c>
      <c r="T328">
        <v>42808.622916666667</v>
      </c>
      <c r="U328" s="11">
        <f t="shared" si="28"/>
        <v>42774.981550925928</v>
      </c>
      <c r="V328" s="11">
        <f t="shared" si="29"/>
        <v>42808.622916666667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P329" s="7">
        <f t="shared" si="30"/>
        <v>160.47</v>
      </c>
      <c r="Q329" t="str">
        <f t="shared" si="31"/>
        <v>film &amp; video</v>
      </c>
      <c r="R329" t="str">
        <f t="shared" si="32"/>
        <v>documentary</v>
      </c>
      <c r="S329">
        <v>42057.901956018519</v>
      </c>
      <c r="T329">
        <v>42084.999999999993</v>
      </c>
      <c r="U329" s="11">
        <f t="shared" si="28"/>
        <v>42057.901956018519</v>
      </c>
      <c r="V329" s="11">
        <f t="shared" si="29"/>
        <v>42084.999999999993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P330" s="7">
        <f t="shared" si="30"/>
        <v>156.05000000000001</v>
      </c>
      <c r="Q330" t="str">
        <f t="shared" si="31"/>
        <v>film &amp; video</v>
      </c>
      <c r="R330" t="str">
        <f t="shared" si="32"/>
        <v>documentary</v>
      </c>
      <c r="S330">
        <v>42278.613287037035</v>
      </c>
      <c r="T330">
        <v>42308.833333333336</v>
      </c>
      <c r="U330" s="11">
        <f t="shared" si="28"/>
        <v>42278.613287037035</v>
      </c>
      <c r="V330" s="11">
        <f t="shared" si="29"/>
        <v>42308.833333333336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P331" s="7">
        <f t="shared" si="30"/>
        <v>63.17</v>
      </c>
      <c r="Q331" t="str">
        <f t="shared" si="31"/>
        <v>film &amp; video</v>
      </c>
      <c r="R331" t="str">
        <f t="shared" si="32"/>
        <v>documentary</v>
      </c>
      <c r="S331">
        <v>42291.133414351854</v>
      </c>
      <c r="T331">
        <v>42314.833333333336</v>
      </c>
      <c r="U331" s="11">
        <f t="shared" si="28"/>
        <v>42291.133414351854</v>
      </c>
      <c r="V331" s="11">
        <f t="shared" si="29"/>
        <v>42314.833333333336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P332" s="7">
        <f t="shared" si="30"/>
        <v>104.82</v>
      </c>
      <c r="Q332" t="str">
        <f t="shared" si="31"/>
        <v>film &amp; video</v>
      </c>
      <c r="R332" t="str">
        <f t="shared" si="32"/>
        <v>documentary</v>
      </c>
      <c r="S332">
        <v>41379.182442129626</v>
      </c>
      <c r="T332">
        <v>41410.832638888889</v>
      </c>
      <c r="U332" s="11">
        <f t="shared" si="28"/>
        <v>41379.182442129626</v>
      </c>
      <c r="V332" s="11">
        <f t="shared" si="29"/>
        <v>41410.832638888889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P333" s="7">
        <f t="shared" si="30"/>
        <v>97.36</v>
      </c>
      <c r="Q333" t="str">
        <f t="shared" si="31"/>
        <v>film &amp; video</v>
      </c>
      <c r="R333" t="str">
        <f t="shared" si="32"/>
        <v>documentary</v>
      </c>
      <c r="S333">
        <v>42507.248078703698</v>
      </c>
      <c r="T333">
        <v>42538.248078703698</v>
      </c>
      <c r="U333" s="11">
        <f t="shared" si="28"/>
        <v>42507.248078703698</v>
      </c>
      <c r="V333" s="11">
        <f t="shared" si="29"/>
        <v>42538.248078703698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P334" s="7">
        <f t="shared" si="30"/>
        <v>203.63</v>
      </c>
      <c r="Q334" t="str">
        <f t="shared" si="31"/>
        <v>film &amp; video</v>
      </c>
      <c r="R334" t="str">
        <f t="shared" si="32"/>
        <v>documentary</v>
      </c>
      <c r="S334">
        <v>42263.346956018511</v>
      </c>
      <c r="T334">
        <v>42304.999999999993</v>
      </c>
      <c r="U334" s="11">
        <f t="shared" si="28"/>
        <v>42263.346956018511</v>
      </c>
      <c r="V334" s="11">
        <f t="shared" si="29"/>
        <v>42304.999999999993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P335" s="7">
        <f t="shared" si="30"/>
        <v>188.31</v>
      </c>
      <c r="Q335" t="str">
        <f t="shared" si="31"/>
        <v>film &amp; video</v>
      </c>
      <c r="R335" t="str">
        <f t="shared" si="32"/>
        <v>documentary</v>
      </c>
      <c r="S335">
        <v>42437.303136574068</v>
      </c>
      <c r="T335">
        <v>42467.261469907404</v>
      </c>
      <c r="U335" s="11">
        <f t="shared" si="28"/>
        <v>42437.303136574068</v>
      </c>
      <c r="V335" s="11">
        <f t="shared" si="29"/>
        <v>42467.261469907404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P336" s="7">
        <f t="shared" si="30"/>
        <v>146.65</v>
      </c>
      <c r="Q336" t="str">
        <f t="shared" si="31"/>
        <v>film &amp; video</v>
      </c>
      <c r="R336" t="str">
        <f t="shared" si="32"/>
        <v>documentary</v>
      </c>
      <c r="S336">
        <v>42101.349039351851</v>
      </c>
      <c r="T336">
        <v>42139.458333333336</v>
      </c>
      <c r="U336" s="11">
        <f t="shared" si="28"/>
        <v>42101.349039351851</v>
      </c>
      <c r="V336" s="11">
        <f t="shared" si="29"/>
        <v>42139.458333333336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P337" s="7">
        <f t="shared" si="30"/>
        <v>109.19</v>
      </c>
      <c r="Q337" t="str">
        <f t="shared" si="31"/>
        <v>film &amp; video</v>
      </c>
      <c r="R337" t="str">
        <f t="shared" si="32"/>
        <v>documentary</v>
      </c>
      <c r="S337">
        <v>42101.404108796291</v>
      </c>
      <c r="T337">
        <v>42132.583333333336</v>
      </c>
      <c r="U337" s="11">
        <f t="shared" si="28"/>
        <v>42101.404108796291</v>
      </c>
      <c r="V337" s="11">
        <f t="shared" si="29"/>
        <v>42132.583333333336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P338" s="7">
        <f t="shared" si="30"/>
        <v>59.25</v>
      </c>
      <c r="Q338" t="str">
        <f t="shared" si="31"/>
        <v>film &amp; video</v>
      </c>
      <c r="R338" t="str">
        <f t="shared" si="32"/>
        <v>documentary</v>
      </c>
      <c r="S338">
        <v>42291.262939814813</v>
      </c>
      <c r="T338">
        <v>42321.304606481477</v>
      </c>
      <c r="U338" s="11">
        <f t="shared" si="28"/>
        <v>42291.262939814813</v>
      </c>
      <c r="V338" s="11">
        <f t="shared" si="29"/>
        <v>42321.304606481477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P339" s="7">
        <f t="shared" si="30"/>
        <v>97.9</v>
      </c>
      <c r="Q339" t="str">
        <f t="shared" si="31"/>
        <v>film &amp; video</v>
      </c>
      <c r="R339" t="str">
        <f t="shared" si="32"/>
        <v>documentary</v>
      </c>
      <c r="S339">
        <v>42046.795231481483</v>
      </c>
      <c r="T339">
        <v>42076.753564814811</v>
      </c>
      <c r="U339" s="11">
        <f t="shared" si="28"/>
        <v>42046.795231481483</v>
      </c>
      <c r="V339" s="11">
        <f t="shared" si="29"/>
        <v>42076.753564814811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P340" s="7">
        <f t="shared" si="30"/>
        <v>70</v>
      </c>
      <c r="Q340" t="str">
        <f t="shared" si="31"/>
        <v>film &amp; video</v>
      </c>
      <c r="R340" t="str">
        <f t="shared" si="32"/>
        <v>documentary</v>
      </c>
      <c r="S340">
        <v>42559.422337962962</v>
      </c>
      <c r="T340">
        <v>42615.708333333336</v>
      </c>
      <c r="U340" s="11">
        <f t="shared" si="28"/>
        <v>42559.422337962962</v>
      </c>
      <c r="V340" s="11">
        <f t="shared" si="29"/>
        <v>42615.708333333336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P341" s="7">
        <f t="shared" si="30"/>
        <v>72.87</v>
      </c>
      <c r="Q341" t="str">
        <f t="shared" si="31"/>
        <v>film &amp; video</v>
      </c>
      <c r="R341" t="str">
        <f t="shared" si="32"/>
        <v>documentary</v>
      </c>
      <c r="S341">
        <v>42093.426712962959</v>
      </c>
      <c r="T341">
        <v>42123.426712962959</v>
      </c>
      <c r="U341" s="11">
        <f t="shared" si="28"/>
        <v>42093.426712962959</v>
      </c>
      <c r="V341" s="11">
        <f t="shared" si="29"/>
        <v>42123.426712962959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P342" s="7">
        <f t="shared" si="30"/>
        <v>146.35</v>
      </c>
      <c r="Q342" t="str">
        <f t="shared" si="31"/>
        <v>film &amp; video</v>
      </c>
      <c r="R342" t="str">
        <f t="shared" si="32"/>
        <v>documentary</v>
      </c>
      <c r="S342">
        <v>42772.335729166669</v>
      </c>
      <c r="T342">
        <v>42802.541666666664</v>
      </c>
      <c r="U342" s="11">
        <f t="shared" si="28"/>
        <v>42772.335729166669</v>
      </c>
      <c r="V342" s="11">
        <f t="shared" si="29"/>
        <v>42802.541666666664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P343" s="7">
        <f t="shared" si="30"/>
        <v>67.91</v>
      </c>
      <c r="Q343" t="str">
        <f t="shared" si="31"/>
        <v>film &amp; video</v>
      </c>
      <c r="R343" t="str">
        <f t="shared" si="32"/>
        <v>documentary</v>
      </c>
      <c r="S343">
        <v>41894.546273148146</v>
      </c>
      <c r="T343">
        <v>41912.832638888889</v>
      </c>
      <c r="U343" s="11">
        <f t="shared" si="28"/>
        <v>41894.546273148146</v>
      </c>
      <c r="V343" s="11">
        <f t="shared" si="29"/>
        <v>41912.832638888889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P344" s="7">
        <f t="shared" si="30"/>
        <v>169.85</v>
      </c>
      <c r="Q344" t="str">
        <f t="shared" si="31"/>
        <v>film &amp; video</v>
      </c>
      <c r="R344" t="str">
        <f t="shared" si="32"/>
        <v>documentary</v>
      </c>
      <c r="S344">
        <v>42459.447511574072</v>
      </c>
      <c r="T344">
        <v>42489.447511574072</v>
      </c>
      <c r="U344" s="11">
        <f t="shared" si="28"/>
        <v>42459.447511574072</v>
      </c>
      <c r="V344" s="11">
        <f t="shared" si="29"/>
        <v>42489.447511574072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P345" s="7">
        <f t="shared" si="30"/>
        <v>58.41</v>
      </c>
      <c r="Q345" t="str">
        <f t="shared" si="31"/>
        <v>film &amp; video</v>
      </c>
      <c r="R345" t="str">
        <f t="shared" si="32"/>
        <v>documentary</v>
      </c>
      <c r="S345">
        <v>41926.404456018514</v>
      </c>
      <c r="T345">
        <v>41956.791666666664</v>
      </c>
      <c r="U345" s="11">
        <f t="shared" si="28"/>
        <v>41926.404456018514</v>
      </c>
      <c r="V345" s="11">
        <f t="shared" si="29"/>
        <v>41956.791666666664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P346" s="7">
        <f t="shared" si="30"/>
        <v>119.99</v>
      </c>
      <c r="Q346" t="str">
        <f t="shared" si="31"/>
        <v>film &amp; video</v>
      </c>
      <c r="R346" t="str">
        <f t="shared" si="32"/>
        <v>documentary</v>
      </c>
      <c r="S346">
        <v>42111.637662037036</v>
      </c>
      <c r="T346">
        <v>42155.763888888883</v>
      </c>
      <c r="U346" s="11">
        <f t="shared" si="28"/>
        <v>42111.637662037036</v>
      </c>
      <c r="V346" s="11">
        <f t="shared" si="29"/>
        <v>42155.763888888883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P347" s="7">
        <f t="shared" si="30"/>
        <v>99.86</v>
      </c>
      <c r="Q347" t="str">
        <f t="shared" si="31"/>
        <v>film &amp; video</v>
      </c>
      <c r="R347" t="str">
        <f t="shared" si="32"/>
        <v>documentary</v>
      </c>
      <c r="S347">
        <v>42114.610995370364</v>
      </c>
      <c r="T347">
        <v>42144.610995370364</v>
      </c>
      <c r="U347" s="11">
        <f t="shared" si="28"/>
        <v>42114.610995370364</v>
      </c>
      <c r="V347" s="11">
        <f t="shared" si="29"/>
        <v>42144.610995370364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P348" s="7">
        <f t="shared" si="30"/>
        <v>90.58</v>
      </c>
      <c r="Q348" t="str">
        <f t="shared" si="31"/>
        <v>film &amp; video</v>
      </c>
      <c r="R348" t="str">
        <f t="shared" si="32"/>
        <v>documentary</v>
      </c>
      <c r="S348">
        <v>42261.166909722226</v>
      </c>
      <c r="T348">
        <v>42291.166909722226</v>
      </c>
      <c r="U348" s="11">
        <f t="shared" si="28"/>
        <v>42261.166909722226</v>
      </c>
      <c r="V348" s="11">
        <f t="shared" si="29"/>
        <v>42291.166909722226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P349" s="7">
        <f t="shared" si="30"/>
        <v>117.77</v>
      </c>
      <c r="Q349" t="str">
        <f t="shared" si="31"/>
        <v>film &amp; video</v>
      </c>
      <c r="R349" t="str">
        <f t="shared" si="32"/>
        <v>documentary</v>
      </c>
      <c r="S349">
        <v>42292.162141203698</v>
      </c>
      <c r="T349">
        <v>42322.20380787037</v>
      </c>
      <c r="U349" s="11">
        <f t="shared" si="28"/>
        <v>42292.162141203698</v>
      </c>
      <c r="V349" s="11">
        <f t="shared" si="29"/>
        <v>42322.20380787037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P350" s="7">
        <f t="shared" si="30"/>
        <v>86.55</v>
      </c>
      <c r="Q350" t="str">
        <f t="shared" si="31"/>
        <v>film &amp; video</v>
      </c>
      <c r="R350" t="str">
        <f t="shared" si="32"/>
        <v>documentary</v>
      </c>
      <c r="S350">
        <v>42207.253657407404</v>
      </c>
      <c r="T350">
        <v>42237.253657407404</v>
      </c>
      <c r="U350" s="11">
        <f t="shared" si="28"/>
        <v>42207.253657407404</v>
      </c>
      <c r="V350" s="11">
        <f t="shared" si="29"/>
        <v>42237.253657407404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P351" s="7">
        <f t="shared" si="30"/>
        <v>71.900000000000006</v>
      </c>
      <c r="Q351" t="str">
        <f t="shared" si="31"/>
        <v>film &amp; video</v>
      </c>
      <c r="R351" t="str">
        <f t="shared" si="32"/>
        <v>documentary</v>
      </c>
      <c r="S351">
        <v>42760.165601851848</v>
      </c>
      <c r="T351">
        <v>42790.165601851848</v>
      </c>
      <c r="U351" s="11">
        <f t="shared" si="28"/>
        <v>42760.165601851848</v>
      </c>
      <c r="V351" s="11">
        <f t="shared" si="29"/>
        <v>42790.165601851848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P352" s="7">
        <f t="shared" si="30"/>
        <v>129.82</v>
      </c>
      <c r="Q352" t="str">
        <f t="shared" si="31"/>
        <v>film &amp; video</v>
      </c>
      <c r="R352" t="str">
        <f t="shared" si="32"/>
        <v>documentary</v>
      </c>
      <c r="S352">
        <v>42585.732743055552</v>
      </c>
      <c r="T352">
        <v>42623.832638888889</v>
      </c>
      <c r="U352" s="11">
        <f t="shared" si="28"/>
        <v>42585.732743055552</v>
      </c>
      <c r="V352" s="11">
        <f t="shared" si="29"/>
        <v>42623.832638888889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P353" s="7">
        <f t="shared" si="30"/>
        <v>44.91</v>
      </c>
      <c r="Q353" t="str">
        <f t="shared" si="31"/>
        <v>film &amp; video</v>
      </c>
      <c r="R353" t="str">
        <f t="shared" si="32"/>
        <v>documentary</v>
      </c>
      <c r="S353">
        <v>42427.63141203703</v>
      </c>
      <c r="T353">
        <v>42467.589745370373</v>
      </c>
      <c r="U353" s="11">
        <f t="shared" si="28"/>
        <v>42427.63141203703</v>
      </c>
      <c r="V353" s="11">
        <f t="shared" si="29"/>
        <v>42467.589745370373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P354" s="7">
        <f t="shared" si="30"/>
        <v>40.76</v>
      </c>
      <c r="Q354" t="str">
        <f t="shared" si="31"/>
        <v>film &amp; video</v>
      </c>
      <c r="R354" t="str">
        <f t="shared" si="32"/>
        <v>documentary</v>
      </c>
      <c r="S354">
        <v>41889.834120370368</v>
      </c>
      <c r="T354">
        <v>41919.834120370368</v>
      </c>
      <c r="U354" s="11">
        <f t="shared" si="28"/>
        <v>41889.834120370368</v>
      </c>
      <c r="V354" s="11">
        <f t="shared" si="29"/>
        <v>41919.834120370368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P355" s="7">
        <f t="shared" si="30"/>
        <v>103.52</v>
      </c>
      <c r="Q355" t="str">
        <f t="shared" si="31"/>
        <v>film &amp; video</v>
      </c>
      <c r="R355" t="str">
        <f t="shared" si="32"/>
        <v>documentary</v>
      </c>
      <c r="S355">
        <v>42297.458553240744</v>
      </c>
      <c r="T355">
        <v>42327.500219907401</v>
      </c>
      <c r="U355" s="11">
        <f t="shared" si="28"/>
        <v>42297.458553240744</v>
      </c>
      <c r="V355" s="11">
        <f t="shared" si="29"/>
        <v>42327.500219907401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P356" s="7">
        <f t="shared" si="30"/>
        <v>125.45</v>
      </c>
      <c r="Q356" t="str">
        <f t="shared" si="31"/>
        <v>film &amp; video</v>
      </c>
      <c r="R356" t="str">
        <f t="shared" si="32"/>
        <v>documentary</v>
      </c>
      <c r="S356">
        <v>42438.494456018518</v>
      </c>
      <c r="T356">
        <v>42468.452789351846</v>
      </c>
      <c r="U356" s="11">
        <f t="shared" si="28"/>
        <v>42438.494456018518</v>
      </c>
      <c r="V356" s="11">
        <f t="shared" si="29"/>
        <v>42468.452789351846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P357" s="7">
        <f t="shared" si="30"/>
        <v>246.61</v>
      </c>
      <c r="Q357" t="str">
        <f t="shared" si="31"/>
        <v>film &amp; video</v>
      </c>
      <c r="R357" t="str">
        <f t="shared" si="32"/>
        <v>documentary</v>
      </c>
      <c r="S357">
        <v>41942.9605787037</v>
      </c>
      <c r="T357">
        <v>41974.002245370364</v>
      </c>
      <c r="U357" s="11">
        <f t="shared" si="28"/>
        <v>41942.9605787037</v>
      </c>
      <c r="V357" s="11">
        <f t="shared" si="29"/>
        <v>41974.002245370364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P358" s="7">
        <f t="shared" si="30"/>
        <v>79.400000000000006</v>
      </c>
      <c r="Q358" t="str">
        <f t="shared" si="31"/>
        <v>film &amp; video</v>
      </c>
      <c r="R358" t="str">
        <f t="shared" si="32"/>
        <v>documentary</v>
      </c>
      <c r="S358">
        <v>42415.469826388886</v>
      </c>
      <c r="T358">
        <v>42445.428159722222</v>
      </c>
      <c r="U358" s="11">
        <f t="shared" si="28"/>
        <v>42415.469826388886</v>
      </c>
      <c r="V358" s="11">
        <f t="shared" si="29"/>
        <v>42445.428159722222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P359" s="7">
        <f t="shared" si="30"/>
        <v>86.14</v>
      </c>
      <c r="Q359" t="str">
        <f t="shared" si="31"/>
        <v>film &amp; video</v>
      </c>
      <c r="R359" t="str">
        <f t="shared" si="32"/>
        <v>documentary</v>
      </c>
      <c r="S359">
        <v>42077.88885416666</v>
      </c>
      <c r="T359">
        <v>42117.88885416666</v>
      </c>
      <c r="U359" s="11">
        <f t="shared" si="28"/>
        <v>42077.88885416666</v>
      </c>
      <c r="V359" s="11">
        <f t="shared" si="29"/>
        <v>42117.88885416666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P360" s="7">
        <f t="shared" si="30"/>
        <v>193.05</v>
      </c>
      <c r="Q360" t="str">
        <f t="shared" si="31"/>
        <v>film &amp; video</v>
      </c>
      <c r="R360" t="str">
        <f t="shared" si="32"/>
        <v>documentary</v>
      </c>
      <c r="S360">
        <v>42507.526863425919</v>
      </c>
      <c r="T360">
        <v>42536.291666666664</v>
      </c>
      <c r="U360" s="11">
        <f t="shared" si="28"/>
        <v>42507.526863425919</v>
      </c>
      <c r="V360" s="11">
        <f t="shared" si="29"/>
        <v>42536.291666666664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P361" s="7">
        <f t="shared" si="30"/>
        <v>84.02</v>
      </c>
      <c r="Q361" t="str">
        <f t="shared" si="31"/>
        <v>film &amp; video</v>
      </c>
      <c r="R361" t="str">
        <f t="shared" si="32"/>
        <v>documentary</v>
      </c>
      <c r="S361">
        <v>41934.737152777772</v>
      </c>
      <c r="T361">
        <v>41956.883333333331</v>
      </c>
      <c r="U361" s="11">
        <f t="shared" si="28"/>
        <v>41934.737152777772</v>
      </c>
      <c r="V361" s="11">
        <f t="shared" si="29"/>
        <v>41956.883333333331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P362" s="7">
        <f t="shared" si="30"/>
        <v>139.83000000000001</v>
      </c>
      <c r="Q362" t="str">
        <f t="shared" si="31"/>
        <v>film &amp; video</v>
      </c>
      <c r="R362" t="str">
        <f t="shared" si="32"/>
        <v>documentary</v>
      </c>
      <c r="S362">
        <v>42163.564583333333</v>
      </c>
      <c r="T362">
        <v>42207.799305555549</v>
      </c>
      <c r="U362" s="11">
        <f t="shared" si="28"/>
        <v>42163.564583333333</v>
      </c>
      <c r="V362" s="11">
        <f t="shared" si="29"/>
        <v>42207.799305555549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P363" s="7">
        <f t="shared" si="30"/>
        <v>109.82</v>
      </c>
      <c r="Q363" t="str">
        <f t="shared" si="31"/>
        <v>film &amp; video</v>
      </c>
      <c r="R363" t="str">
        <f t="shared" si="32"/>
        <v>documentary</v>
      </c>
      <c r="S363">
        <v>41935.667893518512</v>
      </c>
      <c r="T363">
        <v>41965.709560185183</v>
      </c>
      <c r="U363" s="11">
        <f t="shared" si="28"/>
        <v>41935.667893518512</v>
      </c>
      <c r="V363" s="11">
        <f t="shared" si="29"/>
        <v>41965.709560185183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P364" s="7">
        <f t="shared" si="30"/>
        <v>139.53</v>
      </c>
      <c r="Q364" t="str">
        <f t="shared" si="31"/>
        <v>film &amp; video</v>
      </c>
      <c r="R364" t="str">
        <f t="shared" si="32"/>
        <v>documentary</v>
      </c>
      <c r="S364">
        <v>41836.877210648148</v>
      </c>
      <c r="T364">
        <v>41858.666666666664</v>
      </c>
      <c r="U364" s="11">
        <f t="shared" si="28"/>
        <v>41836.877210648148</v>
      </c>
      <c r="V364" s="11">
        <f t="shared" si="29"/>
        <v>41858.666666666664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P365" s="7">
        <f t="shared" si="30"/>
        <v>347.85</v>
      </c>
      <c r="Q365" t="str">
        <f t="shared" si="31"/>
        <v>film &amp; video</v>
      </c>
      <c r="R365" t="str">
        <f t="shared" si="32"/>
        <v>documentary</v>
      </c>
      <c r="S365">
        <v>40255.41129629629</v>
      </c>
      <c r="T365">
        <v>40300.473611111105</v>
      </c>
      <c r="U365" s="11">
        <f t="shared" si="28"/>
        <v>40255.41129629629</v>
      </c>
      <c r="V365" s="11">
        <f t="shared" si="29"/>
        <v>40300.473611111105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P366" s="7">
        <f t="shared" si="30"/>
        <v>68.239999999999995</v>
      </c>
      <c r="Q366" t="str">
        <f t="shared" si="31"/>
        <v>film &amp; video</v>
      </c>
      <c r="R366" t="str">
        <f t="shared" si="32"/>
        <v>documentary</v>
      </c>
      <c r="S366">
        <v>41780.526296296295</v>
      </c>
      <c r="T366">
        <v>41810.832638888889</v>
      </c>
      <c r="U366" s="11">
        <f t="shared" si="28"/>
        <v>41780.526296296295</v>
      </c>
      <c r="V366" s="11">
        <f t="shared" si="29"/>
        <v>41810.832638888889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P367" s="7">
        <f t="shared" si="30"/>
        <v>239.94</v>
      </c>
      <c r="Q367" t="str">
        <f t="shared" si="31"/>
        <v>film &amp; video</v>
      </c>
      <c r="R367" t="str">
        <f t="shared" si="32"/>
        <v>documentary</v>
      </c>
      <c r="S367">
        <v>41668.273136574069</v>
      </c>
      <c r="T367">
        <v>41698.273136574069</v>
      </c>
      <c r="U367" s="11">
        <f t="shared" si="28"/>
        <v>41668.273136574069</v>
      </c>
      <c r="V367" s="11">
        <f t="shared" si="29"/>
        <v>41698.273136574069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P368" s="7">
        <f t="shared" si="30"/>
        <v>287.31</v>
      </c>
      <c r="Q368" t="str">
        <f t="shared" si="31"/>
        <v>film &amp; video</v>
      </c>
      <c r="R368" t="str">
        <f t="shared" si="32"/>
        <v>documentary</v>
      </c>
      <c r="S368">
        <v>41019.459699074068</v>
      </c>
      <c r="T368">
        <v>41049.459699074068</v>
      </c>
      <c r="U368" s="11">
        <f t="shared" si="28"/>
        <v>41019.459699074068</v>
      </c>
      <c r="V368" s="11">
        <f t="shared" si="29"/>
        <v>41049.459699074068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P369" s="7">
        <f t="shared" si="30"/>
        <v>86.85</v>
      </c>
      <c r="Q369" t="str">
        <f t="shared" si="31"/>
        <v>film &amp; video</v>
      </c>
      <c r="R369" t="str">
        <f t="shared" si="32"/>
        <v>documentary</v>
      </c>
      <c r="S369">
        <v>41355.243958333333</v>
      </c>
      <c r="T369">
        <v>41394.874305555553</v>
      </c>
      <c r="U369" s="11">
        <f t="shared" si="28"/>
        <v>41355.243958333333</v>
      </c>
      <c r="V369" s="11">
        <f t="shared" si="29"/>
        <v>41394.874305555553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P370" s="7">
        <f t="shared" si="30"/>
        <v>81.849999999999994</v>
      </c>
      <c r="Q370" t="str">
        <f t="shared" si="31"/>
        <v>film &amp; video</v>
      </c>
      <c r="R370" t="str">
        <f t="shared" si="32"/>
        <v>documentary</v>
      </c>
      <c r="S370">
        <v>42043.272245370368</v>
      </c>
      <c r="T370">
        <v>42078.230578703697</v>
      </c>
      <c r="U370" s="11">
        <f t="shared" si="28"/>
        <v>42043.272245370368</v>
      </c>
      <c r="V370" s="11">
        <f t="shared" si="29"/>
        <v>42078.230578703697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P371" s="7">
        <f t="shared" si="30"/>
        <v>42.87</v>
      </c>
      <c r="Q371" t="str">
        <f t="shared" si="31"/>
        <v>film &amp; video</v>
      </c>
      <c r="R371" t="str">
        <f t="shared" si="32"/>
        <v>documentary</v>
      </c>
      <c r="S371">
        <v>40893.2183912037</v>
      </c>
      <c r="T371">
        <v>40923.2183912037</v>
      </c>
      <c r="U371" s="11">
        <f t="shared" si="28"/>
        <v>40893.2183912037</v>
      </c>
      <c r="V371" s="11">
        <f t="shared" si="29"/>
        <v>40923.2183912037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P372" s="7">
        <f t="shared" si="30"/>
        <v>709.42</v>
      </c>
      <c r="Q372" t="str">
        <f t="shared" si="31"/>
        <v>film &amp; video</v>
      </c>
      <c r="R372" t="str">
        <f t="shared" si="32"/>
        <v>documentary</v>
      </c>
      <c r="S372">
        <v>42711.461805555555</v>
      </c>
      <c r="T372">
        <v>42741.461805555555</v>
      </c>
      <c r="U372" s="11">
        <f t="shared" si="28"/>
        <v>42711.461805555555</v>
      </c>
      <c r="V372" s="11">
        <f t="shared" si="29"/>
        <v>42741.461805555555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P373" s="7">
        <f t="shared" si="30"/>
        <v>161.26</v>
      </c>
      <c r="Q373" t="str">
        <f t="shared" si="31"/>
        <v>film &amp; video</v>
      </c>
      <c r="R373" t="str">
        <f t="shared" si="32"/>
        <v>documentary</v>
      </c>
      <c r="S373">
        <v>41261.434479166666</v>
      </c>
      <c r="T373">
        <v>41306.434479166666</v>
      </c>
      <c r="U373" s="11">
        <f t="shared" si="28"/>
        <v>41261.434479166666</v>
      </c>
      <c r="V373" s="11">
        <f t="shared" si="29"/>
        <v>41306.434479166666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P374" s="7">
        <f t="shared" si="30"/>
        <v>41.78</v>
      </c>
      <c r="Q374" t="str">
        <f t="shared" si="31"/>
        <v>film &amp; video</v>
      </c>
      <c r="R374" t="str">
        <f t="shared" si="32"/>
        <v>documentary</v>
      </c>
      <c r="S374">
        <v>42425.243564814817</v>
      </c>
      <c r="T374">
        <v>42465.333333333336</v>
      </c>
      <c r="U374" s="11">
        <f t="shared" si="28"/>
        <v>42425.243564814817</v>
      </c>
      <c r="V374" s="11">
        <f t="shared" si="29"/>
        <v>42465.333333333336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P375" s="7">
        <f t="shared" si="30"/>
        <v>89.89</v>
      </c>
      <c r="Q375" t="str">
        <f t="shared" si="31"/>
        <v>film &amp; video</v>
      </c>
      <c r="R375" t="str">
        <f t="shared" si="32"/>
        <v>documentary</v>
      </c>
      <c r="S375">
        <v>41078.578680555554</v>
      </c>
      <c r="T375">
        <v>41108.578680555554</v>
      </c>
      <c r="U375" s="11">
        <f t="shared" si="28"/>
        <v>41078.578680555554</v>
      </c>
      <c r="V375" s="11">
        <f t="shared" si="29"/>
        <v>41108.578680555554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P376" s="7">
        <f t="shared" si="30"/>
        <v>45.05</v>
      </c>
      <c r="Q376" t="str">
        <f t="shared" si="31"/>
        <v>film &amp; video</v>
      </c>
      <c r="R376" t="str">
        <f t="shared" si="32"/>
        <v>documentary</v>
      </c>
      <c r="S376">
        <v>40757.555914351848</v>
      </c>
      <c r="T376">
        <v>40802.555914351848</v>
      </c>
      <c r="U376" s="11">
        <f t="shared" si="28"/>
        <v>40757.555914351848</v>
      </c>
      <c r="V376" s="11">
        <f t="shared" si="29"/>
        <v>40802.555914351848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P377" s="7">
        <f t="shared" si="30"/>
        <v>42.86</v>
      </c>
      <c r="Q377" t="str">
        <f t="shared" si="31"/>
        <v>film &amp; video</v>
      </c>
      <c r="R377" t="str">
        <f t="shared" si="32"/>
        <v>documentary</v>
      </c>
      <c r="S377">
        <v>41657.65174768518</v>
      </c>
      <c r="T377">
        <v>41699.387499999997</v>
      </c>
      <c r="U377" s="11">
        <f t="shared" si="28"/>
        <v>41657.65174768518</v>
      </c>
      <c r="V377" s="11">
        <f t="shared" si="29"/>
        <v>41699.387499999997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P378" s="7">
        <f t="shared" si="30"/>
        <v>54.08</v>
      </c>
      <c r="Q378" t="str">
        <f t="shared" si="31"/>
        <v>film &amp; video</v>
      </c>
      <c r="R378" t="str">
        <f t="shared" si="32"/>
        <v>documentary</v>
      </c>
      <c r="S378">
        <v>42576.119398148141</v>
      </c>
      <c r="T378">
        <v>42607.119398148141</v>
      </c>
      <c r="U378" s="11">
        <f t="shared" si="28"/>
        <v>42576.119398148141</v>
      </c>
      <c r="V378" s="11">
        <f t="shared" si="29"/>
        <v>42607.119398148141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P379" s="7">
        <f t="shared" si="30"/>
        <v>103.22</v>
      </c>
      <c r="Q379" t="str">
        <f t="shared" si="31"/>
        <v>film &amp; video</v>
      </c>
      <c r="R379" t="str">
        <f t="shared" si="32"/>
        <v>documentary</v>
      </c>
      <c r="S379">
        <v>42291.917453703696</v>
      </c>
      <c r="T379">
        <v>42321.959027777775</v>
      </c>
      <c r="U379" s="11">
        <f t="shared" si="28"/>
        <v>42291.917453703696</v>
      </c>
      <c r="V379" s="11">
        <f t="shared" si="29"/>
        <v>42321.959027777775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P380" s="7">
        <f t="shared" si="30"/>
        <v>40.4</v>
      </c>
      <c r="Q380" t="str">
        <f t="shared" si="31"/>
        <v>film &amp; video</v>
      </c>
      <c r="R380" t="str">
        <f t="shared" si="32"/>
        <v>documentary</v>
      </c>
      <c r="S380">
        <v>42370.238518518519</v>
      </c>
      <c r="T380">
        <v>42394.661111111105</v>
      </c>
      <c r="U380" s="11">
        <f t="shared" si="28"/>
        <v>42370.238518518519</v>
      </c>
      <c r="V380" s="11">
        <f t="shared" si="29"/>
        <v>42394.661111111105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P381" s="7">
        <f t="shared" si="30"/>
        <v>116.86</v>
      </c>
      <c r="Q381" t="str">
        <f t="shared" si="31"/>
        <v>film &amp; video</v>
      </c>
      <c r="R381" t="str">
        <f t="shared" si="32"/>
        <v>documentary</v>
      </c>
      <c r="S381">
        <v>40987.354999999996</v>
      </c>
      <c r="T381">
        <v>41032.354999999996</v>
      </c>
      <c r="U381" s="11">
        <f t="shared" si="28"/>
        <v>40987.354999999996</v>
      </c>
      <c r="V381" s="11">
        <f t="shared" si="29"/>
        <v>41032.354999999996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P382" s="7">
        <f t="shared" si="30"/>
        <v>115.51</v>
      </c>
      <c r="Q382" t="str">
        <f t="shared" si="31"/>
        <v>film &amp; video</v>
      </c>
      <c r="R382" t="str">
        <f t="shared" si="32"/>
        <v>documentary</v>
      </c>
      <c r="S382">
        <v>42367.386481481481</v>
      </c>
      <c r="T382">
        <v>42392.386481481481</v>
      </c>
      <c r="U382" s="11">
        <f t="shared" si="28"/>
        <v>42367.386481481481</v>
      </c>
      <c r="V382" s="11">
        <f t="shared" si="29"/>
        <v>42392.386481481481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P383" s="7">
        <f t="shared" si="30"/>
        <v>104.31</v>
      </c>
      <c r="Q383" t="str">
        <f t="shared" si="31"/>
        <v>film &amp; video</v>
      </c>
      <c r="R383" t="str">
        <f t="shared" si="32"/>
        <v>documentary</v>
      </c>
      <c r="S383">
        <v>41085.36478009259</v>
      </c>
      <c r="T383">
        <v>41119.875</v>
      </c>
      <c r="U383" s="11">
        <f t="shared" si="28"/>
        <v>41085.36478009259</v>
      </c>
      <c r="V383" s="11">
        <f t="shared" si="29"/>
        <v>41119.875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P384" s="7">
        <f t="shared" si="30"/>
        <v>69.77</v>
      </c>
      <c r="Q384" t="str">
        <f t="shared" si="31"/>
        <v>film &amp; video</v>
      </c>
      <c r="R384" t="str">
        <f t="shared" si="32"/>
        <v>documentary</v>
      </c>
      <c r="S384">
        <v>41144.376157407409</v>
      </c>
      <c r="T384">
        <v>41158.376157407409</v>
      </c>
      <c r="U384" s="11">
        <f t="shared" si="28"/>
        <v>41144.376157407409</v>
      </c>
      <c r="V384" s="11">
        <f t="shared" si="29"/>
        <v>41158.376157407409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P385" s="7">
        <f t="shared" si="30"/>
        <v>43.02</v>
      </c>
      <c r="Q385" t="str">
        <f t="shared" si="31"/>
        <v>film &amp; video</v>
      </c>
      <c r="R385" t="str">
        <f t="shared" si="32"/>
        <v>documentary</v>
      </c>
      <c r="S385">
        <v>41754.78424768518</v>
      </c>
      <c r="T385">
        <v>41777.78424768518</v>
      </c>
      <c r="U385" s="11">
        <f t="shared" si="28"/>
        <v>41754.78424768518</v>
      </c>
      <c r="V385" s="11">
        <f t="shared" si="29"/>
        <v>41777.78424768518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P386" s="7">
        <f t="shared" si="30"/>
        <v>58.54</v>
      </c>
      <c r="Q386" t="str">
        <f t="shared" si="31"/>
        <v>film &amp; video</v>
      </c>
      <c r="R386" t="str">
        <f t="shared" si="32"/>
        <v>documentary</v>
      </c>
      <c r="S386">
        <v>41980.448460648149</v>
      </c>
      <c r="T386">
        <v>42010.448460648149</v>
      </c>
      <c r="U386" s="11">
        <f t="shared" ref="U386:U449" si="33">(((J386/60)/60)/24)+DATE(1970,1,1)+(-8/24)</f>
        <v>41980.448460648149</v>
      </c>
      <c r="V386" s="11">
        <f t="shared" ref="V386:V449" si="34">(((I386/60)/60)/24)+DATE(1970,1,1)+(-8/24)</f>
        <v>42010.448460648149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P387" s="7">
        <f t="shared" ref="P387:P450" si="35">ROUND(E387/L387,2)</f>
        <v>111.8</v>
      </c>
      <c r="Q387" t="str">
        <f t="shared" ref="Q387:Q450" si="36">LEFT(N387,SEARCH("/",N387,1)-1)</f>
        <v>film &amp; video</v>
      </c>
      <c r="R387" t="str">
        <f t="shared" ref="R387:R450" si="37">RIGHT(N387,LEN(N387)-SEARCH("/",N387))</f>
        <v>documentary</v>
      </c>
      <c r="S387">
        <v>41934.251168981478</v>
      </c>
      <c r="T387">
        <v>41964.29283564815</v>
      </c>
      <c r="U387" s="11">
        <f t="shared" si="33"/>
        <v>41934.251168981478</v>
      </c>
      <c r="V387" s="11">
        <f t="shared" si="34"/>
        <v>41964.29283564815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P388" s="7">
        <f t="shared" si="35"/>
        <v>46.23</v>
      </c>
      <c r="Q388" t="str">
        <f t="shared" si="36"/>
        <v>film &amp; video</v>
      </c>
      <c r="R388" t="str">
        <f t="shared" si="37"/>
        <v>documentary</v>
      </c>
      <c r="S388">
        <v>42211.617951388886</v>
      </c>
      <c r="T388">
        <v>42226.617951388886</v>
      </c>
      <c r="U388" s="11">
        <f t="shared" si="33"/>
        <v>42211.617951388886</v>
      </c>
      <c r="V388" s="11">
        <f t="shared" si="34"/>
        <v>42226.617951388886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P389" s="7">
        <f t="shared" si="35"/>
        <v>144.69</v>
      </c>
      <c r="Q389" t="str">
        <f t="shared" si="36"/>
        <v>film &amp; video</v>
      </c>
      <c r="R389" t="str">
        <f t="shared" si="37"/>
        <v>documentary</v>
      </c>
      <c r="S389">
        <v>42200.343263888884</v>
      </c>
      <c r="T389">
        <v>42230.916666666664</v>
      </c>
      <c r="U389" s="11">
        <f t="shared" si="33"/>
        <v>42200.343263888884</v>
      </c>
      <c r="V389" s="11">
        <f t="shared" si="34"/>
        <v>42230.916666666664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P390" s="7">
        <f t="shared" si="35"/>
        <v>88.85</v>
      </c>
      <c r="Q390" t="str">
        <f t="shared" si="36"/>
        <v>film &amp; video</v>
      </c>
      <c r="R390" t="str">
        <f t="shared" si="37"/>
        <v>documentary</v>
      </c>
      <c r="S390">
        <v>42548.742824074077</v>
      </c>
      <c r="T390">
        <v>42578.742824074077</v>
      </c>
      <c r="U390" s="11">
        <f t="shared" si="33"/>
        <v>42548.742824074077</v>
      </c>
      <c r="V390" s="11">
        <f t="shared" si="34"/>
        <v>42578.742824074077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P391" s="7">
        <f t="shared" si="35"/>
        <v>81.75</v>
      </c>
      <c r="Q391" t="str">
        <f t="shared" si="36"/>
        <v>film &amp; video</v>
      </c>
      <c r="R391" t="str">
        <f t="shared" si="37"/>
        <v>documentary</v>
      </c>
      <c r="S391">
        <v>41673.729745370365</v>
      </c>
      <c r="T391">
        <v>41705.624305555553</v>
      </c>
      <c r="U391" s="11">
        <f t="shared" si="33"/>
        <v>41673.729745370365</v>
      </c>
      <c r="V391" s="11">
        <f t="shared" si="34"/>
        <v>41705.624305555553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P392" s="7">
        <f t="shared" si="35"/>
        <v>71.430000000000007</v>
      </c>
      <c r="Q392" t="str">
        <f t="shared" si="36"/>
        <v>film &amp; video</v>
      </c>
      <c r="R392" t="str">
        <f t="shared" si="37"/>
        <v>documentary</v>
      </c>
      <c r="S392">
        <v>42111.703379629624</v>
      </c>
      <c r="T392">
        <v>42131.703379629624</v>
      </c>
      <c r="U392" s="11">
        <f t="shared" si="33"/>
        <v>42111.703379629624</v>
      </c>
      <c r="V392" s="11">
        <f t="shared" si="34"/>
        <v>42131.703379629624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P393" s="7">
        <f t="shared" si="35"/>
        <v>104.26</v>
      </c>
      <c r="Q393" t="str">
        <f t="shared" si="36"/>
        <v>film &amp; video</v>
      </c>
      <c r="R393" t="str">
        <f t="shared" si="37"/>
        <v>documentary</v>
      </c>
      <c r="S393">
        <v>40864.708923611113</v>
      </c>
      <c r="T393">
        <v>40894.707638888889</v>
      </c>
      <c r="U393" s="11">
        <f t="shared" si="33"/>
        <v>40864.708923611113</v>
      </c>
      <c r="V393" s="11">
        <f t="shared" si="34"/>
        <v>40894.707638888889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P394" s="7">
        <f t="shared" si="35"/>
        <v>90.62</v>
      </c>
      <c r="Q394" t="str">
        <f t="shared" si="36"/>
        <v>film &amp; video</v>
      </c>
      <c r="R394" t="str">
        <f t="shared" si="37"/>
        <v>documentary</v>
      </c>
      <c r="S394">
        <v>40763.383923611109</v>
      </c>
      <c r="T394">
        <v>40793.791666666664</v>
      </c>
      <c r="U394" s="11">
        <f t="shared" si="33"/>
        <v>40763.383923611109</v>
      </c>
      <c r="V394" s="11">
        <f t="shared" si="34"/>
        <v>40793.791666666664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P395" s="7">
        <f t="shared" si="35"/>
        <v>157.33000000000001</v>
      </c>
      <c r="Q395" t="str">
        <f t="shared" si="36"/>
        <v>film &amp; video</v>
      </c>
      <c r="R395" t="str">
        <f t="shared" si="37"/>
        <v>documentary</v>
      </c>
      <c r="S395">
        <v>41526.375601851847</v>
      </c>
      <c r="T395">
        <v>41557.375601851847</v>
      </c>
      <c r="U395" s="11">
        <f t="shared" si="33"/>
        <v>41526.375601851847</v>
      </c>
      <c r="V395" s="11">
        <f t="shared" si="34"/>
        <v>41557.375601851847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P396" s="7">
        <f t="shared" si="35"/>
        <v>105.18</v>
      </c>
      <c r="Q396" t="str">
        <f t="shared" si="36"/>
        <v>film &amp; video</v>
      </c>
      <c r="R396" t="str">
        <f t="shared" si="37"/>
        <v>documentary</v>
      </c>
      <c r="S396">
        <v>42417.48474537037</v>
      </c>
      <c r="T396">
        <v>42477.443078703705</v>
      </c>
      <c r="U396" s="11">
        <f t="shared" si="33"/>
        <v>42417.48474537037</v>
      </c>
      <c r="V396" s="11">
        <f t="shared" si="34"/>
        <v>42477.443078703705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P397" s="7">
        <f t="shared" si="35"/>
        <v>58.72</v>
      </c>
      <c r="Q397" t="str">
        <f t="shared" si="36"/>
        <v>film &amp; video</v>
      </c>
      <c r="R397" t="str">
        <f t="shared" si="37"/>
        <v>documentary</v>
      </c>
      <c r="S397">
        <v>40990.575925925921</v>
      </c>
      <c r="T397">
        <v>41026.563888888886</v>
      </c>
      <c r="U397" s="11">
        <f t="shared" si="33"/>
        <v>40990.575925925921</v>
      </c>
      <c r="V397" s="11">
        <f t="shared" si="34"/>
        <v>41026.563888888886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P398" s="7">
        <f t="shared" si="35"/>
        <v>81.63</v>
      </c>
      <c r="Q398" t="str">
        <f t="shared" si="36"/>
        <v>film &amp; video</v>
      </c>
      <c r="R398" t="str">
        <f t="shared" si="37"/>
        <v>documentary</v>
      </c>
      <c r="S398">
        <v>41082.231550925921</v>
      </c>
      <c r="T398">
        <v>41097.231550925921</v>
      </c>
      <c r="U398" s="11">
        <f t="shared" si="33"/>
        <v>41082.231550925921</v>
      </c>
      <c r="V398" s="11">
        <f t="shared" si="34"/>
        <v>41097.231550925921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P399" s="7">
        <f t="shared" si="35"/>
        <v>56.46</v>
      </c>
      <c r="Q399" t="str">
        <f t="shared" si="36"/>
        <v>film &amp; video</v>
      </c>
      <c r="R399" t="str">
        <f t="shared" si="37"/>
        <v>documentary</v>
      </c>
      <c r="S399">
        <v>40379.443101851852</v>
      </c>
      <c r="T399">
        <v>40421.822222222218</v>
      </c>
      <c r="U399" s="11">
        <f t="shared" si="33"/>
        <v>40379.443101851852</v>
      </c>
      <c r="V399" s="11">
        <f t="shared" si="34"/>
        <v>40421.822222222218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P400" s="7">
        <f t="shared" si="35"/>
        <v>140.1</v>
      </c>
      <c r="Q400" t="str">
        <f t="shared" si="36"/>
        <v>film &amp; video</v>
      </c>
      <c r="R400" t="str">
        <f t="shared" si="37"/>
        <v>documentary</v>
      </c>
      <c r="S400">
        <v>42078.459791666661</v>
      </c>
      <c r="T400">
        <v>42123.459791666661</v>
      </c>
      <c r="U400" s="11">
        <f t="shared" si="33"/>
        <v>42078.459791666661</v>
      </c>
      <c r="V400" s="11">
        <f t="shared" si="34"/>
        <v>42123.459791666661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P401" s="7">
        <f t="shared" si="35"/>
        <v>224.85</v>
      </c>
      <c r="Q401" t="str">
        <f t="shared" si="36"/>
        <v>film &amp; video</v>
      </c>
      <c r="R401" t="str">
        <f t="shared" si="37"/>
        <v>documentary</v>
      </c>
      <c r="S401">
        <v>42687.542442129627</v>
      </c>
      <c r="T401">
        <v>42718.166666666664</v>
      </c>
      <c r="U401" s="11">
        <f t="shared" si="33"/>
        <v>42687.542442129627</v>
      </c>
      <c r="V401" s="11">
        <f t="shared" si="34"/>
        <v>42718.166666666664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P402" s="7">
        <f t="shared" si="35"/>
        <v>181.13</v>
      </c>
      <c r="Q402" t="str">
        <f t="shared" si="36"/>
        <v>film &amp; video</v>
      </c>
      <c r="R402" t="str">
        <f t="shared" si="37"/>
        <v>documentary</v>
      </c>
      <c r="S402">
        <v>41745.302627314813</v>
      </c>
      <c r="T402">
        <v>41775.8125</v>
      </c>
      <c r="U402" s="11">
        <f t="shared" si="33"/>
        <v>41745.302627314813</v>
      </c>
      <c r="V402" s="11">
        <f t="shared" si="34"/>
        <v>41775.8125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P403" s="7">
        <f t="shared" si="35"/>
        <v>711.04</v>
      </c>
      <c r="Q403" t="str">
        <f t="shared" si="36"/>
        <v>film &amp; video</v>
      </c>
      <c r="R403" t="str">
        <f t="shared" si="37"/>
        <v>documentary</v>
      </c>
      <c r="S403">
        <v>40732.508912037032</v>
      </c>
      <c r="T403">
        <v>40762.508912037032</v>
      </c>
      <c r="U403" s="11">
        <f t="shared" si="33"/>
        <v>40732.508912037032</v>
      </c>
      <c r="V403" s="11">
        <f t="shared" si="34"/>
        <v>40762.508912037032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P404" s="7">
        <f t="shared" si="35"/>
        <v>65.88</v>
      </c>
      <c r="Q404" t="str">
        <f t="shared" si="36"/>
        <v>film &amp; video</v>
      </c>
      <c r="R404" t="str">
        <f t="shared" si="37"/>
        <v>documentary</v>
      </c>
      <c r="S404">
        <v>42292.206215277773</v>
      </c>
      <c r="T404">
        <v>42313.247881944444</v>
      </c>
      <c r="U404" s="11">
        <f t="shared" si="33"/>
        <v>42292.206215277773</v>
      </c>
      <c r="V404" s="11">
        <f t="shared" si="34"/>
        <v>42313.247881944444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P405" s="7">
        <f t="shared" si="35"/>
        <v>75.19</v>
      </c>
      <c r="Q405" t="str">
        <f t="shared" si="36"/>
        <v>film &amp; video</v>
      </c>
      <c r="R405" t="str">
        <f t="shared" si="37"/>
        <v>documentary</v>
      </c>
      <c r="S405">
        <v>40717.977326388886</v>
      </c>
      <c r="T405">
        <v>40764.963888888888</v>
      </c>
      <c r="U405" s="11">
        <f t="shared" si="33"/>
        <v>40717.977326388886</v>
      </c>
      <c r="V405" s="11">
        <f t="shared" si="34"/>
        <v>40764.963888888888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P406" s="7">
        <f t="shared" si="35"/>
        <v>133.13999999999999</v>
      </c>
      <c r="Q406" t="str">
        <f t="shared" si="36"/>
        <v>film &amp; video</v>
      </c>
      <c r="R406" t="str">
        <f t="shared" si="37"/>
        <v>documentary</v>
      </c>
      <c r="S406">
        <v>41646.294699074075</v>
      </c>
      <c r="T406">
        <v>41675.627777777772</v>
      </c>
      <c r="U406" s="11">
        <f t="shared" si="33"/>
        <v>41646.294699074075</v>
      </c>
      <c r="V406" s="11">
        <f t="shared" si="34"/>
        <v>41675.627777777772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P407" s="7">
        <f t="shared" si="35"/>
        <v>55.2</v>
      </c>
      <c r="Q407" t="str">
        <f t="shared" si="36"/>
        <v>film &amp; video</v>
      </c>
      <c r="R407" t="str">
        <f t="shared" si="37"/>
        <v>documentary</v>
      </c>
      <c r="S407">
        <v>41673.751608796294</v>
      </c>
      <c r="T407">
        <v>41703.751608796294</v>
      </c>
      <c r="U407" s="11">
        <f t="shared" si="33"/>
        <v>41673.751608796294</v>
      </c>
      <c r="V407" s="11">
        <f t="shared" si="34"/>
        <v>41703.751608796294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P408" s="7">
        <f t="shared" si="35"/>
        <v>86.16</v>
      </c>
      <c r="Q408" t="str">
        <f t="shared" si="36"/>
        <v>film &amp; video</v>
      </c>
      <c r="R408" t="str">
        <f t="shared" si="37"/>
        <v>documentary</v>
      </c>
      <c r="S408">
        <v>40637.82913194444</v>
      </c>
      <c r="T408">
        <v>40671.915972222218</v>
      </c>
      <c r="U408" s="11">
        <f t="shared" si="33"/>
        <v>40637.82913194444</v>
      </c>
      <c r="V408" s="11">
        <f t="shared" si="34"/>
        <v>40671.915972222218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P409" s="7">
        <f t="shared" si="35"/>
        <v>92.32</v>
      </c>
      <c r="Q409" t="str">
        <f t="shared" si="36"/>
        <v>film &amp; video</v>
      </c>
      <c r="R409" t="str">
        <f t="shared" si="37"/>
        <v>documentary</v>
      </c>
      <c r="S409">
        <v>40806.537615740737</v>
      </c>
      <c r="T409">
        <v>40866.579282407409</v>
      </c>
      <c r="U409" s="11">
        <f t="shared" si="33"/>
        <v>40806.537615740737</v>
      </c>
      <c r="V409" s="11">
        <f t="shared" si="34"/>
        <v>40866.579282407409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P410" s="7">
        <f t="shared" si="35"/>
        <v>160.16</v>
      </c>
      <c r="Q410" t="str">
        <f t="shared" si="36"/>
        <v>film &amp; video</v>
      </c>
      <c r="R410" t="str">
        <f t="shared" si="37"/>
        <v>documentary</v>
      </c>
      <c r="S410">
        <v>41543.402662037035</v>
      </c>
      <c r="T410">
        <v>41583.444328703699</v>
      </c>
      <c r="U410" s="11">
        <f t="shared" si="33"/>
        <v>41543.402662037035</v>
      </c>
      <c r="V410" s="11">
        <f t="shared" si="34"/>
        <v>41583.444328703699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P411" s="7">
        <f t="shared" si="35"/>
        <v>45.6</v>
      </c>
      <c r="Q411" t="str">
        <f t="shared" si="36"/>
        <v>film &amp; video</v>
      </c>
      <c r="R411" t="str">
        <f t="shared" si="37"/>
        <v>documentary</v>
      </c>
      <c r="S411">
        <v>42543.529444444437</v>
      </c>
      <c r="T411">
        <v>42573.529444444437</v>
      </c>
      <c r="U411" s="11">
        <f t="shared" si="33"/>
        <v>42543.529444444437</v>
      </c>
      <c r="V411" s="11">
        <f t="shared" si="34"/>
        <v>42573.529444444437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P412" s="7">
        <f t="shared" si="35"/>
        <v>183.29</v>
      </c>
      <c r="Q412" t="str">
        <f t="shared" si="36"/>
        <v>film &amp; video</v>
      </c>
      <c r="R412" t="str">
        <f t="shared" si="37"/>
        <v>documentary</v>
      </c>
      <c r="S412">
        <v>42113.64811342593</v>
      </c>
      <c r="T412">
        <v>42173.64811342593</v>
      </c>
      <c r="U412" s="11">
        <f t="shared" si="33"/>
        <v>42113.64811342593</v>
      </c>
      <c r="V412" s="11">
        <f t="shared" si="34"/>
        <v>42173.64811342593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P413" s="7">
        <f t="shared" si="35"/>
        <v>125.79</v>
      </c>
      <c r="Q413" t="str">
        <f t="shared" si="36"/>
        <v>film &amp; video</v>
      </c>
      <c r="R413" t="str">
        <f t="shared" si="37"/>
        <v>documentary</v>
      </c>
      <c r="S413">
        <v>41597.842638888884</v>
      </c>
      <c r="T413">
        <v>41629.875</v>
      </c>
      <c r="U413" s="11">
        <f t="shared" si="33"/>
        <v>41597.842638888884</v>
      </c>
      <c r="V413" s="11">
        <f t="shared" si="34"/>
        <v>41629.875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P414" s="7">
        <f t="shared" si="35"/>
        <v>57.65</v>
      </c>
      <c r="Q414" t="str">
        <f t="shared" si="36"/>
        <v>film &amp; video</v>
      </c>
      <c r="R414" t="str">
        <f t="shared" si="37"/>
        <v>documentary</v>
      </c>
      <c r="S414">
        <v>41099.409467592588</v>
      </c>
      <c r="T414">
        <v>41115.409467592588</v>
      </c>
      <c r="U414" s="11">
        <f t="shared" si="33"/>
        <v>41099.409467592588</v>
      </c>
      <c r="V414" s="11">
        <f t="shared" si="34"/>
        <v>41115.409467592588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P415" s="7">
        <f t="shared" si="35"/>
        <v>78.66</v>
      </c>
      <c r="Q415" t="str">
        <f t="shared" si="36"/>
        <v>film &amp; video</v>
      </c>
      <c r="R415" t="str">
        <f t="shared" si="37"/>
        <v>documentary</v>
      </c>
      <c r="S415">
        <v>41079.54410879629</v>
      </c>
      <c r="T415">
        <v>41109.54410879629</v>
      </c>
      <c r="U415" s="11">
        <f t="shared" si="33"/>
        <v>41079.54410879629</v>
      </c>
      <c r="V415" s="11">
        <f t="shared" si="34"/>
        <v>41109.54410879629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P416" s="7">
        <f t="shared" si="35"/>
        <v>91.48</v>
      </c>
      <c r="Q416" t="str">
        <f t="shared" si="36"/>
        <v>film &amp; video</v>
      </c>
      <c r="R416" t="str">
        <f t="shared" si="37"/>
        <v>documentary</v>
      </c>
      <c r="S416">
        <v>41528.72991898148</v>
      </c>
      <c r="T416">
        <v>41558.72991898148</v>
      </c>
      <c r="U416" s="11">
        <f t="shared" si="33"/>
        <v>41528.72991898148</v>
      </c>
      <c r="V416" s="11">
        <f t="shared" si="34"/>
        <v>41558.72991898148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P417" s="7">
        <f t="shared" si="35"/>
        <v>68.099999999999994</v>
      </c>
      <c r="Q417" t="str">
        <f t="shared" si="36"/>
        <v>film &amp; video</v>
      </c>
      <c r="R417" t="str">
        <f t="shared" si="37"/>
        <v>documentary</v>
      </c>
      <c r="S417">
        <v>41904.518541666665</v>
      </c>
      <c r="T417">
        <v>41929.166666666664</v>
      </c>
      <c r="U417" s="11">
        <f t="shared" si="33"/>
        <v>41904.518541666665</v>
      </c>
      <c r="V417" s="11">
        <f t="shared" si="34"/>
        <v>41929.166666666664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P418" s="7">
        <f t="shared" si="35"/>
        <v>48.09</v>
      </c>
      <c r="Q418" t="str">
        <f t="shared" si="36"/>
        <v>film &amp; video</v>
      </c>
      <c r="R418" t="str">
        <f t="shared" si="37"/>
        <v>documentary</v>
      </c>
      <c r="S418">
        <v>41648.062858796293</v>
      </c>
      <c r="T418">
        <v>41678.062858796293</v>
      </c>
      <c r="U418" s="11">
        <f t="shared" si="33"/>
        <v>41648.062858796293</v>
      </c>
      <c r="V418" s="11">
        <f t="shared" si="34"/>
        <v>41678.062858796293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P419" s="7">
        <f t="shared" si="35"/>
        <v>202.42</v>
      </c>
      <c r="Q419" t="str">
        <f t="shared" si="36"/>
        <v>film &amp; video</v>
      </c>
      <c r="R419" t="str">
        <f t="shared" si="37"/>
        <v>documentary</v>
      </c>
      <c r="S419">
        <v>41360.63726851852</v>
      </c>
      <c r="T419">
        <v>41371.856249999997</v>
      </c>
      <c r="U419" s="11">
        <f t="shared" si="33"/>
        <v>41360.63726851852</v>
      </c>
      <c r="V419" s="11">
        <f t="shared" si="34"/>
        <v>41371.856249999997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P420" s="7">
        <f t="shared" si="35"/>
        <v>216.75</v>
      </c>
      <c r="Q420" t="str">
        <f t="shared" si="36"/>
        <v>film &amp; video</v>
      </c>
      <c r="R420" t="str">
        <f t="shared" si="37"/>
        <v>documentary</v>
      </c>
      <c r="S420">
        <v>42177.94903935185</v>
      </c>
      <c r="T420">
        <v>42207.94903935185</v>
      </c>
      <c r="U420" s="11">
        <f t="shared" si="33"/>
        <v>42177.94903935185</v>
      </c>
      <c r="V420" s="11">
        <f t="shared" si="34"/>
        <v>42207.94903935185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P421" s="7">
        <f t="shared" si="35"/>
        <v>110.07</v>
      </c>
      <c r="Q421" t="str">
        <f t="shared" si="36"/>
        <v>film &amp; video</v>
      </c>
      <c r="R421" t="str">
        <f t="shared" si="37"/>
        <v>documentary</v>
      </c>
      <c r="S421">
        <v>41394.509108796294</v>
      </c>
      <c r="T421">
        <v>41454.509108796294</v>
      </c>
      <c r="U421" s="11">
        <f t="shared" si="33"/>
        <v>41394.509108796294</v>
      </c>
      <c r="V421" s="11">
        <f t="shared" si="34"/>
        <v>41454.509108796294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P422" s="7">
        <f t="shared" si="35"/>
        <v>4.83</v>
      </c>
      <c r="Q422" t="str">
        <f t="shared" si="36"/>
        <v>film &amp; video</v>
      </c>
      <c r="R422" t="str">
        <f t="shared" si="37"/>
        <v>animation</v>
      </c>
      <c r="S422">
        <v>41681.903136574074</v>
      </c>
      <c r="T422">
        <v>41711.861469907402</v>
      </c>
      <c r="U422" s="11">
        <f t="shared" si="33"/>
        <v>41681.903136574074</v>
      </c>
      <c r="V422" s="11">
        <f t="shared" si="34"/>
        <v>41711.861469907402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P423" s="7">
        <f t="shared" si="35"/>
        <v>50.17</v>
      </c>
      <c r="Q423" t="str">
        <f t="shared" si="36"/>
        <v>film &amp; video</v>
      </c>
      <c r="R423" t="str">
        <f t="shared" si="37"/>
        <v>animation</v>
      </c>
      <c r="S423">
        <v>42177.158055555548</v>
      </c>
      <c r="T423">
        <v>42237.158055555548</v>
      </c>
      <c r="U423" s="11">
        <f t="shared" si="33"/>
        <v>42177.158055555548</v>
      </c>
      <c r="V423" s="11">
        <f t="shared" si="34"/>
        <v>42237.158055555548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P424" s="7">
        <f t="shared" si="35"/>
        <v>35.83</v>
      </c>
      <c r="Q424" t="str">
        <f t="shared" si="36"/>
        <v>film &amp; video</v>
      </c>
      <c r="R424" t="str">
        <f t="shared" si="37"/>
        <v>animation</v>
      </c>
      <c r="S424">
        <v>41862.927048611105</v>
      </c>
      <c r="T424">
        <v>41892.927048611105</v>
      </c>
      <c r="U424" s="11">
        <f t="shared" si="33"/>
        <v>41862.927048611105</v>
      </c>
      <c r="V424" s="11">
        <f t="shared" si="34"/>
        <v>41892.927048611105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P425" s="7">
        <f t="shared" si="35"/>
        <v>11.77</v>
      </c>
      <c r="Q425" t="str">
        <f t="shared" si="36"/>
        <v>film &amp; video</v>
      </c>
      <c r="R425" t="str">
        <f t="shared" si="37"/>
        <v>animation</v>
      </c>
      <c r="S425">
        <v>41400.592939814815</v>
      </c>
      <c r="T425">
        <v>41430.592939814815</v>
      </c>
      <c r="U425" s="11">
        <f t="shared" si="33"/>
        <v>41400.592939814815</v>
      </c>
      <c r="V425" s="11">
        <f t="shared" si="34"/>
        <v>41430.592939814815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P426" s="7">
        <f t="shared" si="35"/>
        <v>40.78</v>
      </c>
      <c r="Q426" t="str">
        <f t="shared" si="36"/>
        <v>film &amp; video</v>
      </c>
      <c r="R426" t="str">
        <f t="shared" si="37"/>
        <v>animation</v>
      </c>
      <c r="S426">
        <v>40934.042812499996</v>
      </c>
      <c r="T426">
        <v>40994.001145833332</v>
      </c>
      <c r="U426" s="11">
        <f t="shared" si="33"/>
        <v>40934.042812499996</v>
      </c>
      <c r="V426" s="11">
        <f t="shared" si="34"/>
        <v>40994.001145833332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P427" s="7">
        <f t="shared" si="35"/>
        <v>3</v>
      </c>
      <c r="Q427" t="str">
        <f t="shared" si="36"/>
        <v>film &amp; video</v>
      </c>
      <c r="R427" t="str">
        <f t="shared" si="37"/>
        <v>animation</v>
      </c>
      <c r="S427">
        <v>42275.527824074066</v>
      </c>
      <c r="T427">
        <v>42335.569490740738</v>
      </c>
      <c r="U427" s="11">
        <f t="shared" si="33"/>
        <v>42275.527824074066</v>
      </c>
      <c r="V427" s="11">
        <f t="shared" si="34"/>
        <v>42335.569490740738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P428" s="7">
        <f t="shared" si="35"/>
        <v>16.63</v>
      </c>
      <c r="Q428" t="str">
        <f t="shared" si="36"/>
        <v>film &amp; video</v>
      </c>
      <c r="R428" t="str">
        <f t="shared" si="37"/>
        <v>animation</v>
      </c>
      <c r="S428">
        <v>42400.378634259258</v>
      </c>
      <c r="T428">
        <v>42430.378634259258</v>
      </c>
      <c r="U428" s="11">
        <f t="shared" si="33"/>
        <v>42400.378634259258</v>
      </c>
      <c r="V428" s="11">
        <f t="shared" si="34"/>
        <v>42430.378634259258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P429" s="7" t="e">
        <f t="shared" si="35"/>
        <v>#DIV/0!</v>
      </c>
      <c r="Q429" t="str">
        <f t="shared" si="36"/>
        <v>film &amp; video</v>
      </c>
      <c r="R429" t="str">
        <f t="shared" si="37"/>
        <v>animation</v>
      </c>
      <c r="S429">
        <v>42285.575694444437</v>
      </c>
      <c r="T429">
        <v>42299.457638888889</v>
      </c>
      <c r="U429" s="11">
        <f t="shared" si="33"/>
        <v>42285.575694444437</v>
      </c>
      <c r="V429" s="11">
        <f t="shared" si="34"/>
        <v>42299.457638888889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P430" s="7">
        <f t="shared" si="35"/>
        <v>52</v>
      </c>
      <c r="Q430" t="str">
        <f t="shared" si="36"/>
        <v>film &amp; video</v>
      </c>
      <c r="R430" t="str">
        <f t="shared" si="37"/>
        <v>animation</v>
      </c>
      <c r="S430">
        <v>41778.433391203704</v>
      </c>
      <c r="T430">
        <v>41806.583333333328</v>
      </c>
      <c r="U430" s="11">
        <f t="shared" si="33"/>
        <v>41778.433391203704</v>
      </c>
      <c r="V430" s="11">
        <f t="shared" si="34"/>
        <v>41806.583333333328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P431" s="7" t="e">
        <f t="shared" si="35"/>
        <v>#DIV/0!</v>
      </c>
      <c r="Q431" t="str">
        <f t="shared" si="36"/>
        <v>film &amp; video</v>
      </c>
      <c r="R431" t="str">
        <f t="shared" si="37"/>
        <v>animation</v>
      </c>
      <c r="S431">
        <v>40070.568078703705</v>
      </c>
      <c r="T431">
        <v>40143.874305555553</v>
      </c>
      <c r="U431" s="11">
        <f t="shared" si="33"/>
        <v>40070.568078703705</v>
      </c>
      <c r="V431" s="11">
        <f t="shared" si="34"/>
        <v>40143.874305555553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P432" s="7">
        <f t="shared" si="35"/>
        <v>4.8</v>
      </c>
      <c r="Q432" t="str">
        <f t="shared" si="36"/>
        <v>film &amp; video</v>
      </c>
      <c r="R432" t="str">
        <f t="shared" si="37"/>
        <v>animation</v>
      </c>
      <c r="S432">
        <v>41512.773923611108</v>
      </c>
      <c r="T432">
        <v>41527.773923611108</v>
      </c>
      <c r="U432" s="11">
        <f t="shared" si="33"/>
        <v>41512.773923611108</v>
      </c>
      <c r="V432" s="11">
        <f t="shared" si="34"/>
        <v>41527.773923611108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P433" s="7">
        <f t="shared" si="35"/>
        <v>51.88</v>
      </c>
      <c r="Q433" t="str">
        <f t="shared" si="36"/>
        <v>film &amp; video</v>
      </c>
      <c r="R433" t="str">
        <f t="shared" si="37"/>
        <v>animation</v>
      </c>
      <c r="S433">
        <v>42526.537997685176</v>
      </c>
      <c r="T433">
        <v>42556.537997685176</v>
      </c>
      <c r="U433" s="11">
        <f t="shared" si="33"/>
        <v>42526.537997685176</v>
      </c>
      <c r="V433" s="11">
        <f t="shared" si="34"/>
        <v>42556.537997685176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P434" s="7">
        <f t="shared" si="35"/>
        <v>71.25</v>
      </c>
      <c r="Q434" t="str">
        <f t="shared" si="36"/>
        <v>film &amp; video</v>
      </c>
      <c r="R434" t="str">
        <f t="shared" si="37"/>
        <v>animation</v>
      </c>
      <c r="S434">
        <v>42238.39329861111</v>
      </c>
      <c r="T434">
        <v>42298.39329861111</v>
      </c>
      <c r="U434" s="11">
        <f t="shared" si="33"/>
        <v>42238.39329861111</v>
      </c>
      <c r="V434" s="11">
        <f t="shared" si="34"/>
        <v>42298.39329861111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P435" s="7" t="e">
        <f t="shared" si="35"/>
        <v>#DIV/0!</v>
      </c>
      <c r="Q435" t="str">
        <f t="shared" si="36"/>
        <v>film &amp; video</v>
      </c>
      <c r="R435" t="str">
        <f t="shared" si="37"/>
        <v>animation</v>
      </c>
      <c r="S435">
        <v>42228.29655092593</v>
      </c>
      <c r="T435">
        <v>42288.29655092593</v>
      </c>
      <c r="U435" s="11">
        <f t="shared" si="33"/>
        <v>42228.29655092593</v>
      </c>
      <c r="V435" s="11">
        <f t="shared" si="34"/>
        <v>42288.29655092593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P436" s="7">
        <f t="shared" si="35"/>
        <v>62.5</v>
      </c>
      <c r="Q436" t="str">
        <f t="shared" si="36"/>
        <v>film &amp; video</v>
      </c>
      <c r="R436" t="str">
        <f t="shared" si="37"/>
        <v>animation</v>
      </c>
      <c r="S436">
        <v>41576.501180555555</v>
      </c>
      <c r="T436">
        <v>41609.542847222219</v>
      </c>
      <c r="U436" s="11">
        <f t="shared" si="33"/>
        <v>41576.501180555555</v>
      </c>
      <c r="V436" s="11">
        <f t="shared" si="34"/>
        <v>41609.542847222219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P437" s="7">
        <f t="shared" si="35"/>
        <v>1</v>
      </c>
      <c r="Q437" t="str">
        <f t="shared" si="36"/>
        <v>film &amp; video</v>
      </c>
      <c r="R437" t="str">
        <f t="shared" si="37"/>
        <v>animation</v>
      </c>
      <c r="S437">
        <v>41500.414120370369</v>
      </c>
      <c r="T437">
        <v>41530.414120370369</v>
      </c>
      <c r="U437" s="11">
        <f t="shared" si="33"/>
        <v>41500.414120370369</v>
      </c>
      <c r="V437" s="11">
        <f t="shared" si="34"/>
        <v>41530.414120370369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P438" s="7" t="e">
        <f t="shared" si="35"/>
        <v>#DIV/0!</v>
      </c>
      <c r="Q438" t="str">
        <f t="shared" si="36"/>
        <v>film &amp; video</v>
      </c>
      <c r="R438" t="str">
        <f t="shared" si="37"/>
        <v>animation</v>
      </c>
      <c r="S438">
        <v>41456.029085648144</v>
      </c>
      <c r="T438">
        <v>41486.029085648144</v>
      </c>
      <c r="U438" s="11">
        <f t="shared" si="33"/>
        <v>41456.029085648144</v>
      </c>
      <c r="V438" s="11">
        <f t="shared" si="34"/>
        <v>41486.029085648144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P439" s="7" t="e">
        <f t="shared" si="35"/>
        <v>#DIV/0!</v>
      </c>
      <c r="Q439" t="str">
        <f t="shared" si="36"/>
        <v>film &amp; video</v>
      </c>
      <c r="R439" t="str">
        <f t="shared" si="37"/>
        <v>animation</v>
      </c>
      <c r="S439">
        <v>42590.985254629624</v>
      </c>
      <c r="T439">
        <v>42650.985254629624</v>
      </c>
      <c r="U439" s="11">
        <f t="shared" si="33"/>
        <v>42590.985254629624</v>
      </c>
      <c r="V439" s="11">
        <f t="shared" si="34"/>
        <v>42650.985254629624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P440" s="7">
        <f t="shared" si="35"/>
        <v>170.55</v>
      </c>
      <c r="Q440" t="str">
        <f t="shared" si="36"/>
        <v>film &amp; video</v>
      </c>
      <c r="R440" t="str">
        <f t="shared" si="37"/>
        <v>animation</v>
      </c>
      <c r="S440">
        <v>42295.927754629629</v>
      </c>
      <c r="T440">
        <v>42325.969421296293</v>
      </c>
      <c r="U440" s="11">
        <f t="shared" si="33"/>
        <v>42295.927754629629</v>
      </c>
      <c r="V440" s="11">
        <f t="shared" si="34"/>
        <v>42325.969421296293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P441" s="7" t="e">
        <f t="shared" si="35"/>
        <v>#DIV/0!</v>
      </c>
      <c r="Q441" t="str">
        <f t="shared" si="36"/>
        <v>film &amp; video</v>
      </c>
      <c r="R441" t="str">
        <f t="shared" si="37"/>
        <v>animation</v>
      </c>
      <c r="S441">
        <v>41919.428449074068</v>
      </c>
      <c r="T441">
        <v>41929.428449074068</v>
      </c>
      <c r="U441" s="11">
        <f t="shared" si="33"/>
        <v>41919.428449074068</v>
      </c>
      <c r="V441" s="11">
        <f t="shared" si="34"/>
        <v>41929.428449074068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P442" s="7">
        <f t="shared" si="35"/>
        <v>5</v>
      </c>
      <c r="Q442" t="str">
        <f t="shared" si="36"/>
        <v>film &amp; video</v>
      </c>
      <c r="R442" t="str">
        <f t="shared" si="37"/>
        <v>animation</v>
      </c>
      <c r="S442">
        <v>42423.652233796289</v>
      </c>
      <c r="T442">
        <v>42453.610567129632</v>
      </c>
      <c r="U442" s="11">
        <f t="shared" si="33"/>
        <v>42423.652233796289</v>
      </c>
      <c r="V442" s="11">
        <f t="shared" si="34"/>
        <v>42453.610567129632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P443" s="7" t="e">
        <f t="shared" si="35"/>
        <v>#DIV/0!</v>
      </c>
      <c r="Q443" t="str">
        <f t="shared" si="36"/>
        <v>film &amp; video</v>
      </c>
      <c r="R443" t="str">
        <f t="shared" si="37"/>
        <v>animation</v>
      </c>
      <c r="S443">
        <v>41550.460601851846</v>
      </c>
      <c r="T443">
        <v>41580.460601851846</v>
      </c>
      <c r="U443" s="11">
        <f t="shared" si="33"/>
        <v>41550.460601851846</v>
      </c>
      <c r="V443" s="11">
        <f t="shared" si="34"/>
        <v>41580.460601851846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P444" s="7">
        <f t="shared" si="35"/>
        <v>393.59</v>
      </c>
      <c r="Q444" t="str">
        <f t="shared" si="36"/>
        <v>film &amp; video</v>
      </c>
      <c r="R444" t="str">
        <f t="shared" si="37"/>
        <v>animation</v>
      </c>
      <c r="S444">
        <v>42024.555358796293</v>
      </c>
      <c r="T444">
        <v>42054.555358796293</v>
      </c>
      <c r="U444" s="11">
        <f t="shared" si="33"/>
        <v>42024.555358796293</v>
      </c>
      <c r="V444" s="11">
        <f t="shared" si="34"/>
        <v>42054.555358796293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P445" s="7">
        <f t="shared" si="35"/>
        <v>5</v>
      </c>
      <c r="Q445" t="str">
        <f t="shared" si="36"/>
        <v>film &amp; video</v>
      </c>
      <c r="R445" t="str">
        <f t="shared" si="37"/>
        <v>animation</v>
      </c>
      <c r="S445">
        <v>41649.681724537033</v>
      </c>
      <c r="T445">
        <v>41679.681724537033</v>
      </c>
      <c r="U445" s="11">
        <f t="shared" si="33"/>
        <v>41649.681724537033</v>
      </c>
      <c r="V445" s="11">
        <f t="shared" si="34"/>
        <v>41679.681724537033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P446" s="7">
        <f t="shared" si="35"/>
        <v>50</v>
      </c>
      <c r="Q446" t="str">
        <f t="shared" si="36"/>
        <v>film &amp; video</v>
      </c>
      <c r="R446" t="str">
        <f t="shared" si="37"/>
        <v>animation</v>
      </c>
      <c r="S446">
        <v>40894.57362268518</v>
      </c>
      <c r="T446">
        <v>40954.57362268518</v>
      </c>
      <c r="U446" s="11">
        <f t="shared" si="33"/>
        <v>40894.57362268518</v>
      </c>
      <c r="V446" s="11">
        <f t="shared" si="34"/>
        <v>40954.57362268518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P447" s="7">
        <f t="shared" si="35"/>
        <v>1</v>
      </c>
      <c r="Q447" t="str">
        <f t="shared" si="36"/>
        <v>film &amp; video</v>
      </c>
      <c r="R447" t="str">
        <f t="shared" si="37"/>
        <v>animation</v>
      </c>
      <c r="S447">
        <v>42130.002025462956</v>
      </c>
      <c r="T447">
        <v>42145.002025462956</v>
      </c>
      <c r="U447" s="11">
        <f t="shared" si="33"/>
        <v>42130.002025462956</v>
      </c>
      <c r="V447" s="11">
        <f t="shared" si="34"/>
        <v>42145.002025462956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P448" s="7">
        <f t="shared" si="35"/>
        <v>47.88</v>
      </c>
      <c r="Q448" t="str">
        <f t="shared" si="36"/>
        <v>film &amp; video</v>
      </c>
      <c r="R448" t="str">
        <f t="shared" si="37"/>
        <v>animation</v>
      </c>
      <c r="S448">
        <v>42036.750231481477</v>
      </c>
      <c r="T448">
        <v>42066.750231481477</v>
      </c>
      <c r="U448" s="11">
        <f t="shared" si="33"/>
        <v>42036.750231481477</v>
      </c>
      <c r="V448" s="11">
        <f t="shared" si="34"/>
        <v>42066.750231481477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P449" s="7">
        <f t="shared" si="35"/>
        <v>5</v>
      </c>
      <c r="Q449" t="str">
        <f t="shared" si="36"/>
        <v>film &amp; video</v>
      </c>
      <c r="R449" t="str">
        <f t="shared" si="37"/>
        <v>animation</v>
      </c>
      <c r="S449">
        <v>41331.22179398148</v>
      </c>
      <c r="T449">
        <v>41356.180127314808</v>
      </c>
      <c r="U449" s="11">
        <f t="shared" si="33"/>
        <v>41331.22179398148</v>
      </c>
      <c r="V449" s="11">
        <f t="shared" si="34"/>
        <v>41356.180127314808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P450" s="7">
        <f t="shared" si="35"/>
        <v>20.5</v>
      </c>
      <c r="Q450" t="str">
        <f t="shared" si="36"/>
        <v>film &amp; video</v>
      </c>
      <c r="R450" t="str">
        <f t="shared" si="37"/>
        <v>animation</v>
      </c>
      <c r="S450">
        <v>41753.424710648142</v>
      </c>
      <c r="T450">
        <v>41773.424710648142</v>
      </c>
      <c r="U450" s="11">
        <f t="shared" ref="U450:U513" si="38">(((J450/60)/60)/24)+DATE(1970,1,1)+(-8/24)</f>
        <v>41753.424710648142</v>
      </c>
      <c r="V450" s="11">
        <f t="shared" ref="V450:V513" si="39">(((I450/60)/60)/24)+DATE(1970,1,1)+(-8/24)</f>
        <v>41773.424710648142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P451" s="7">
        <f t="shared" ref="P451:P514" si="40">ROUND(E451/L451,2)</f>
        <v>9</v>
      </c>
      <c r="Q451" t="str">
        <f t="shared" ref="Q451:Q514" si="41">LEFT(N451,SEARCH("/",N451,1)-1)</f>
        <v>film &amp; video</v>
      </c>
      <c r="R451" t="str">
        <f t="shared" ref="R451:R514" si="42">RIGHT(N451,LEN(N451)-SEARCH("/",N451))</f>
        <v>animation</v>
      </c>
      <c r="S451">
        <v>41534.234780092593</v>
      </c>
      <c r="T451">
        <v>41564.234780092593</v>
      </c>
      <c r="U451" s="11">
        <f t="shared" si="38"/>
        <v>41534.234780092593</v>
      </c>
      <c r="V451" s="11">
        <f t="shared" si="39"/>
        <v>41564.234780092593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P452" s="7">
        <f t="shared" si="40"/>
        <v>56.57</v>
      </c>
      <c r="Q452" t="str">
        <f t="shared" si="41"/>
        <v>film &amp; video</v>
      </c>
      <c r="R452" t="str">
        <f t="shared" si="42"/>
        <v>animation</v>
      </c>
      <c r="S452">
        <v>41654.61342592592</v>
      </c>
      <c r="T452">
        <v>41684.61342592592</v>
      </c>
      <c r="U452" s="11">
        <f t="shared" si="38"/>
        <v>41654.61342592592</v>
      </c>
      <c r="V452" s="11">
        <f t="shared" si="39"/>
        <v>41684.61342592592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P453" s="7" t="e">
        <f t="shared" si="40"/>
        <v>#DIV/0!</v>
      </c>
      <c r="Q453" t="str">
        <f t="shared" si="41"/>
        <v>film &amp; video</v>
      </c>
      <c r="R453" t="str">
        <f t="shared" si="42"/>
        <v>animation</v>
      </c>
      <c r="S453">
        <v>41634.381840277776</v>
      </c>
      <c r="T453">
        <v>41664.381840277776</v>
      </c>
      <c r="U453" s="11">
        <f t="shared" si="38"/>
        <v>41634.381840277776</v>
      </c>
      <c r="V453" s="11">
        <f t="shared" si="39"/>
        <v>41664.381840277776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P454" s="7">
        <f t="shared" si="40"/>
        <v>40</v>
      </c>
      <c r="Q454" t="str">
        <f t="shared" si="41"/>
        <v>film &amp; video</v>
      </c>
      <c r="R454" t="str">
        <f t="shared" si="42"/>
        <v>animation</v>
      </c>
      <c r="S454">
        <v>42107.370543981473</v>
      </c>
      <c r="T454">
        <v>42137.370543981473</v>
      </c>
      <c r="U454" s="11">
        <f t="shared" si="38"/>
        <v>42107.370543981473</v>
      </c>
      <c r="V454" s="11">
        <f t="shared" si="39"/>
        <v>42137.370543981473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P455" s="7">
        <f t="shared" si="40"/>
        <v>13</v>
      </c>
      <c r="Q455" t="str">
        <f t="shared" si="41"/>
        <v>film &amp; video</v>
      </c>
      <c r="R455" t="str">
        <f t="shared" si="42"/>
        <v>animation</v>
      </c>
      <c r="S455">
        <v>42038.491655092592</v>
      </c>
      <c r="T455">
        <v>42054.491655092592</v>
      </c>
      <c r="U455" s="11">
        <f t="shared" si="38"/>
        <v>42038.491655092592</v>
      </c>
      <c r="V455" s="11">
        <f t="shared" si="39"/>
        <v>42054.491655092592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P456" s="7">
        <f t="shared" si="40"/>
        <v>16.399999999999999</v>
      </c>
      <c r="Q456" t="str">
        <f t="shared" si="41"/>
        <v>film &amp; video</v>
      </c>
      <c r="R456" t="str">
        <f t="shared" si="42"/>
        <v>animation</v>
      </c>
      <c r="S456">
        <v>41938.383923611109</v>
      </c>
      <c r="T456">
        <v>41969.218055555553</v>
      </c>
      <c r="U456" s="11">
        <f t="shared" si="38"/>
        <v>41938.383923611109</v>
      </c>
      <c r="V456" s="11">
        <f t="shared" si="39"/>
        <v>41969.218055555553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P457" s="7">
        <f t="shared" si="40"/>
        <v>22.5</v>
      </c>
      <c r="Q457" t="str">
        <f t="shared" si="41"/>
        <v>film &amp; video</v>
      </c>
      <c r="R457" t="str">
        <f t="shared" si="42"/>
        <v>animation</v>
      </c>
      <c r="S457">
        <v>40970.669236111105</v>
      </c>
      <c r="T457">
        <v>41015.688194444439</v>
      </c>
      <c r="U457" s="11">
        <f t="shared" si="38"/>
        <v>40970.669236111105</v>
      </c>
      <c r="V457" s="11">
        <f t="shared" si="39"/>
        <v>41015.688194444439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P458" s="7">
        <f t="shared" si="40"/>
        <v>20.329999999999998</v>
      </c>
      <c r="Q458" t="str">
        <f t="shared" si="41"/>
        <v>film &amp; video</v>
      </c>
      <c r="R458" t="str">
        <f t="shared" si="42"/>
        <v>animation</v>
      </c>
      <c r="S458">
        <v>41547.361122685179</v>
      </c>
      <c r="T458">
        <v>41568.832638888889</v>
      </c>
      <c r="U458" s="11">
        <f t="shared" si="38"/>
        <v>41547.361122685179</v>
      </c>
      <c r="V458" s="11">
        <f t="shared" si="39"/>
        <v>41568.832638888889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P459" s="7" t="e">
        <f t="shared" si="40"/>
        <v>#DIV/0!</v>
      </c>
      <c r="Q459" t="str">
        <f t="shared" si="41"/>
        <v>film &amp; video</v>
      </c>
      <c r="R459" t="str">
        <f t="shared" si="42"/>
        <v>animation</v>
      </c>
      <c r="S459">
        <v>41837.434166666666</v>
      </c>
      <c r="T459">
        <v>41867.434166666666</v>
      </c>
      <c r="U459" s="11">
        <f t="shared" si="38"/>
        <v>41837.434166666666</v>
      </c>
      <c r="V459" s="11">
        <f t="shared" si="39"/>
        <v>41867.434166666666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P460" s="7">
        <f t="shared" si="40"/>
        <v>16.760000000000002</v>
      </c>
      <c r="Q460" t="str">
        <f t="shared" si="41"/>
        <v>film &amp; video</v>
      </c>
      <c r="R460" t="str">
        <f t="shared" si="42"/>
        <v>animation</v>
      </c>
      <c r="S460">
        <v>41378.366435185184</v>
      </c>
      <c r="T460">
        <v>41408.366435185184</v>
      </c>
      <c r="U460" s="11">
        <f t="shared" si="38"/>
        <v>41378.366435185184</v>
      </c>
      <c r="V460" s="11">
        <f t="shared" si="39"/>
        <v>41408.366435185184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P461" s="7">
        <f t="shared" si="40"/>
        <v>25</v>
      </c>
      <c r="Q461" t="str">
        <f t="shared" si="41"/>
        <v>film &amp; video</v>
      </c>
      <c r="R461" t="str">
        <f t="shared" si="42"/>
        <v>animation</v>
      </c>
      <c r="S461">
        <v>40800.307025462964</v>
      </c>
      <c r="T461">
        <v>40860.348692129628</v>
      </c>
      <c r="U461" s="11">
        <f t="shared" si="38"/>
        <v>40800.307025462964</v>
      </c>
      <c r="V461" s="11">
        <f t="shared" si="39"/>
        <v>40860.348692129628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P462" s="7">
        <f t="shared" si="40"/>
        <v>12.5</v>
      </c>
      <c r="Q462" t="str">
        <f t="shared" si="41"/>
        <v>film &amp; video</v>
      </c>
      <c r="R462" t="str">
        <f t="shared" si="42"/>
        <v>animation</v>
      </c>
      <c r="S462">
        <v>41759.209201388883</v>
      </c>
      <c r="T462">
        <v>41790.833333333328</v>
      </c>
      <c r="U462" s="11">
        <f t="shared" si="38"/>
        <v>41759.209201388883</v>
      </c>
      <c r="V462" s="11">
        <f t="shared" si="39"/>
        <v>41790.833333333328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P463" s="7" t="e">
        <f t="shared" si="40"/>
        <v>#DIV/0!</v>
      </c>
      <c r="Q463" t="str">
        <f t="shared" si="41"/>
        <v>film &amp; video</v>
      </c>
      <c r="R463" t="str">
        <f t="shared" si="42"/>
        <v>animation</v>
      </c>
      <c r="S463">
        <v>41407.513506944444</v>
      </c>
      <c r="T463">
        <v>41427.513506944444</v>
      </c>
      <c r="U463" s="11">
        <f t="shared" si="38"/>
        <v>41407.513506944444</v>
      </c>
      <c r="V463" s="11">
        <f t="shared" si="39"/>
        <v>41427.513506944444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P464" s="7" t="e">
        <f t="shared" si="40"/>
        <v>#DIV/0!</v>
      </c>
      <c r="Q464" t="str">
        <f t="shared" si="41"/>
        <v>film &amp; video</v>
      </c>
      <c r="R464" t="str">
        <f t="shared" si="42"/>
        <v>animation</v>
      </c>
      <c r="S464">
        <v>40704.793298611112</v>
      </c>
      <c r="T464">
        <v>40764.793298611112</v>
      </c>
      <c r="U464" s="11">
        <f t="shared" si="38"/>
        <v>40704.793298611112</v>
      </c>
      <c r="V464" s="11">
        <f t="shared" si="39"/>
        <v>40764.793298611112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P465" s="7">
        <f t="shared" si="40"/>
        <v>113.64</v>
      </c>
      <c r="Q465" t="str">
        <f t="shared" si="41"/>
        <v>film &amp; video</v>
      </c>
      <c r="R465" t="str">
        <f t="shared" si="42"/>
        <v>animation</v>
      </c>
      <c r="S465">
        <v>40750.376770833333</v>
      </c>
      <c r="T465">
        <v>40810.376770833333</v>
      </c>
      <c r="U465" s="11">
        <f t="shared" si="38"/>
        <v>40750.376770833333</v>
      </c>
      <c r="V465" s="11">
        <f t="shared" si="39"/>
        <v>40810.376770833333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P466" s="7">
        <f t="shared" si="40"/>
        <v>1</v>
      </c>
      <c r="Q466" t="str">
        <f t="shared" si="41"/>
        <v>film &amp; video</v>
      </c>
      <c r="R466" t="str">
        <f t="shared" si="42"/>
        <v>animation</v>
      </c>
      <c r="S466">
        <v>42488.515451388892</v>
      </c>
      <c r="T466">
        <v>42508.515451388892</v>
      </c>
      <c r="U466" s="11">
        <f t="shared" si="38"/>
        <v>42488.515451388892</v>
      </c>
      <c r="V466" s="11">
        <f t="shared" si="39"/>
        <v>42508.515451388892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P467" s="7">
        <f t="shared" si="40"/>
        <v>17.25</v>
      </c>
      <c r="Q467" t="str">
        <f t="shared" si="41"/>
        <v>film &amp; video</v>
      </c>
      <c r="R467" t="str">
        <f t="shared" si="42"/>
        <v>animation</v>
      </c>
      <c r="S467">
        <v>41800.786736111106</v>
      </c>
      <c r="T467">
        <v>41816.786736111106</v>
      </c>
      <c r="U467" s="11">
        <f t="shared" si="38"/>
        <v>41800.786736111106</v>
      </c>
      <c r="V467" s="11">
        <f t="shared" si="39"/>
        <v>41816.786736111106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P468" s="7">
        <f t="shared" si="40"/>
        <v>15.2</v>
      </c>
      <c r="Q468" t="str">
        <f t="shared" si="41"/>
        <v>film &amp; video</v>
      </c>
      <c r="R468" t="str">
        <f t="shared" si="42"/>
        <v>animation</v>
      </c>
      <c r="S468">
        <v>41129.609537037039</v>
      </c>
      <c r="T468">
        <v>41159.609537037039</v>
      </c>
      <c r="U468" s="11">
        <f t="shared" si="38"/>
        <v>41129.609537037039</v>
      </c>
      <c r="V468" s="11">
        <f t="shared" si="39"/>
        <v>41159.609537037039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P469" s="7">
        <f t="shared" si="40"/>
        <v>110.64</v>
      </c>
      <c r="Q469" t="str">
        <f t="shared" si="41"/>
        <v>film &amp; video</v>
      </c>
      <c r="R469" t="str">
        <f t="shared" si="42"/>
        <v>animation</v>
      </c>
      <c r="S469">
        <v>41135.346458333333</v>
      </c>
      <c r="T469">
        <v>41180.346458333333</v>
      </c>
      <c r="U469" s="11">
        <f t="shared" si="38"/>
        <v>41135.346458333333</v>
      </c>
      <c r="V469" s="11">
        <f t="shared" si="39"/>
        <v>41180.346458333333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P470" s="7" t="e">
        <f t="shared" si="40"/>
        <v>#DIV/0!</v>
      </c>
      <c r="Q470" t="str">
        <f t="shared" si="41"/>
        <v>film &amp; video</v>
      </c>
      <c r="R470" t="str">
        <f t="shared" si="42"/>
        <v>animation</v>
      </c>
      <c r="S470">
        <v>41040.834293981476</v>
      </c>
      <c r="T470">
        <v>41100.827141203699</v>
      </c>
      <c r="U470" s="11">
        <f t="shared" si="38"/>
        <v>41040.834293981476</v>
      </c>
      <c r="V470" s="11">
        <f t="shared" si="39"/>
        <v>41100.827141203699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P471" s="7" t="e">
        <f t="shared" si="40"/>
        <v>#DIV/0!</v>
      </c>
      <c r="Q471" t="str">
        <f t="shared" si="41"/>
        <v>film &amp; video</v>
      </c>
      <c r="R471" t="str">
        <f t="shared" si="42"/>
        <v>animation</v>
      </c>
      <c r="S471">
        <v>41827.656527777777</v>
      </c>
      <c r="T471">
        <v>41887.656527777777</v>
      </c>
      <c r="U471" s="11">
        <f t="shared" si="38"/>
        <v>41827.656527777777</v>
      </c>
      <c r="V471" s="11">
        <f t="shared" si="39"/>
        <v>41887.656527777777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P472" s="7">
        <f t="shared" si="40"/>
        <v>25.5</v>
      </c>
      <c r="Q472" t="str">
        <f t="shared" si="41"/>
        <v>film &amp; video</v>
      </c>
      <c r="R472" t="str">
        <f t="shared" si="42"/>
        <v>animation</v>
      </c>
      <c r="S472">
        <v>41604.834363425922</v>
      </c>
      <c r="T472">
        <v>41654.833333333328</v>
      </c>
      <c r="U472" s="11">
        <f t="shared" si="38"/>
        <v>41604.834363425922</v>
      </c>
      <c r="V472" s="11">
        <f t="shared" si="39"/>
        <v>41654.833333333328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P473" s="7">
        <f t="shared" si="40"/>
        <v>38.479999999999997</v>
      </c>
      <c r="Q473" t="str">
        <f t="shared" si="41"/>
        <v>film &amp; video</v>
      </c>
      <c r="R473" t="str">
        <f t="shared" si="42"/>
        <v>animation</v>
      </c>
      <c r="S473">
        <v>41703.388645833329</v>
      </c>
      <c r="T473">
        <v>41748.346979166665</v>
      </c>
      <c r="U473" s="11">
        <f t="shared" si="38"/>
        <v>41703.388645833329</v>
      </c>
      <c r="V473" s="11">
        <f t="shared" si="39"/>
        <v>41748.346979166665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P474" s="7">
        <f t="shared" si="40"/>
        <v>28.2</v>
      </c>
      <c r="Q474" t="str">
        <f t="shared" si="41"/>
        <v>film &amp; video</v>
      </c>
      <c r="R474" t="str">
        <f t="shared" si="42"/>
        <v>animation</v>
      </c>
      <c r="S474">
        <v>41844.589328703703</v>
      </c>
      <c r="T474">
        <v>41874.589328703703</v>
      </c>
      <c r="U474" s="11">
        <f t="shared" si="38"/>
        <v>41844.589328703703</v>
      </c>
      <c r="V474" s="11">
        <f t="shared" si="39"/>
        <v>41874.589328703703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P475" s="7">
        <f t="shared" si="40"/>
        <v>61.5</v>
      </c>
      <c r="Q475" t="str">
        <f t="shared" si="41"/>
        <v>film &amp; video</v>
      </c>
      <c r="R475" t="str">
        <f t="shared" si="42"/>
        <v>animation</v>
      </c>
      <c r="S475">
        <v>41869.364803240736</v>
      </c>
      <c r="T475">
        <v>41899.364803240736</v>
      </c>
      <c r="U475" s="11">
        <f t="shared" si="38"/>
        <v>41869.364803240736</v>
      </c>
      <c r="V475" s="11">
        <f t="shared" si="39"/>
        <v>41899.364803240736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P476" s="7">
        <f t="shared" si="40"/>
        <v>1</v>
      </c>
      <c r="Q476" t="str">
        <f t="shared" si="41"/>
        <v>film &amp; video</v>
      </c>
      <c r="R476" t="str">
        <f t="shared" si="42"/>
        <v>animation</v>
      </c>
      <c r="S476">
        <v>42752.995706018519</v>
      </c>
      <c r="T476">
        <v>42782.995706018519</v>
      </c>
      <c r="U476" s="11">
        <f t="shared" si="38"/>
        <v>42752.995706018519</v>
      </c>
      <c r="V476" s="11">
        <f t="shared" si="39"/>
        <v>42782.995706018519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P477" s="7" t="e">
        <f t="shared" si="40"/>
        <v>#DIV/0!</v>
      </c>
      <c r="Q477" t="str">
        <f t="shared" si="41"/>
        <v>film &amp; video</v>
      </c>
      <c r="R477" t="str">
        <f t="shared" si="42"/>
        <v>animation</v>
      </c>
      <c r="S477">
        <v>42099.752812500003</v>
      </c>
      <c r="T477">
        <v>42129.752812500003</v>
      </c>
      <c r="U477" s="11">
        <f t="shared" si="38"/>
        <v>42099.752812500003</v>
      </c>
      <c r="V477" s="11">
        <f t="shared" si="39"/>
        <v>42129.752812500003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P478" s="7">
        <f t="shared" si="40"/>
        <v>39.57</v>
      </c>
      <c r="Q478" t="str">
        <f t="shared" si="41"/>
        <v>film &amp; video</v>
      </c>
      <c r="R478" t="str">
        <f t="shared" si="42"/>
        <v>animation</v>
      </c>
      <c r="S478">
        <v>41757.64167824074</v>
      </c>
      <c r="T478">
        <v>41792.832638888889</v>
      </c>
      <c r="U478" s="11">
        <f t="shared" si="38"/>
        <v>41757.64167824074</v>
      </c>
      <c r="V478" s="11">
        <f t="shared" si="39"/>
        <v>41792.832638888889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P479" s="7" t="e">
        <f t="shared" si="40"/>
        <v>#DIV/0!</v>
      </c>
      <c r="Q479" t="str">
        <f t="shared" si="41"/>
        <v>film &amp; video</v>
      </c>
      <c r="R479" t="str">
        <f t="shared" si="42"/>
        <v>animation</v>
      </c>
      <c r="S479">
        <v>40987.501550925925</v>
      </c>
      <c r="T479">
        <v>41047.501550925925</v>
      </c>
      <c r="U479" s="11">
        <f t="shared" si="38"/>
        <v>40987.501550925925</v>
      </c>
      <c r="V479" s="11">
        <f t="shared" si="39"/>
        <v>41047.501550925925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P480" s="7" t="e">
        <f t="shared" si="40"/>
        <v>#DIV/0!</v>
      </c>
      <c r="Q480" t="str">
        <f t="shared" si="41"/>
        <v>film &amp; video</v>
      </c>
      <c r="R480" t="str">
        <f t="shared" si="42"/>
        <v>animation</v>
      </c>
      <c r="S480">
        <v>42065.577650462961</v>
      </c>
      <c r="T480">
        <v>42095.535983796297</v>
      </c>
      <c r="U480" s="11">
        <f t="shared" si="38"/>
        <v>42065.577650462961</v>
      </c>
      <c r="V480" s="11">
        <f t="shared" si="39"/>
        <v>42095.535983796297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P481" s="7">
        <f t="shared" si="40"/>
        <v>88.8</v>
      </c>
      <c r="Q481" t="str">
        <f t="shared" si="41"/>
        <v>film &amp; video</v>
      </c>
      <c r="R481" t="str">
        <f t="shared" si="42"/>
        <v>animation</v>
      </c>
      <c r="S481">
        <v>41904.074479166666</v>
      </c>
      <c r="T481">
        <v>41964.11614583333</v>
      </c>
      <c r="U481" s="11">
        <f t="shared" si="38"/>
        <v>41904.074479166666</v>
      </c>
      <c r="V481" s="11">
        <f t="shared" si="39"/>
        <v>41964.11614583333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P482" s="7">
        <f t="shared" si="40"/>
        <v>55.46</v>
      </c>
      <c r="Q482" t="str">
        <f t="shared" si="41"/>
        <v>film &amp; video</v>
      </c>
      <c r="R482" t="str">
        <f t="shared" si="42"/>
        <v>animation</v>
      </c>
      <c r="S482">
        <v>41465.166840277772</v>
      </c>
      <c r="T482">
        <v>41495.166840277772</v>
      </c>
      <c r="U482" s="11">
        <f t="shared" si="38"/>
        <v>41465.166840277772</v>
      </c>
      <c r="V482" s="11">
        <f t="shared" si="39"/>
        <v>41495.166840277772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P483" s="7">
        <f t="shared" si="40"/>
        <v>87.14</v>
      </c>
      <c r="Q483" t="str">
        <f t="shared" si="41"/>
        <v>film &amp; video</v>
      </c>
      <c r="R483" t="str">
        <f t="shared" si="42"/>
        <v>animation</v>
      </c>
      <c r="S483">
        <v>41162.33899305555</v>
      </c>
      <c r="T483">
        <v>41192.33899305555</v>
      </c>
      <c r="U483" s="11">
        <f t="shared" si="38"/>
        <v>41162.33899305555</v>
      </c>
      <c r="V483" s="11">
        <f t="shared" si="39"/>
        <v>41192.33899305555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P484" s="7">
        <f t="shared" si="40"/>
        <v>10</v>
      </c>
      <c r="Q484" t="str">
        <f t="shared" si="41"/>
        <v>film &amp; video</v>
      </c>
      <c r="R484" t="str">
        <f t="shared" si="42"/>
        <v>animation</v>
      </c>
      <c r="S484">
        <v>42447.56354166667</v>
      </c>
      <c r="T484">
        <v>42474.273611111108</v>
      </c>
      <c r="U484" s="11">
        <f t="shared" si="38"/>
        <v>42447.56354166667</v>
      </c>
      <c r="V484" s="11">
        <f t="shared" si="39"/>
        <v>42474.273611111108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P485" s="7">
        <f t="shared" si="40"/>
        <v>51.22</v>
      </c>
      <c r="Q485" t="str">
        <f t="shared" si="41"/>
        <v>film &amp; video</v>
      </c>
      <c r="R485" t="str">
        <f t="shared" si="42"/>
        <v>animation</v>
      </c>
      <c r="S485">
        <v>41242.864259259259</v>
      </c>
      <c r="T485">
        <v>41302.864259259259</v>
      </c>
      <c r="U485" s="11">
        <f t="shared" si="38"/>
        <v>41242.864259259259</v>
      </c>
      <c r="V485" s="11">
        <f t="shared" si="39"/>
        <v>41302.864259259259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P486" s="7">
        <f t="shared" si="40"/>
        <v>13.55</v>
      </c>
      <c r="Q486" t="str">
        <f t="shared" si="41"/>
        <v>film &amp; video</v>
      </c>
      <c r="R486" t="str">
        <f t="shared" si="42"/>
        <v>animation</v>
      </c>
      <c r="S486">
        <v>42272.606157407405</v>
      </c>
      <c r="T486">
        <v>42313.647824074076</v>
      </c>
      <c r="U486" s="11">
        <f t="shared" si="38"/>
        <v>42272.606157407405</v>
      </c>
      <c r="V486" s="11">
        <f t="shared" si="39"/>
        <v>42313.647824074076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P487" s="7">
        <f t="shared" si="40"/>
        <v>66.52</v>
      </c>
      <c r="Q487" t="str">
        <f t="shared" si="41"/>
        <v>film &amp; video</v>
      </c>
      <c r="R487" t="str">
        <f t="shared" si="42"/>
        <v>animation</v>
      </c>
      <c r="S487">
        <v>41381.172442129624</v>
      </c>
      <c r="T487">
        <v>41411.172442129624</v>
      </c>
      <c r="U487" s="11">
        <f t="shared" si="38"/>
        <v>41381.172442129624</v>
      </c>
      <c r="V487" s="11">
        <f t="shared" si="39"/>
        <v>41411.172442129624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P488" s="7">
        <f t="shared" si="40"/>
        <v>50</v>
      </c>
      <c r="Q488" t="str">
        <f t="shared" si="41"/>
        <v>film &amp; video</v>
      </c>
      <c r="R488" t="str">
        <f t="shared" si="42"/>
        <v>animation</v>
      </c>
      <c r="S488">
        <v>41761.609247685185</v>
      </c>
      <c r="T488">
        <v>41791.609247685185</v>
      </c>
      <c r="U488" s="11">
        <f t="shared" si="38"/>
        <v>41761.609247685185</v>
      </c>
      <c r="V488" s="11">
        <f t="shared" si="39"/>
        <v>41791.609247685185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P489" s="7" t="e">
        <f t="shared" si="40"/>
        <v>#DIV/0!</v>
      </c>
      <c r="Q489" t="str">
        <f t="shared" si="41"/>
        <v>film &amp; video</v>
      </c>
      <c r="R489" t="str">
        <f t="shared" si="42"/>
        <v>animation</v>
      </c>
      <c r="S489">
        <v>42669.261504629627</v>
      </c>
      <c r="T489">
        <v>42729.303171296291</v>
      </c>
      <c r="U489" s="11">
        <f t="shared" si="38"/>
        <v>42669.261504629627</v>
      </c>
      <c r="V489" s="11">
        <f t="shared" si="39"/>
        <v>42729.303171296291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P490" s="7" t="e">
        <f t="shared" si="40"/>
        <v>#DIV/0!</v>
      </c>
      <c r="Q490" t="str">
        <f t="shared" si="41"/>
        <v>film &amp; video</v>
      </c>
      <c r="R490" t="str">
        <f t="shared" si="42"/>
        <v>animation</v>
      </c>
      <c r="S490">
        <v>42713.72106481481</v>
      </c>
      <c r="T490">
        <v>42743.72106481481</v>
      </c>
      <c r="U490" s="11">
        <f t="shared" si="38"/>
        <v>42713.72106481481</v>
      </c>
      <c r="V490" s="11">
        <f t="shared" si="39"/>
        <v>42743.72106481481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P491" s="7">
        <f t="shared" si="40"/>
        <v>71.67</v>
      </c>
      <c r="Q491" t="str">
        <f t="shared" si="41"/>
        <v>film &amp; video</v>
      </c>
      <c r="R491" t="str">
        <f t="shared" si="42"/>
        <v>animation</v>
      </c>
      <c r="S491">
        <v>40882.148333333331</v>
      </c>
      <c r="T491">
        <v>40913.147916666661</v>
      </c>
      <c r="U491" s="11">
        <f t="shared" si="38"/>
        <v>40882.148333333331</v>
      </c>
      <c r="V491" s="11">
        <f t="shared" si="39"/>
        <v>40913.147916666661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P492" s="7" t="e">
        <f t="shared" si="40"/>
        <v>#DIV/0!</v>
      </c>
      <c r="Q492" t="str">
        <f t="shared" si="41"/>
        <v>film &amp; video</v>
      </c>
      <c r="R492" t="str">
        <f t="shared" si="42"/>
        <v>animation</v>
      </c>
      <c r="S492">
        <v>41113.635243055556</v>
      </c>
      <c r="T492">
        <v>41143.635243055556</v>
      </c>
      <c r="U492" s="11">
        <f t="shared" si="38"/>
        <v>41113.635243055556</v>
      </c>
      <c r="V492" s="11">
        <f t="shared" si="39"/>
        <v>41143.635243055556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P493" s="7" t="e">
        <f t="shared" si="40"/>
        <v>#DIV/0!</v>
      </c>
      <c r="Q493" t="str">
        <f t="shared" si="41"/>
        <v>film &amp; video</v>
      </c>
      <c r="R493" t="str">
        <f t="shared" si="42"/>
        <v>animation</v>
      </c>
      <c r="S493">
        <v>42366.649293981485</v>
      </c>
      <c r="T493">
        <v>42396.649293981485</v>
      </c>
      <c r="U493" s="11">
        <f t="shared" si="38"/>
        <v>42366.649293981485</v>
      </c>
      <c r="V493" s="11">
        <f t="shared" si="39"/>
        <v>42396.649293981485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P494" s="7" t="e">
        <f t="shared" si="40"/>
        <v>#DIV/0!</v>
      </c>
      <c r="Q494" t="str">
        <f t="shared" si="41"/>
        <v>film &amp; video</v>
      </c>
      <c r="R494" t="str">
        <f t="shared" si="42"/>
        <v>animation</v>
      </c>
      <c r="S494">
        <v>42595.701736111114</v>
      </c>
      <c r="T494">
        <v>42655.701736111114</v>
      </c>
      <c r="U494" s="11">
        <f t="shared" si="38"/>
        <v>42595.701736111114</v>
      </c>
      <c r="V494" s="11">
        <f t="shared" si="39"/>
        <v>42655.701736111114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P495" s="7" t="e">
        <f t="shared" si="40"/>
        <v>#DIV/0!</v>
      </c>
      <c r="Q495" t="str">
        <f t="shared" si="41"/>
        <v>film &amp; video</v>
      </c>
      <c r="R495" t="str">
        <f t="shared" si="42"/>
        <v>animation</v>
      </c>
      <c r="S495">
        <v>42114.392800925918</v>
      </c>
      <c r="T495">
        <v>42144.392800925918</v>
      </c>
      <c r="U495" s="11">
        <f t="shared" si="38"/>
        <v>42114.392800925918</v>
      </c>
      <c r="V495" s="11">
        <f t="shared" si="39"/>
        <v>42144.392800925918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P496" s="7">
        <f t="shared" si="40"/>
        <v>10.33</v>
      </c>
      <c r="Q496" t="str">
        <f t="shared" si="41"/>
        <v>film &amp; video</v>
      </c>
      <c r="R496" t="str">
        <f t="shared" si="42"/>
        <v>animation</v>
      </c>
      <c r="S496">
        <v>41799.49728009259</v>
      </c>
      <c r="T496">
        <v>41822.791666666664</v>
      </c>
      <c r="U496" s="11">
        <f t="shared" si="38"/>
        <v>41799.49728009259</v>
      </c>
      <c r="V496" s="11">
        <f t="shared" si="39"/>
        <v>41822.791666666664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P497" s="7" t="e">
        <f t="shared" si="40"/>
        <v>#DIV/0!</v>
      </c>
      <c r="Q497" t="str">
        <f t="shared" si="41"/>
        <v>film &amp; video</v>
      </c>
      <c r="R497" t="str">
        <f t="shared" si="42"/>
        <v>animation</v>
      </c>
      <c r="S497">
        <v>42171.494270833333</v>
      </c>
      <c r="T497">
        <v>42201.494270833333</v>
      </c>
      <c r="U497" s="11">
        <f t="shared" si="38"/>
        <v>42171.494270833333</v>
      </c>
      <c r="V497" s="11">
        <f t="shared" si="39"/>
        <v>42201.494270833333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P498" s="7">
        <f t="shared" si="40"/>
        <v>1</v>
      </c>
      <c r="Q498" t="str">
        <f t="shared" si="41"/>
        <v>film &amp; video</v>
      </c>
      <c r="R498" t="str">
        <f t="shared" si="42"/>
        <v>animation</v>
      </c>
      <c r="S498">
        <v>41620.598078703704</v>
      </c>
      <c r="T498">
        <v>41680.598078703704</v>
      </c>
      <c r="U498" s="11">
        <f t="shared" si="38"/>
        <v>41620.598078703704</v>
      </c>
      <c r="V498" s="11">
        <f t="shared" si="39"/>
        <v>41680.598078703704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P499" s="7">
        <f t="shared" si="40"/>
        <v>10</v>
      </c>
      <c r="Q499" t="str">
        <f t="shared" si="41"/>
        <v>film &amp; video</v>
      </c>
      <c r="R499" t="str">
        <f t="shared" si="42"/>
        <v>animation</v>
      </c>
      <c r="S499">
        <v>41944.704456018517</v>
      </c>
      <c r="T499">
        <v>41997.874999999993</v>
      </c>
      <c r="U499" s="11">
        <f t="shared" si="38"/>
        <v>41944.704456018517</v>
      </c>
      <c r="V499" s="11">
        <f t="shared" si="39"/>
        <v>41997.874999999993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P500" s="7">
        <f t="shared" si="40"/>
        <v>136.09</v>
      </c>
      <c r="Q500" t="str">
        <f t="shared" si="41"/>
        <v>film &amp; video</v>
      </c>
      <c r="R500" t="str">
        <f t="shared" si="42"/>
        <v>animation</v>
      </c>
      <c r="S500">
        <v>40858.428807870368</v>
      </c>
      <c r="T500">
        <v>40900.428807870368</v>
      </c>
      <c r="U500" s="11">
        <f t="shared" si="38"/>
        <v>40858.428807870368</v>
      </c>
      <c r="V500" s="11">
        <f t="shared" si="39"/>
        <v>40900.428807870368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P501" s="7">
        <f t="shared" si="40"/>
        <v>73.459999999999994</v>
      </c>
      <c r="Q501" t="str">
        <f t="shared" si="41"/>
        <v>film &amp; video</v>
      </c>
      <c r="R501" t="str">
        <f t="shared" si="42"/>
        <v>animation</v>
      </c>
      <c r="S501">
        <v>40043.562129629623</v>
      </c>
      <c r="T501">
        <v>40098.540972222218</v>
      </c>
      <c r="U501" s="11">
        <f t="shared" si="38"/>
        <v>40043.562129629623</v>
      </c>
      <c r="V501" s="11">
        <f t="shared" si="39"/>
        <v>40098.540972222218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P502" s="7">
        <f t="shared" si="40"/>
        <v>53.75</v>
      </c>
      <c r="Q502" t="str">
        <f t="shared" si="41"/>
        <v>film &amp; video</v>
      </c>
      <c r="R502" t="str">
        <f t="shared" si="42"/>
        <v>animation</v>
      </c>
      <c r="S502">
        <v>40247.552673611113</v>
      </c>
      <c r="T502">
        <v>40306.594444444439</v>
      </c>
      <c r="U502" s="11">
        <f t="shared" si="38"/>
        <v>40247.552673611113</v>
      </c>
      <c r="V502" s="11">
        <f t="shared" si="39"/>
        <v>40306.594444444439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P503" s="7" t="e">
        <f t="shared" si="40"/>
        <v>#DIV/0!</v>
      </c>
      <c r="Q503" t="str">
        <f t="shared" si="41"/>
        <v>film &amp; video</v>
      </c>
      <c r="R503" t="str">
        <f t="shared" si="42"/>
        <v>animation</v>
      </c>
      <c r="S503">
        <v>40702.901053240741</v>
      </c>
      <c r="T503">
        <v>40732.901053240741</v>
      </c>
      <c r="U503" s="11">
        <f t="shared" si="38"/>
        <v>40702.901053240741</v>
      </c>
      <c r="V503" s="11">
        <f t="shared" si="39"/>
        <v>40732.901053240741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P504" s="7">
        <f t="shared" si="40"/>
        <v>57.5</v>
      </c>
      <c r="Q504" t="str">
        <f t="shared" si="41"/>
        <v>film &amp; video</v>
      </c>
      <c r="R504" t="str">
        <f t="shared" si="42"/>
        <v>animation</v>
      </c>
      <c r="S504">
        <v>40956.220196759255</v>
      </c>
      <c r="T504">
        <v>40986.178530092591</v>
      </c>
      <c r="U504" s="11">
        <f t="shared" si="38"/>
        <v>40956.220196759255</v>
      </c>
      <c r="V504" s="11">
        <f t="shared" si="39"/>
        <v>40986.178530092591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P505" s="7">
        <f t="shared" si="40"/>
        <v>12.67</v>
      </c>
      <c r="Q505" t="str">
        <f t="shared" si="41"/>
        <v>film &amp; video</v>
      </c>
      <c r="R505" t="str">
        <f t="shared" si="42"/>
        <v>animation</v>
      </c>
      <c r="S505">
        <v>41991.193321759252</v>
      </c>
      <c r="T505">
        <v>42021.193321759252</v>
      </c>
      <c r="U505" s="11">
        <f t="shared" si="38"/>
        <v>41991.193321759252</v>
      </c>
      <c r="V505" s="11">
        <f t="shared" si="39"/>
        <v>42021.193321759252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P506" s="7">
        <f t="shared" si="40"/>
        <v>67</v>
      </c>
      <c r="Q506" t="str">
        <f t="shared" si="41"/>
        <v>film &amp; video</v>
      </c>
      <c r="R506" t="str">
        <f t="shared" si="42"/>
        <v>animation</v>
      </c>
      <c r="S506">
        <v>40949.650312499994</v>
      </c>
      <c r="T506">
        <v>41009.60864583333</v>
      </c>
      <c r="U506" s="11">
        <f t="shared" si="38"/>
        <v>40949.650312499994</v>
      </c>
      <c r="V506" s="11">
        <f t="shared" si="39"/>
        <v>41009.60864583333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P507" s="7">
        <f t="shared" si="40"/>
        <v>3.71</v>
      </c>
      <c r="Q507" t="str">
        <f t="shared" si="41"/>
        <v>film &amp; video</v>
      </c>
      <c r="R507" t="str">
        <f t="shared" si="42"/>
        <v>animation</v>
      </c>
      <c r="S507">
        <v>42317.764884259253</v>
      </c>
      <c r="T507">
        <v>42362.764884259253</v>
      </c>
      <c r="U507" s="11">
        <f t="shared" si="38"/>
        <v>42317.764884259253</v>
      </c>
      <c r="V507" s="11">
        <f t="shared" si="39"/>
        <v>42362.764884259253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P508" s="7">
        <f t="shared" si="40"/>
        <v>250</v>
      </c>
      <c r="Q508" t="str">
        <f t="shared" si="41"/>
        <v>film &amp; video</v>
      </c>
      <c r="R508" t="str">
        <f t="shared" si="42"/>
        <v>animation</v>
      </c>
      <c r="S508">
        <v>41466.218981481477</v>
      </c>
      <c r="T508">
        <v>41496.218981481477</v>
      </c>
      <c r="U508" s="11">
        <f t="shared" si="38"/>
        <v>41466.218981481477</v>
      </c>
      <c r="V508" s="11">
        <f t="shared" si="39"/>
        <v>41496.218981481477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P509" s="7">
        <f t="shared" si="40"/>
        <v>64</v>
      </c>
      <c r="Q509" t="str">
        <f t="shared" si="41"/>
        <v>film &amp; video</v>
      </c>
      <c r="R509" t="str">
        <f t="shared" si="42"/>
        <v>animation</v>
      </c>
      <c r="S509">
        <v>41156.625659722216</v>
      </c>
      <c r="T509">
        <v>41201.625659722216</v>
      </c>
      <c r="U509" s="11">
        <f t="shared" si="38"/>
        <v>41156.625659722216</v>
      </c>
      <c r="V509" s="11">
        <f t="shared" si="39"/>
        <v>41201.625659722216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P510" s="7">
        <f t="shared" si="40"/>
        <v>133.33000000000001</v>
      </c>
      <c r="Q510" t="str">
        <f t="shared" si="41"/>
        <v>film &amp; video</v>
      </c>
      <c r="R510" t="str">
        <f t="shared" si="42"/>
        <v>animation</v>
      </c>
      <c r="S510">
        <v>40994.690983796296</v>
      </c>
      <c r="T510">
        <v>41054.259722222218</v>
      </c>
      <c r="U510" s="11">
        <f t="shared" si="38"/>
        <v>40994.690983796296</v>
      </c>
      <c r="V510" s="11">
        <f t="shared" si="39"/>
        <v>41054.259722222218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P511" s="7">
        <f t="shared" si="40"/>
        <v>10</v>
      </c>
      <c r="Q511" t="str">
        <f t="shared" si="41"/>
        <v>film &amp; video</v>
      </c>
      <c r="R511" t="str">
        <f t="shared" si="42"/>
        <v>animation</v>
      </c>
      <c r="S511">
        <v>42153.298263888886</v>
      </c>
      <c r="T511">
        <v>42183.298263888886</v>
      </c>
      <c r="U511" s="11">
        <f t="shared" si="38"/>
        <v>42153.298263888886</v>
      </c>
      <c r="V511" s="11">
        <f t="shared" si="39"/>
        <v>42183.298263888886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P512" s="7" t="e">
        <f t="shared" si="40"/>
        <v>#DIV/0!</v>
      </c>
      <c r="Q512" t="str">
        <f t="shared" si="41"/>
        <v>film &amp; video</v>
      </c>
      <c r="R512" t="str">
        <f t="shared" si="42"/>
        <v>animation</v>
      </c>
      <c r="S512">
        <v>42399.843043981477</v>
      </c>
      <c r="T512">
        <v>42429.843043981477</v>
      </c>
      <c r="U512" s="11">
        <f t="shared" si="38"/>
        <v>42399.843043981477</v>
      </c>
      <c r="V512" s="11">
        <f t="shared" si="39"/>
        <v>42429.843043981477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P513" s="7">
        <f t="shared" si="40"/>
        <v>30</v>
      </c>
      <c r="Q513" t="str">
        <f t="shared" si="41"/>
        <v>film &amp; video</v>
      </c>
      <c r="R513" t="str">
        <f t="shared" si="42"/>
        <v>animation</v>
      </c>
      <c r="S513">
        <v>41339.96969907407</v>
      </c>
      <c r="T513">
        <v>41369.928032407406</v>
      </c>
      <c r="U513" s="11">
        <f t="shared" si="38"/>
        <v>41339.96969907407</v>
      </c>
      <c r="V513" s="11">
        <f t="shared" si="39"/>
        <v>41369.928032407406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P514" s="7">
        <f t="shared" si="40"/>
        <v>5.5</v>
      </c>
      <c r="Q514" t="str">
        <f t="shared" si="41"/>
        <v>film &amp; video</v>
      </c>
      <c r="R514" t="str">
        <f t="shared" si="42"/>
        <v>animation</v>
      </c>
      <c r="S514">
        <v>42649.408877314818</v>
      </c>
      <c r="T514">
        <v>42694.450543981475</v>
      </c>
      <c r="U514" s="11">
        <f t="shared" ref="U514:U577" si="43">(((J514/60)/60)/24)+DATE(1970,1,1)+(-8/24)</f>
        <v>42649.408877314818</v>
      </c>
      <c r="V514" s="11">
        <f t="shared" ref="V514:V577" si="44">(((I514/60)/60)/24)+DATE(1970,1,1)+(-8/24)</f>
        <v>42694.450543981475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P515" s="7">
        <f t="shared" ref="P515:P578" si="45">ROUND(E515/L515,2)</f>
        <v>102.38</v>
      </c>
      <c r="Q515" t="str">
        <f t="shared" ref="Q515:Q578" si="46">LEFT(N515,SEARCH("/",N515,1)-1)</f>
        <v>film &amp; video</v>
      </c>
      <c r="R515" t="str">
        <f t="shared" ref="R515:R578" si="47">RIGHT(N515,LEN(N515)-SEARCH("/",N515))</f>
        <v>animation</v>
      </c>
      <c r="S515">
        <v>42552.320659722223</v>
      </c>
      <c r="T515">
        <v>42596.958333333336</v>
      </c>
      <c r="U515" s="11">
        <f t="shared" si="43"/>
        <v>42552.320659722223</v>
      </c>
      <c r="V515" s="11">
        <f t="shared" si="44"/>
        <v>42596.958333333336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P516" s="7">
        <f t="shared" si="45"/>
        <v>16.670000000000002</v>
      </c>
      <c r="Q516" t="str">
        <f t="shared" si="46"/>
        <v>film &amp; video</v>
      </c>
      <c r="R516" t="str">
        <f t="shared" si="47"/>
        <v>animation</v>
      </c>
      <c r="S516">
        <v>41830.280636574069</v>
      </c>
      <c r="T516">
        <v>41860.280636574069</v>
      </c>
      <c r="U516" s="11">
        <f t="shared" si="43"/>
        <v>41830.280636574069</v>
      </c>
      <c r="V516" s="11">
        <f t="shared" si="44"/>
        <v>41860.280636574069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P517" s="7">
        <f t="shared" si="45"/>
        <v>725.03</v>
      </c>
      <c r="Q517" t="str">
        <f t="shared" si="46"/>
        <v>film &amp; video</v>
      </c>
      <c r="R517" t="str">
        <f t="shared" si="47"/>
        <v>animation</v>
      </c>
      <c r="S517">
        <v>42327.157418981478</v>
      </c>
      <c r="T517">
        <v>42367.157418981478</v>
      </c>
      <c r="U517" s="11">
        <f t="shared" si="43"/>
        <v>42327.157418981478</v>
      </c>
      <c r="V517" s="11">
        <f t="shared" si="44"/>
        <v>42367.157418981478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P518" s="7" t="e">
        <f t="shared" si="45"/>
        <v>#DIV/0!</v>
      </c>
      <c r="Q518" t="str">
        <f t="shared" si="46"/>
        <v>film &amp; video</v>
      </c>
      <c r="R518" t="str">
        <f t="shared" si="47"/>
        <v>animation</v>
      </c>
      <c r="S518">
        <v>42091.445370370369</v>
      </c>
      <c r="T518">
        <v>42151.445370370369</v>
      </c>
      <c r="U518" s="11">
        <f t="shared" si="43"/>
        <v>42091.445370370369</v>
      </c>
      <c r="V518" s="11">
        <f t="shared" si="44"/>
        <v>42151.445370370369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P519" s="7">
        <f t="shared" si="45"/>
        <v>68.33</v>
      </c>
      <c r="Q519" t="str">
        <f t="shared" si="46"/>
        <v>film &amp; video</v>
      </c>
      <c r="R519" t="str">
        <f t="shared" si="47"/>
        <v>animation</v>
      </c>
      <c r="S519">
        <v>42738.281956018516</v>
      </c>
      <c r="T519">
        <v>42768.281956018516</v>
      </c>
      <c r="U519" s="11">
        <f t="shared" si="43"/>
        <v>42738.281956018516</v>
      </c>
      <c r="V519" s="11">
        <f t="shared" si="44"/>
        <v>42768.281956018516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P520" s="7" t="e">
        <f t="shared" si="45"/>
        <v>#DIV/0!</v>
      </c>
      <c r="Q520" t="str">
        <f t="shared" si="46"/>
        <v>film &amp; video</v>
      </c>
      <c r="R520" t="str">
        <f t="shared" si="47"/>
        <v>animation</v>
      </c>
      <c r="S520">
        <v>42223.282685185179</v>
      </c>
      <c r="T520">
        <v>42253.281944444439</v>
      </c>
      <c r="U520" s="11">
        <f t="shared" si="43"/>
        <v>42223.282685185179</v>
      </c>
      <c r="V520" s="11">
        <f t="shared" si="44"/>
        <v>42253.281944444439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P521" s="7">
        <f t="shared" si="45"/>
        <v>39.229999999999997</v>
      </c>
      <c r="Q521" t="str">
        <f t="shared" si="46"/>
        <v>film &amp; video</v>
      </c>
      <c r="R521" t="str">
        <f t="shared" si="47"/>
        <v>animation</v>
      </c>
      <c r="S521">
        <v>41218.058113425926</v>
      </c>
      <c r="T521">
        <v>41248.058113425926</v>
      </c>
      <c r="U521" s="11">
        <f t="shared" si="43"/>
        <v>41218.058113425926</v>
      </c>
      <c r="V521" s="11">
        <f t="shared" si="44"/>
        <v>41248.058113425926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P522" s="7">
        <f t="shared" si="45"/>
        <v>150.15</v>
      </c>
      <c r="Q522" t="str">
        <f t="shared" si="46"/>
        <v>theater</v>
      </c>
      <c r="R522" t="str">
        <f t="shared" si="47"/>
        <v>plays</v>
      </c>
      <c r="S522">
        <v>42318.368761574071</v>
      </c>
      <c r="T522">
        <v>42348.368761574071</v>
      </c>
      <c r="U522" s="11">
        <f t="shared" si="43"/>
        <v>42318.368761574071</v>
      </c>
      <c r="V522" s="11">
        <f t="shared" si="44"/>
        <v>42348.368761574071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P523" s="7">
        <f t="shared" si="45"/>
        <v>93.43</v>
      </c>
      <c r="Q523" t="str">
        <f t="shared" si="46"/>
        <v>theater</v>
      </c>
      <c r="R523" t="str">
        <f t="shared" si="47"/>
        <v>plays</v>
      </c>
      <c r="S523">
        <v>42645.759479166663</v>
      </c>
      <c r="T523">
        <v>42674.874305555553</v>
      </c>
      <c r="U523" s="11">
        <f t="shared" si="43"/>
        <v>42645.759479166663</v>
      </c>
      <c r="V523" s="11">
        <f t="shared" si="44"/>
        <v>42674.874305555553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P524" s="7">
        <f t="shared" si="45"/>
        <v>110.97</v>
      </c>
      <c r="Q524" t="str">
        <f t="shared" si="46"/>
        <v>theater</v>
      </c>
      <c r="R524" t="str">
        <f t="shared" si="47"/>
        <v>plays</v>
      </c>
      <c r="S524">
        <v>42429.707465277774</v>
      </c>
      <c r="T524">
        <v>42449.665798611109</v>
      </c>
      <c r="U524" s="11">
        <f t="shared" si="43"/>
        <v>42429.707465277774</v>
      </c>
      <c r="V524" s="11">
        <f t="shared" si="44"/>
        <v>42449.665798611109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P525" s="7">
        <f t="shared" si="45"/>
        <v>71.790000000000006</v>
      </c>
      <c r="Q525" t="str">
        <f t="shared" si="46"/>
        <v>theater</v>
      </c>
      <c r="R525" t="str">
        <f t="shared" si="47"/>
        <v>plays</v>
      </c>
      <c r="S525">
        <v>42237.799490740734</v>
      </c>
      <c r="T525">
        <v>42267.799490740734</v>
      </c>
      <c r="U525" s="11">
        <f t="shared" si="43"/>
        <v>42237.799490740734</v>
      </c>
      <c r="V525" s="11">
        <f t="shared" si="44"/>
        <v>42267.799490740734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P526" s="7">
        <f t="shared" si="45"/>
        <v>29.26</v>
      </c>
      <c r="Q526" t="str">
        <f t="shared" si="46"/>
        <v>theater</v>
      </c>
      <c r="R526" t="str">
        <f t="shared" si="47"/>
        <v>plays</v>
      </c>
      <c r="S526">
        <v>42492.383900462963</v>
      </c>
      <c r="T526">
        <v>42522.383900462963</v>
      </c>
      <c r="U526" s="11">
        <f t="shared" si="43"/>
        <v>42492.383900462963</v>
      </c>
      <c r="V526" s="11">
        <f t="shared" si="44"/>
        <v>42522.383900462963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P527" s="7">
        <f t="shared" si="45"/>
        <v>1000</v>
      </c>
      <c r="Q527" t="str">
        <f t="shared" si="46"/>
        <v>theater</v>
      </c>
      <c r="R527" t="str">
        <f t="shared" si="47"/>
        <v>plays</v>
      </c>
      <c r="S527">
        <v>41850.067604166667</v>
      </c>
      <c r="T527">
        <v>41895.067604166667</v>
      </c>
      <c r="U527" s="11">
        <f t="shared" si="43"/>
        <v>41850.067604166667</v>
      </c>
      <c r="V527" s="11">
        <f t="shared" si="44"/>
        <v>41895.067604166667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P528" s="7">
        <f t="shared" si="45"/>
        <v>74.349999999999994</v>
      </c>
      <c r="Q528" t="str">
        <f t="shared" si="46"/>
        <v>theater</v>
      </c>
      <c r="R528" t="str">
        <f t="shared" si="47"/>
        <v>plays</v>
      </c>
      <c r="S528">
        <v>42192.258611111109</v>
      </c>
      <c r="T528">
        <v>42223.374999999993</v>
      </c>
      <c r="U528" s="11">
        <f t="shared" si="43"/>
        <v>42192.258611111109</v>
      </c>
      <c r="V528" s="11">
        <f t="shared" si="44"/>
        <v>42223.374999999993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P529" s="7">
        <f t="shared" si="45"/>
        <v>63.83</v>
      </c>
      <c r="Q529" t="str">
        <f t="shared" si="46"/>
        <v>theater</v>
      </c>
      <c r="R529" t="str">
        <f t="shared" si="47"/>
        <v>plays</v>
      </c>
      <c r="S529">
        <v>42752.872291666667</v>
      </c>
      <c r="T529">
        <v>42783.336805555555</v>
      </c>
      <c r="U529" s="11">
        <f t="shared" si="43"/>
        <v>42752.872291666667</v>
      </c>
      <c r="V529" s="11">
        <f t="shared" si="44"/>
        <v>42783.336805555555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P530" s="7">
        <f t="shared" si="45"/>
        <v>44.33</v>
      </c>
      <c r="Q530" t="str">
        <f t="shared" si="46"/>
        <v>theater</v>
      </c>
      <c r="R530" t="str">
        <f t="shared" si="47"/>
        <v>plays</v>
      </c>
      <c r="S530">
        <v>42155.58688657407</v>
      </c>
      <c r="T530">
        <v>42176.555555555555</v>
      </c>
      <c r="U530" s="11">
        <f t="shared" si="43"/>
        <v>42155.58688657407</v>
      </c>
      <c r="V530" s="11">
        <f t="shared" si="44"/>
        <v>42176.555555555555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P531" s="7">
        <f t="shared" si="45"/>
        <v>86.94</v>
      </c>
      <c r="Q531" t="str">
        <f t="shared" si="46"/>
        <v>theater</v>
      </c>
      <c r="R531" t="str">
        <f t="shared" si="47"/>
        <v>plays</v>
      </c>
      <c r="S531">
        <v>42724.697847222218</v>
      </c>
      <c r="T531">
        <v>42745.874999999993</v>
      </c>
      <c r="U531" s="11">
        <f t="shared" si="43"/>
        <v>42724.697847222218</v>
      </c>
      <c r="V531" s="11">
        <f t="shared" si="44"/>
        <v>42745.874999999993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P532" s="7">
        <f t="shared" si="45"/>
        <v>126.55</v>
      </c>
      <c r="Q532" t="str">
        <f t="shared" si="46"/>
        <v>theater</v>
      </c>
      <c r="R532" t="str">
        <f t="shared" si="47"/>
        <v>plays</v>
      </c>
      <c r="S532">
        <v>42157.257731481477</v>
      </c>
      <c r="T532">
        <v>42178.749999999993</v>
      </c>
      <c r="U532" s="11">
        <f t="shared" si="43"/>
        <v>42157.257731481477</v>
      </c>
      <c r="V532" s="11">
        <f t="shared" si="44"/>
        <v>42178.749999999993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P533" s="7">
        <f t="shared" si="45"/>
        <v>129.03</v>
      </c>
      <c r="Q533" t="str">
        <f t="shared" si="46"/>
        <v>theater</v>
      </c>
      <c r="R533" t="str">
        <f t="shared" si="47"/>
        <v>plays</v>
      </c>
      <c r="S533">
        <v>42675.731817129628</v>
      </c>
      <c r="T533">
        <v>42720.957638888889</v>
      </c>
      <c r="U533" s="11">
        <f t="shared" si="43"/>
        <v>42675.731817129628</v>
      </c>
      <c r="V533" s="11">
        <f t="shared" si="44"/>
        <v>42720.957638888889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P534" s="7">
        <f t="shared" si="45"/>
        <v>71.239999999999995</v>
      </c>
      <c r="Q534" t="str">
        <f t="shared" si="46"/>
        <v>theater</v>
      </c>
      <c r="R534" t="str">
        <f t="shared" si="47"/>
        <v>plays</v>
      </c>
      <c r="S534">
        <v>42472.673703703702</v>
      </c>
      <c r="T534">
        <v>42502.673703703702</v>
      </c>
      <c r="U534" s="11">
        <f t="shared" si="43"/>
        <v>42472.673703703702</v>
      </c>
      <c r="V534" s="11">
        <f t="shared" si="44"/>
        <v>42502.673703703702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P535" s="7">
        <f t="shared" si="45"/>
        <v>117.88</v>
      </c>
      <c r="Q535" t="str">
        <f t="shared" si="46"/>
        <v>theater</v>
      </c>
      <c r="R535" t="str">
        <f t="shared" si="47"/>
        <v>plays</v>
      </c>
      <c r="S535">
        <v>42482.101446759254</v>
      </c>
      <c r="T535">
        <v>42506.101446759254</v>
      </c>
      <c r="U535" s="11">
        <f t="shared" si="43"/>
        <v>42482.101446759254</v>
      </c>
      <c r="V535" s="11">
        <f t="shared" si="44"/>
        <v>42506.101446759254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P536" s="7">
        <f t="shared" si="45"/>
        <v>327.08</v>
      </c>
      <c r="Q536" t="str">
        <f t="shared" si="46"/>
        <v>theater</v>
      </c>
      <c r="R536" t="str">
        <f t="shared" si="47"/>
        <v>plays</v>
      </c>
      <c r="S536">
        <v>42270.477662037032</v>
      </c>
      <c r="T536">
        <v>42309.624999999993</v>
      </c>
      <c r="U536" s="11">
        <f t="shared" si="43"/>
        <v>42270.477662037032</v>
      </c>
      <c r="V536" s="11">
        <f t="shared" si="44"/>
        <v>42309.624999999993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P537" s="7">
        <f t="shared" si="45"/>
        <v>34.75</v>
      </c>
      <c r="Q537" t="str">
        <f t="shared" si="46"/>
        <v>theater</v>
      </c>
      <c r="R537" t="str">
        <f t="shared" si="47"/>
        <v>plays</v>
      </c>
      <c r="S537">
        <v>42711.211863425917</v>
      </c>
      <c r="T537">
        <v>42741.211863425917</v>
      </c>
      <c r="U537" s="11">
        <f t="shared" si="43"/>
        <v>42711.211863425917</v>
      </c>
      <c r="V537" s="11">
        <f t="shared" si="44"/>
        <v>42741.211863425917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P538" s="7">
        <f t="shared" si="45"/>
        <v>100.06</v>
      </c>
      <c r="Q538" t="str">
        <f t="shared" si="46"/>
        <v>theater</v>
      </c>
      <c r="R538" t="str">
        <f t="shared" si="47"/>
        <v>plays</v>
      </c>
      <c r="S538">
        <v>42179.011655092596</v>
      </c>
      <c r="T538">
        <v>42219.416666666664</v>
      </c>
      <c r="U538" s="11">
        <f t="shared" si="43"/>
        <v>42179.011655092596</v>
      </c>
      <c r="V538" s="11">
        <f t="shared" si="44"/>
        <v>42219.416666666664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P539" s="7">
        <f t="shared" si="45"/>
        <v>40.85</v>
      </c>
      <c r="Q539" t="str">
        <f t="shared" si="46"/>
        <v>theater</v>
      </c>
      <c r="R539" t="str">
        <f t="shared" si="47"/>
        <v>plays</v>
      </c>
      <c r="S539">
        <v>42282.435081018521</v>
      </c>
      <c r="T539">
        <v>42312.476747685178</v>
      </c>
      <c r="U539" s="11">
        <f t="shared" si="43"/>
        <v>42282.435081018521</v>
      </c>
      <c r="V539" s="11">
        <f t="shared" si="44"/>
        <v>42312.476747685178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P540" s="7">
        <f t="shared" si="45"/>
        <v>252.02</v>
      </c>
      <c r="Q540" t="str">
        <f t="shared" si="46"/>
        <v>theater</v>
      </c>
      <c r="R540" t="str">
        <f t="shared" si="47"/>
        <v>plays</v>
      </c>
      <c r="S540">
        <v>42473.461377314808</v>
      </c>
      <c r="T540">
        <v>42503.461377314808</v>
      </c>
      <c r="U540" s="11">
        <f t="shared" si="43"/>
        <v>42473.461377314808</v>
      </c>
      <c r="V540" s="11">
        <f t="shared" si="44"/>
        <v>42503.461377314808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P541" s="7">
        <f t="shared" si="45"/>
        <v>25.16</v>
      </c>
      <c r="Q541" t="str">
        <f t="shared" si="46"/>
        <v>theater</v>
      </c>
      <c r="R541" t="str">
        <f t="shared" si="47"/>
        <v>plays</v>
      </c>
      <c r="S541">
        <v>42534.716516203705</v>
      </c>
      <c r="T541">
        <v>42555.716516203705</v>
      </c>
      <c r="U541" s="11">
        <f t="shared" si="43"/>
        <v>42534.716516203705</v>
      </c>
      <c r="V541" s="11">
        <f t="shared" si="44"/>
        <v>42555.716516203705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P542" s="7">
        <f t="shared" si="45"/>
        <v>1</v>
      </c>
      <c r="Q542" t="str">
        <f t="shared" si="46"/>
        <v>technology</v>
      </c>
      <c r="R542" t="str">
        <f t="shared" si="47"/>
        <v>web</v>
      </c>
      <c r="S542">
        <v>42009.483865740738</v>
      </c>
      <c r="T542">
        <v>42039.483865740738</v>
      </c>
      <c r="U542" s="11">
        <f t="shared" si="43"/>
        <v>42009.483865740738</v>
      </c>
      <c r="V542" s="11">
        <f t="shared" si="44"/>
        <v>42039.483865740738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P543" s="7">
        <f t="shared" si="45"/>
        <v>25</v>
      </c>
      <c r="Q543" t="str">
        <f t="shared" si="46"/>
        <v>technology</v>
      </c>
      <c r="R543" t="str">
        <f t="shared" si="47"/>
        <v>web</v>
      </c>
      <c r="S543">
        <v>42275.713356481479</v>
      </c>
      <c r="T543">
        <v>42305.713356481479</v>
      </c>
      <c r="U543" s="11">
        <f t="shared" si="43"/>
        <v>42275.713356481479</v>
      </c>
      <c r="V543" s="11">
        <f t="shared" si="44"/>
        <v>42305.713356481479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P544" s="7">
        <f t="shared" si="45"/>
        <v>1</v>
      </c>
      <c r="Q544" t="str">
        <f t="shared" si="46"/>
        <v>technology</v>
      </c>
      <c r="R544" t="str">
        <f t="shared" si="47"/>
        <v>web</v>
      </c>
      <c r="S544">
        <v>42433.404120370367</v>
      </c>
      <c r="T544">
        <v>42493.362453703703</v>
      </c>
      <c r="U544" s="11">
        <f t="shared" si="43"/>
        <v>42433.404120370367</v>
      </c>
      <c r="V544" s="11">
        <f t="shared" si="44"/>
        <v>42493.362453703703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P545" s="7">
        <f t="shared" si="45"/>
        <v>35</v>
      </c>
      <c r="Q545" t="str">
        <f t="shared" si="46"/>
        <v>technology</v>
      </c>
      <c r="R545" t="str">
        <f t="shared" si="47"/>
        <v>web</v>
      </c>
      <c r="S545">
        <v>41913.75881944444</v>
      </c>
      <c r="T545">
        <v>41943.75881944444</v>
      </c>
      <c r="U545" s="11">
        <f t="shared" si="43"/>
        <v>41913.75881944444</v>
      </c>
      <c r="V545" s="11">
        <f t="shared" si="44"/>
        <v>41943.75881944444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P546" s="7">
        <f t="shared" si="45"/>
        <v>3</v>
      </c>
      <c r="Q546" t="str">
        <f t="shared" si="46"/>
        <v>technology</v>
      </c>
      <c r="R546" t="str">
        <f t="shared" si="47"/>
        <v>web</v>
      </c>
      <c r="S546">
        <v>42525.323611111111</v>
      </c>
      <c r="T546">
        <v>42555.323611111111</v>
      </c>
      <c r="U546" s="11">
        <f t="shared" si="43"/>
        <v>42525.323611111111</v>
      </c>
      <c r="V546" s="11">
        <f t="shared" si="44"/>
        <v>42555.323611111111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P547" s="7">
        <f t="shared" si="45"/>
        <v>402.71</v>
      </c>
      <c r="Q547" t="str">
        <f t="shared" si="46"/>
        <v>technology</v>
      </c>
      <c r="R547" t="str">
        <f t="shared" si="47"/>
        <v>web</v>
      </c>
      <c r="S547">
        <v>42283.25913194444</v>
      </c>
      <c r="T547">
        <v>42323.300798611112</v>
      </c>
      <c r="U547" s="11">
        <f t="shared" si="43"/>
        <v>42283.25913194444</v>
      </c>
      <c r="V547" s="11">
        <f t="shared" si="44"/>
        <v>42323.300798611112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P548" s="7">
        <f t="shared" si="45"/>
        <v>26</v>
      </c>
      <c r="Q548" t="str">
        <f t="shared" si="46"/>
        <v>technology</v>
      </c>
      <c r="R548" t="str">
        <f t="shared" si="47"/>
        <v>web</v>
      </c>
      <c r="S548">
        <v>42249.334664351853</v>
      </c>
      <c r="T548">
        <v>42294.334664351853</v>
      </c>
      <c r="U548" s="11">
        <f t="shared" si="43"/>
        <v>42249.334664351853</v>
      </c>
      <c r="V548" s="11">
        <f t="shared" si="44"/>
        <v>42294.334664351853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P549" s="7" t="e">
        <f t="shared" si="45"/>
        <v>#DIV/0!</v>
      </c>
      <c r="Q549" t="str">
        <f t="shared" si="46"/>
        <v>technology</v>
      </c>
      <c r="R549" t="str">
        <f t="shared" si="47"/>
        <v>web</v>
      </c>
      <c r="S549">
        <v>42380.363009259258</v>
      </c>
      <c r="T549">
        <v>42410.363009259258</v>
      </c>
      <c r="U549" s="11">
        <f t="shared" si="43"/>
        <v>42380.363009259258</v>
      </c>
      <c r="V549" s="11">
        <f t="shared" si="44"/>
        <v>42410.363009259258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P550" s="7">
        <f t="shared" si="45"/>
        <v>9</v>
      </c>
      <c r="Q550" t="str">
        <f t="shared" si="46"/>
        <v>technology</v>
      </c>
      <c r="R550" t="str">
        <f t="shared" si="47"/>
        <v>web</v>
      </c>
      <c r="S550">
        <v>42276.57</v>
      </c>
      <c r="T550">
        <v>42306.57</v>
      </c>
      <c r="U550" s="11">
        <f t="shared" si="43"/>
        <v>42276.57</v>
      </c>
      <c r="V550" s="11">
        <f t="shared" si="44"/>
        <v>42306.57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P551" s="7">
        <f t="shared" si="45"/>
        <v>8.5</v>
      </c>
      <c r="Q551" t="str">
        <f t="shared" si="46"/>
        <v>technology</v>
      </c>
      <c r="R551" t="str">
        <f t="shared" si="47"/>
        <v>web</v>
      </c>
      <c r="S551">
        <v>42163.303495370368</v>
      </c>
      <c r="T551">
        <v>42193.303495370368</v>
      </c>
      <c r="U551" s="11">
        <f t="shared" si="43"/>
        <v>42163.303495370368</v>
      </c>
      <c r="V551" s="11">
        <f t="shared" si="44"/>
        <v>42193.303495370368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P552" s="7">
        <f t="shared" si="45"/>
        <v>8.75</v>
      </c>
      <c r="Q552" t="str">
        <f t="shared" si="46"/>
        <v>technology</v>
      </c>
      <c r="R552" t="str">
        <f t="shared" si="47"/>
        <v>web</v>
      </c>
      <c r="S552">
        <v>42753.34542824074</v>
      </c>
      <c r="T552">
        <v>42765.874999999993</v>
      </c>
      <c r="U552" s="11">
        <f t="shared" si="43"/>
        <v>42753.34542824074</v>
      </c>
      <c r="V552" s="11">
        <f t="shared" si="44"/>
        <v>42765.874999999993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P553" s="7">
        <f t="shared" si="45"/>
        <v>135.04</v>
      </c>
      <c r="Q553" t="str">
        <f t="shared" si="46"/>
        <v>technology</v>
      </c>
      <c r="R553" t="str">
        <f t="shared" si="47"/>
        <v>web</v>
      </c>
      <c r="S553">
        <v>42172.942407407405</v>
      </c>
      <c r="T553">
        <v>42217.411805555552</v>
      </c>
      <c r="U553" s="11">
        <f t="shared" si="43"/>
        <v>42172.942407407405</v>
      </c>
      <c r="V553" s="11">
        <f t="shared" si="44"/>
        <v>42217.411805555552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P554" s="7" t="e">
        <f t="shared" si="45"/>
        <v>#DIV/0!</v>
      </c>
      <c r="Q554" t="str">
        <f t="shared" si="46"/>
        <v>technology</v>
      </c>
      <c r="R554" t="str">
        <f t="shared" si="47"/>
        <v>web</v>
      </c>
      <c r="S554">
        <v>42318.283518518518</v>
      </c>
      <c r="T554">
        <v>42378.283518518518</v>
      </c>
      <c r="U554" s="11">
        <f t="shared" si="43"/>
        <v>42318.283518518518</v>
      </c>
      <c r="V554" s="11">
        <f t="shared" si="44"/>
        <v>42378.283518518518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P555" s="7">
        <f t="shared" si="45"/>
        <v>20.5</v>
      </c>
      <c r="Q555" t="str">
        <f t="shared" si="46"/>
        <v>technology</v>
      </c>
      <c r="R555" t="str">
        <f t="shared" si="47"/>
        <v>web</v>
      </c>
      <c r="S555">
        <v>41927.386469907404</v>
      </c>
      <c r="T555">
        <v>41957.428136574068</v>
      </c>
      <c r="U555" s="11">
        <f t="shared" si="43"/>
        <v>41927.386469907404</v>
      </c>
      <c r="V555" s="11">
        <f t="shared" si="44"/>
        <v>41957.428136574068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P556" s="7">
        <f t="shared" si="45"/>
        <v>64.36</v>
      </c>
      <c r="Q556" t="str">
        <f t="shared" si="46"/>
        <v>technology</v>
      </c>
      <c r="R556" t="str">
        <f t="shared" si="47"/>
        <v>web</v>
      </c>
      <c r="S556">
        <v>41901.351527777777</v>
      </c>
      <c r="T556">
        <v>41931.351527777777</v>
      </c>
      <c r="U556" s="11">
        <f t="shared" si="43"/>
        <v>41901.351527777777</v>
      </c>
      <c r="V556" s="11">
        <f t="shared" si="44"/>
        <v>41931.351527777777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P557" s="7" t="e">
        <f t="shared" si="45"/>
        <v>#DIV/0!</v>
      </c>
      <c r="Q557" t="str">
        <f t="shared" si="46"/>
        <v>technology</v>
      </c>
      <c r="R557" t="str">
        <f t="shared" si="47"/>
        <v>web</v>
      </c>
      <c r="S557">
        <v>42503.020173611112</v>
      </c>
      <c r="T557">
        <v>42533.020173611112</v>
      </c>
      <c r="U557" s="11">
        <f t="shared" si="43"/>
        <v>42503.020173611112</v>
      </c>
      <c r="V557" s="11">
        <f t="shared" si="44"/>
        <v>42533.020173611112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P558" s="7">
        <f t="shared" si="45"/>
        <v>200</v>
      </c>
      <c r="Q558" t="str">
        <f t="shared" si="46"/>
        <v>technology</v>
      </c>
      <c r="R558" t="str">
        <f t="shared" si="47"/>
        <v>web</v>
      </c>
      <c r="S558">
        <v>42345.526817129627</v>
      </c>
      <c r="T558">
        <v>42375.526817129627</v>
      </c>
      <c r="U558" s="11">
        <f t="shared" si="43"/>
        <v>42345.526817129627</v>
      </c>
      <c r="V558" s="11">
        <f t="shared" si="44"/>
        <v>42375.526817129627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P559" s="7">
        <f t="shared" si="45"/>
        <v>68.3</v>
      </c>
      <c r="Q559" t="str">
        <f t="shared" si="46"/>
        <v>technology</v>
      </c>
      <c r="R559" t="str">
        <f t="shared" si="47"/>
        <v>web</v>
      </c>
      <c r="S559">
        <v>42676.608831018515</v>
      </c>
      <c r="T559">
        <v>42706.650497685179</v>
      </c>
      <c r="U559" s="11">
        <f t="shared" si="43"/>
        <v>42676.608831018515</v>
      </c>
      <c r="V559" s="11">
        <f t="shared" si="44"/>
        <v>42706.650497685179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P560" s="7" t="e">
        <f t="shared" si="45"/>
        <v>#DIV/0!</v>
      </c>
      <c r="Q560" t="str">
        <f t="shared" si="46"/>
        <v>technology</v>
      </c>
      <c r="R560" t="str">
        <f t="shared" si="47"/>
        <v>web</v>
      </c>
      <c r="S560">
        <v>42057.549826388888</v>
      </c>
      <c r="T560">
        <v>42087.508159722223</v>
      </c>
      <c r="U560" s="11">
        <f t="shared" si="43"/>
        <v>42057.549826388888</v>
      </c>
      <c r="V560" s="11">
        <f t="shared" si="44"/>
        <v>42087.508159722223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P561" s="7">
        <f t="shared" si="45"/>
        <v>50</v>
      </c>
      <c r="Q561" t="str">
        <f t="shared" si="46"/>
        <v>technology</v>
      </c>
      <c r="R561" t="str">
        <f t="shared" si="47"/>
        <v>web</v>
      </c>
      <c r="S561">
        <v>42320.949768518512</v>
      </c>
      <c r="T561">
        <v>42350.949768518512</v>
      </c>
      <c r="U561" s="11">
        <f t="shared" si="43"/>
        <v>42320.949768518512</v>
      </c>
      <c r="V561" s="11">
        <f t="shared" si="44"/>
        <v>42350.949768518512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P562" s="7">
        <f t="shared" si="45"/>
        <v>4</v>
      </c>
      <c r="Q562" t="str">
        <f t="shared" si="46"/>
        <v>technology</v>
      </c>
      <c r="R562" t="str">
        <f t="shared" si="47"/>
        <v>web</v>
      </c>
      <c r="S562">
        <v>41960.438020833331</v>
      </c>
      <c r="T562">
        <v>41990.438020833331</v>
      </c>
      <c r="U562" s="11">
        <f t="shared" si="43"/>
        <v>41960.438020833331</v>
      </c>
      <c r="V562" s="11">
        <f t="shared" si="44"/>
        <v>41990.438020833331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P563" s="7">
        <f t="shared" si="45"/>
        <v>27.5</v>
      </c>
      <c r="Q563" t="str">
        <f t="shared" si="46"/>
        <v>technology</v>
      </c>
      <c r="R563" t="str">
        <f t="shared" si="47"/>
        <v>web</v>
      </c>
      <c r="S563">
        <v>42268.325381944444</v>
      </c>
      <c r="T563">
        <v>42303.325381944444</v>
      </c>
      <c r="U563" s="11">
        <f t="shared" si="43"/>
        <v>42268.325381944444</v>
      </c>
      <c r="V563" s="11">
        <f t="shared" si="44"/>
        <v>42303.325381944444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P564" s="7" t="e">
        <f t="shared" si="45"/>
        <v>#DIV/0!</v>
      </c>
      <c r="Q564" t="str">
        <f t="shared" si="46"/>
        <v>technology</v>
      </c>
      <c r="R564" t="str">
        <f t="shared" si="47"/>
        <v>web</v>
      </c>
      <c r="S564">
        <v>42692.05572916667</v>
      </c>
      <c r="T564">
        <v>42722.05572916667</v>
      </c>
      <c r="U564" s="11">
        <f t="shared" si="43"/>
        <v>42692.05572916667</v>
      </c>
      <c r="V564" s="11">
        <f t="shared" si="44"/>
        <v>42722.05572916667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P565" s="7">
        <f t="shared" si="45"/>
        <v>34</v>
      </c>
      <c r="Q565" t="str">
        <f t="shared" si="46"/>
        <v>technology</v>
      </c>
      <c r="R565" t="str">
        <f t="shared" si="47"/>
        <v>web</v>
      </c>
      <c r="S565">
        <v>42021.736655092587</v>
      </c>
      <c r="T565">
        <v>42051.736655092587</v>
      </c>
      <c r="U565" s="11">
        <f t="shared" si="43"/>
        <v>42021.736655092587</v>
      </c>
      <c r="V565" s="11">
        <f t="shared" si="44"/>
        <v>42051.736655092587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P566" s="7">
        <f t="shared" si="45"/>
        <v>1</v>
      </c>
      <c r="Q566" t="str">
        <f t="shared" si="46"/>
        <v>technology</v>
      </c>
      <c r="R566" t="str">
        <f t="shared" si="47"/>
        <v>web</v>
      </c>
      <c r="S566">
        <v>42411.609664351847</v>
      </c>
      <c r="T566">
        <v>42441.609664351847</v>
      </c>
      <c r="U566" s="11">
        <f t="shared" si="43"/>
        <v>42411.609664351847</v>
      </c>
      <c r="V566" s="11">
        <f t="shared" si="44"/>
        <v>42441.609664351847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P567" s="7" t="e">
        <f t="shared" si="45"/>
        <v>#DIV/0!</v>
      </c>
      <c r="Q567" t="str">
        <f t="shared" si="46"/>
        <v>technology</v>
      </c>
      <c r="R567" t="str">
        <f t="shared" si="47"/>
        <v>web</v>
      </c>
      <c r="S567">
        <v>42165.451956018522</v>
      </c>
      <c r="T567">
        <v>42195.451956018522</v>
      </c>
      <c r="U567" s="11">
        <f t="shared" si="43"/>
        <v>42165.451956018522</v>
      </c>
      <c r="V567" s="11">
        <f t="shared" si="44"/>
        <v>42195.451956018522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P568" s="7">
        <f t="shared" si="45"/>
        <v>1</v>
      </c>
      <c r="Q568" t="str">
        <f t="shared" si="46"/>
        <v>technology</v>
      </c>
      <c r="R568" t="str">
        <f t="shared" si="47"/>
        <v>web</v>
      </c>
      <c r="S568">
        <v>42535.351076388884</v>
      </c>
      <c r="T568">
        <v>42565.351076388884</v>
      </c>
      <c r="U568" s="11">
        <f t="shared" si="43"/>
        <v>42535.351076388884</v>
      </c>
      <c r="V568" s="11">
        <f t="shared" si="44"/>
        <v>42565.351076388884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P569" s="7" t="e">
        <f t="shared" si="45"/>
        <v>#DIV/0!</v>
      </c>
      <c r="Q569" t="str">
        <f t="shared" si="46"/>
        <v>technology</v>
      </c>
      <c r="R569" t="str">
        <f t="shared" si="47"/>
        <v>web</v>
      </c>
      <c r="S569">
        <v>41975.509189814817</v>
      </c>
      <c r="T569">
        <v>42005.509189814817</v>
      </c>
      <c r="U569" s="11">
        <f t="shared" si="43"/>
        <v>41975.509189814817</v>
      </c>
      <c r="V569" s="11">
        <f t="shared" si="44"/>
        <v>42005.509189814817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P570" s="7">
        <f t="shared" si="45"/>
        <v>49</v>
      </c>
      <c r="Q570" t="str">
        <f t="shared" si="46"/>
        <v>technology</v>
      </c>
      <c r="R570" t="str">
        <f t="shared" si="47"/>
        <v>web</v>
      </c>
      <c r="S570">
        <v>42348.588229166664</v>
      </c>
      <c r="T570">
        <v>42385.124999999993</v>
      </c>
      <c r="U570" s="11">
        <f t="shared" si="43"/>
        <v>42348.588229166664</v>
      </c>
      <c r="V570" s="11">
        <f t="shared" si="44"/>
        <v>42385.124999999993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P571" s="7">
        <f t="shared" si="45"/>
        <v>20</v>
      </c>
      <c r="Q571" t="str">
        <f t="shared" si="46"/>
        <v>technology</v>
      </c>
      <c r="R571" t="str">
        <f t="shared" si="47"/>
        <v>web</v>
      </c>
      <c r="S571">
        <v>42340.514027777775</v>
      </c>
      <c r="T571">
        <v>42370.514027777775</v>
      </c>
      <c r="U571" s="11">
        <f t="shared" si="43"/>
        <v>42340.514027777775</v>
      </c>
      <c r="V571" s="11">
        <f t="shared" si="44"/>
        <v>42370.514027777775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P572" s="7">
        <f t="shared" si="45"/>
        <v>142</v>
      </c>
      <c r="Q572" t="str">
        <f t="shared" si="46"/>
        <v>technology</v>
      </c>
      <c r="R572" t="str">
        <f t="shared" si="47"/>
        <v>web</v>
      </c>
      <c r="S572">
        <v>42388.464918981481</v>
      </c>
      <c r="T572">
        <v>42418.464918981481</v>
      </c>
      <c r="U572" s="11">
        <f t="shared" si="43"/>
        <v>42388.464918981481</v>
      </c>
      <c r="V572" s="11">
        <f t="shared" si="44"/>
        <v>42418.464918981481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P573" s="7">
        <f t="shared" si="45"/>
        <v>53</v>
      </c>
      <c r="Q573" t="str">
        <f t="shared" si="46"/>
        <v>technology</v>
      </c>
      <c r="R573" t="str">
        <f t="shared" si="47"/>
        <v>web</v>
      </c>
      <c r="S573">
        <v>42192.482905092591</v>
      </c>
      <c r="T573">
        <v>42211.832638888889</v>
      </c>
      <c r="U573" s="11">
        <f t="shared" si="43"/>
        <v>42192.482905092591</v>
      </c>
      <c r="V573" s="11">
        <f t="shared" si="44"/>
        <v>42211.832638888889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P574" s="7" t="e">
        <f t="shared" si="45"/>
        <v>#DIV/0!</v>
      </c>
      <c r="Q574" t="str">
        <f t="shared" si="46"/>
        <v>technology</v>
      </c>
      <c r="R574" t="str">
        <f t="shared" si="47"/>
        <v>web</v>
      </c>
      <c r="S574">
        <v>42282.382962962954</v>
      </c>
      <c r="T574">
        <v>42312.424629629626</v>
      </c>
      <c r="U574" s="11">
        <f t="shared" si="43"/>
        <v>42282.382962962954</v>
      </c>
      <c r="V574" s="11">
        <f t="shared" si="44"/>
        <v>42312.424629629626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P575" s="7">
        <f t="shared" si="45"/>
        <v>38.44</v>
      </c>
      <c r="Q575" t="str">
        <f t="shared" si="46"/>
        <v>technology</v>
      </c>
      <c r="R575" t="str">
        <f t="shared" si="47"/>
        <v>web</v>
      </c>
      <c r="S575">
        <v>41962.716793981475</v>
      </c>
      <c r="T575">
        <v>42021.716666666667</v>
      </c>
      <c r="U575" s="11">
        <f t="shared" si="43"/>
        <v>41962.716793981475</v>
      </c>
      <c r="V575" s="11">
        <f t="shared" si="44"/>
        <v>42021.716666666667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P576" s="7">
        <f t="shared" si="45"/>
        <v>20</v>
      </c>
      <c r="Q576" t="str">
        <f t="shared" si="46"/>
        <v>technology</v>
      </c>
      <c r="R576" t="str">
        <f t="shared" si="47"/>
        <v>web</v>
      </c>
      <c r="S576">
        <v>42632.110034722216</v>
      </c>
      <c r="T576">
        <v>42662.110034722216</v>
      </c>
      <c r="U576" s="11">
        <f t="shared" si="43"/>
        <v>42632.110034722216</v>
      </c>
      <c r="V576" s="11">
        <f t="shared" si="44"/>
        <v>42662.110034722216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P577" s="7">
        <f t="shared" si="45"/>
        <v>64.75</v>
      </c>
      <c r="Q577" t="str">
        <f t="shared" si="46"/>
        <v>technology</v>
      </c>
      <c r="R577" t="str">
        <f t="shared" si="47"/>
        <v>web</v>
      </c>
      <c r="S577">
        <v>42138.359293981477</v>
      </c>
      <c r="T577">
        <v>42168.359293981477</v>
      </c>
      <c r="U577" s="11">
        <f t="shared" si="43"/>
        <v>42138.359293981477</v>
      </c>
      <c r="V577" s="11">
        <f t="shared" si="44"/>
        <v>42168.359293981477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P578" s="7">
        <f t="shared" si="45"/>
        <v>1</v>
      </c>
      <c r="Q578" t="str">
        <f t="shared" si="46"/>
        <v>technology</v>
      </c>
      <c r="R578" t="str">
        <f t="shared" si="47"/>
        <v>web</v>
      </c>
      <c r="S578">
        <v>42031.138333333329</v>
      </c>
      <c r="T578">
        <v>42091.096666666665</v>
      </c>
      <c r="U578" s="11">
        <f t="shared" ref="U578:U641" si="48">(((J578/60)/60)/24)+DATE(1970,1,1)+(-8/24)</f>
        <v>42031.138333333329</v>
      </c>
      <c r="V578" s="11">
        <f t="shared" ref="V578:V641" si="49">(((I578/60)/60)/24)+DATE(1970,1,1)+(-8/24)</f>
        <v>42091.096666666665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P579" s="7">
        <f t="shared" ref="P579:P642" si="50">ROUND(E579/L579,2)</f>
        <v>10</v>
      </c>
      <c r="Q579" t="str">
        <f t="shared" ref="Q579:Q642" si="51">LEFT(N579,SEARCH("/",N579,1)-1)</f>
        <v>technology</v>
      </c>
      <c r="R579" t="str">
        <f t="shared" ref="R579:R642" si="52">RIGHT(N579,LEN(N579)-SEARCH("/",N579))</f>
        <v>web</v>
      </c>
      <c r="S579">
        <v>42450.255810185183</v>
      </c>
      <c r="T579">
        <v>42510.255810185183</v>
      </c>
      <c r="U579" s="11">
        <f t="shared" si="48"/>
        <v>42450.255810185183</v>
      </c>
      <c r="V579" s="11">
        <f t="shared" si="49"/>
        <v>42510.255810185183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P580" s="7">
        <f t="shared" si="50"/>
        <v>2</v>
      </c>
      <c r="Q580" t="str">
        <f t="shared" si="51"/>
        <v>technology</v>
      </c>
      <c r="R580" t="str">
        <f t="shared" si="52"/>
        <v>web</v>
      </c>
      <c r="S580">
        <v>42230.245289351849</v>
      </c>
      <c r="T580">
        <v>42254.245289351849</v>
      </c>
      <c r="U580" s="11">
        <f t="shared" si="48"/>
        <v>42230.245289351849</v>
      </c>
      <c r="V580" s="11">
        <f t="shared" si="49"/>
        <v>42254.245289351849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P581" s="7">
        <f t="shared" si="50"/>
        <v>35</v>
      </c>
      <c r="Q581" t="str">
        <f t="shared" si="51"/>
        <v>technology</v>
      </c>
      <c r="R581" t="str">
        <f t="shared" si="52"/>
        <v>web</v>
      </c>
      <c r="S581">
        <v>41968.518784722219</v>
      </c>
      <c r="T581">
        <v>41998.518784722219</v>
      </c>
      <c r="U581" s="11">
        <f t="shared" si="48"/>
        <v>41968.518784722219</v>
      </c>
      <c r="V581" s="11">
        <f t="shared" si="49"/>
        <v>41998.518784722219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P582" s="7">
        <f t="shared" si="50"/>
        <v>1</v>
      </c>
      <c r="Q582" t="str">
        <f t="shared" si="51"/>
        <v>technology</v>
      </c>
      <c r="R582" t="str">
        <f t="shared" si="52"/>
        <v>web</v>
      </c>
      <c r="S582">
        <v>42605.574849537035</v>
      </c>
      <c r="T582">
        <v>42635.574849537035</v>
      </c>
      <c r="U582" s="11">
        <f t="shared" si="48"/>
        <v>42605.574849537035</v>
      </c>
      <c r="V582" s="11">
        <f t="shared" si="49"/>
        <v>42635.574849537035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P583" s="7" t="e">
        <f t="shared" si="50"/>
        <v>#DIV/0!</v>
      </c>
      <c r="Q583" t="str">
        <f t="shared" si="51"/>
        <v>technology</v>
      </c>
      <c r="R583" t="str">
        <f t="shared" si="52"/>
        <v>web</v>
      </c>
      <c r="S583">
        <v>42187.679444444446</v>
      </c>
      <c r="T583">
        <v>42217.679444444446</v>
      </c>
      <c r="U583" s="11">
        <f t="shared" si="48"/>
        <v>42187.679444444446</v>
      </c>
      <c r="V583" s="11">
        <f t="shared" si="49"/>
        <v>42217.679444444446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P584" s="7" t="e">
        <f t="shared" si="50"/>
        <v>#DIV/0!</v>
      </c>
      <c r="Q584" t="str">
        <f t="shared" si="51"/>
        <v>technology</v>
      </c>
      <c r="R584" t="str">
        <f t="shared" si="52"/>
        <v>web</v>
      </c>
      <c r="S584">
        <v>42055.406469907401</v>
      </c>
      <c r="T584">
        <v>42078.416666666664</v>
      </c>
      <c r="U584" s="11">
        <f t="shared" si="48"/>
        <v>42055.406469907401</v>
      </c>
      <c r="V584" s="11">
        <f t="shared" si="49"/>
        <v>42078.416666666664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P585" s="7">
        <f t="shared" si="50"/>
        <v>1</v>
      </c>
      <c r="Q585" t="str">
        <f t="shared" si="51"/>
        <v>technology</v>
      </c>
      <c r="R585" t="str">
        <f t="shared" si="52"/>
        <v>web</v>
      </c>
      <c r="S585">
        <v>42052.605173611104</v>
      </c>
      <c r="T585">
        <v>42082.563506944447</v>
      </c>
      <c r="U585" s="11">
        <f t="shared" si="48"/>
        <v>42052.605173611104</v>
      </c>
      <c r="V585" s="11">
        <f t="shared" si="49"/>
        <v>42082.563506944447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P586" s="7">
        <f t="shared" si="50"/>
        <v>5</v>
      </c>
      <c r="Q586" t="str">
        <f t="shared" si="51"/>
        <v>technology</v>
      </c>
      <c r="R586" t="str">
        <f t="shared" si="52"/>
        <v>web</v>
      </c>
      <c r="S586">
        <v>42049.383287037032</v>
      </c>
      <c r="T586">
        <v>42079.341620370367</v>
      </c>
      <c r="U586" s="11">
        <f t="shared" si="48"/>
        <v>42049.383287037032</v>
      </c>
      <c r="V586" s="11">
        <f t="shared" si="49"/>
        <v>42079.341620370367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P587" s="7" t="e">
        <f t="shared" si="50"/>
        <v>#DIV/0!</v>
      </c>
      <c r="Q587" t="str">
        <f t="shared" si="51"/>
        <v>technology</v>
      </c>
      <c r="R587" t="str">
        <f t="shared" si="52"/>
        <v>web</v>
      </c>
      <c r="S587">
        <v>42283.057604166665</v>
      </c>
      <c r="T587">
        <v>42338.666666666664</v>
      </c>
      <c r="U587" s="11">
        <f t="shared" si="48"/>
        <v>42283.057604166665</v>
      </c>
      <c r="V587" s="11">
        <f t="shared" si="49"/>
        <v>42338.666666666664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P588" s="7">
        <f t="shared" si="50"/>
        <v>14</v>
      </c>
      <c r="Q588" t="str">
        <f t="shared" si="51"/>
        <v>technology</v>
      </c>
      <c r="R588" t="str">
        <f t="shared" si="52"/>
        <v>web</v>
      </c>
      <c r="S588">
        <v>42020.520914351851</v>
      </c>
      <c r="T588">
        <v>42050.520914351851</v>
      </c>
      <c r="U588" s="11">
        <f t="shared" si="48"/>
        <v>42020.520914351851</v>
      </c>
      <c r="V588" s="11">
        <f t="shared" si="49"/>
        <v>42050.520914351851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P589" s="7">
        <f t="shared" si="50"/>
        <v>389.29</v>
      </c>
      <c r="Q589" t="str">
        <f t="shared" si="51"/>
        <v>technology</v>
      </c>
      <c r="R589" t="str">
        <f t="shared" si="52"/>
        <v>web</v>
      </c>
      <c r="S589">
        <v>42080.423993055556</v>
      </c>
      <c r="T589">
        <v>42110.423993055556</v>
      </c>
      <c r="U589" s="11">
        <f t="shared" si="48"/>
        <v>42080.423993055556</v>
      </c>
      <c r="V589" s="11">
        <f t="shared" si="49"/>
        <v>42110.423993055556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P590" s="7">
        <f t="shared" si="50"/>
        <v>150.5</v>
      </c>
      <c r="Q590" t="str">
        <f t="shared" si="51"/>
        <v>technology</v>
      </c>
      <c r="R590" t="str">
        <f t="shared" si="52"/>
        <v>web</v>
      </c>
      <c r="S590">
        <v>42631.43618055556</v>
      </c>
      <c r="T590">
        <v>42691.477847222217</v>
      </c>
      <c r="U590" s="11">
        <f t="shared" si="48"/>
        <v>42631.43618055556</v>
      </c>
      <c r="V590" s="11">
        <f t="shared" si="49"/>
        <v>42691.477847222217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P591" s="7">
        <f t="shared" si="50"/>
        <v>1</v>
      </c>
      <c r="Q591" t="str">
        <f t="shared" si="51"/>
        <v>technology</v>
      </c>
      <c r="R591" t="str">
        <f t="shared" si="52"/>
        <v>web</v>
      </c>
      <c r="S591">
        <v>42178.281238425923</v>
      </c>
      <c r="T591">
        <v>42193.281238425923</v>
      </c>
      <c r="U591" s="11">
        <f t="shared" si="48"/>
        <v>42178.281238425923</v>
      </c>
      <c r="V591" s="11">
        <f t="shared" si="49"/>
        <v>42193.281238425923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P592" s="7">
        <f t="shared" si="50"/>
        <v>24.78</v>
      </c>
      <c r="Q592" t="str">
        <f t="shared" si="51"/>
        <v>technology</v>
      </c>
      <c r="R592" t="str">
        <f t="shared" si="52"/>
        <v>web</v>
      </c>
      <c r="S592">
        <v>42377.22142361111</v>
      </c>
      <c r="T592">
        <v>42408.209027777775</v>
      </c>
      <c r="U592" s="11">
        <f t="shared" si="48"/>
        <v>42377.22142361111</v>
      </c>
      <c r="V592" s="11">
        <f t="shared" si="49"/>
        <v>42408.209027777775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P593" s="7">
        <f t="shared" si="50"/>
        <v>30.5</v>
      </c>
      <c r="Q593" t="str">
        <f t="shared" si="51"/>
        <v>technology</v>
      </c>
      <c r="R593" t="str">
        <f t="shared" si="52"/>
        <v>web</v>
      </c>
      <c r="S593">
        <v>42177.209837962961</v>
      </c>
      <c r="T593">
        <v>42207.209837962961</v>
      </c>
      <c r="U593" s="11">
        <f t="shared" si="48"/>
        <v>42177.209837962961</v>
      </c>
      <c r="V593" s="11">
        <f t="shared" si="49"/>
        <v>42207.209837962961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P594" s="7">
        <f t="shared" si="50"/>
        <v>250</v>
      </c>
      <c r="Q594" t="str">
        <f t="shared" si="51"/>
        <v>technology</v>
      </c>
      <c r="R594" t="str">
        <f t="shared" si="52"/>
        <v>web</v>
      </c>
      <c r="S594">
        <v>41945.898842592593</v>
      </c>
      <c r="T594">
        <v>41975.898842592585</v>
      </c>
      <c r="U594" s="11">
        <f t="shared" si="48"/>
        <v>41945.898842592593</v>
      </c>
      <c r="V594" s="11">
        <f t="shared" si="49"/>
        <v>41975.898842592585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P595" s="7">
        <f t="shared" si="50"/>
        <v>16.43</v>
      </c>
      <c r="Q595" t="str">
        <f t="shared" si="51"/>
        <v>technology</v>
      </c>
      <c r="R595" t="str">
        <f t="shared" si="52"/>
        <v>web</v>
      </c>
      <c r="S595">
        <v>42070.344270833331</v>
      </c>
      <c r="T595">
        <v>42100.302604166667</v>
      </c>
      <c r="U595" s="11">
        <f t="shared" si="48"/>
        <v>42070.344270833331</v>
      </c>
      <c r="V595" s="11">
        <f t="shared" si="49"/>
        <v>42100.302604166667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P596" s="7">
        <f t="shared" si="50"/>
        <v>13</v>
      </c>
      <c r="Q596" t="str">
        <f t="shared" si="51"/>
        <v>technology</v>
      </c>
      <c r="R596" t="str">
        <f t="shared" si="52"/>
        <v>web</v>
      </c>
      <c r="S596">
        <v>42446.446828703702</v>
      </c>
      <c r="T596">
        <v>42476.446828703702</v>
      </c>
      <c r="U596" s="11">
        <f t="shared" si="48"/>
        <v>42446.446828703702</v>
      </c>
      <c r="V596" s="11">
        <f t="shared" si="49"/>
        <v>42476.446828703702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P597" s="7">
        <f t="shared" si="50"/>
        <v>53.25</v>
      </c>
      <c r="Q597" t="str">
        <f t="shared" si="51"/>
        <v>technology</v>
      </c>
      <c r="R597" t="str">
        <f t="shared" si="52"/>
        <v>web</v>
      </c>
      <c r="S597">
        <v>42082.736550925918</v>
      </c>
      <c r="T597">
        <v>42127.736550925918</v>
      </c>
      <c r="U597" s="11">
        <f t="shared" si="48"/>
        <v>42082.736550925918</v>
      </c>
      <c r="V597" s="11">
        <f t="shared" si="49"/>
        <v>42127.736550925918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P598" s="7">
        <f t="shared" si="50"/>
        <v>3</v>
      </c>
      <c r="Q598" t="str">
        <f t="shared" si="51"/>
        <v>technology</v>
      </c>
      <c r="R598" t="str">
        <f t="shared" si="52"/>
        <v>web</v>
      </c>
      <c r="S598">
        <v>42646.563564814809</v>
      </c>
      <c r="T598">
        <v>42676.563564814809</v>
      </c>
      <c r="U598" s="11">
        <f t="shared" si="48"/>
        <v>42646.563564814809</v>
      </c>
      <c r="V598" s="11">
        <f t="shared" si="49"/>
        <v>42676.563564814809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P599" s="7">
        <f t="shared" si="50"/>
        <v>10</v>
      </c>
      <c r="Q599" t="str">
        <f t="shared" si="51"/>
        <v>technology</v>
      </c>
      <c r="R599" t="str">
        <f t="shared" si="52"/>
        <v>web</v>
      </c>
      <c r="S599">
        <v>42545.371932870366</v>
      </c>
      <c r="T599">
        <v>42582.333333333336</v>
      </c>
      <c r="U599" s="11">
        <f t="shared" si="48"/>
        <v>42545.371932870366</v>
      </c>
      <c r="V599" s="11">
        <f t="shared" si="49"/>
        <v>42582.333333333336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P600" s="7">
        <f t="shared" si="50"/>
        <v>121.43</v>
      </c>
      <c r="Q600" t="str">
        <f t="shared" si="51"/>
        <v>technology</v>
      </c>
      <c r="R600" t="str">
        <f t="shared" si="52"/>
        <v>web</v>
      </c>
      <c r="S600">
        <v>41947.668761574074</v>
      </c>
      <c r="T600">
        <v>41977.668761574074</v>
      </c>
      <c r="U600" s="11">
        <f t="shared" si="48"/>
        <v>41947.668761574074</v>
      </c>
      <c r="V600" s="11">
        <f t="shared" si="49"/>
        <v>41977.668761574074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P601" s="7">
        <f t="shared" si="50"/>
        <v>15.5</v>
      </c>
      <c r="Q601" t="str">
        <f t="shared" si="51"/>
        <v>technology</v>
      </c>
      <c r="R601" t="str">
        <f t="shared" si="52"/>
        <v>web</v>
      </c>
      <c r="S601">
        <v>42047.479189814818</v>
      </c>
      <c r="T601">
        <v>42071.302777777775</v>
      </c>
      <c r="U601" s="11">
        <f t="shared" si="48"/>
        <v>42047.479189814818</v>
      </c>
      <c r="V601" s="11">
        <f t="shared" si="49"/>
        <v>42071.302777777775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P602" s="7">
        <f t="shared" si="50"/>
        <v>100</v>
      </c>
      <c r="Q602" t="str">
        <f t="shared" si="51"/>
        <v>technology</v>
      </c>
      <c r="R602" t="str">
        <f t="shared" si="52"/>
        <v>web</v>
      </c>
      <c r="S602">
        <v>42073.464837962958</v>
      </c>
      <c r="T602">
        <v>42133.464837962958</v>
      </c>
      <c r="U602" s="11">
        <f t="shared" si="48"/>
        <v>42073.464837962958</v>
      </c>
      <c r="V602" s="11">
        <f t="shared" si="49"/>
        <v>42133.464837962958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P603" s="7">
        <f t="shared" si="50"/>
        <v>23.33</v>
      </c>
      <c r="Q603" t="str">
        <f t="shared" si="51"/>
        <v>technology</v>
      </c>
      <c r="R603" t="str">
        <f t="shared" si="52"/>
        <v>web</v>
      </c>
      <c r="S603">
        <v>41969.52475694444</v>
      </c>
      <c r="T603">
        <v>41999.52475694444</v>
      </c>
      <c r="U603" s="11">
        <f t="shared" si="48"/>
        <v>41969.52475694444</v>
      </c>
      <c r="V603" s="11">
        <f t="shared" si="49"/>
        <v>41999.52475694444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P604" s="7" t="e">
        <f t="shared" si="50"/>
        <v>#DIV/0!</v>
      </c>
      <c r="Q604" t="str">
        <f t="shared" si="51"/>
        <v>technology</v>
      </c>
      <c r="R604" t="str">
        <f t="shared" si="52"/>
        <v>web</v>
      </c>
      <c r="S604">
        <v>42143.460821759254</v>
      </c>
      <c r="T604">
        <v>42173.460821759254</v>
      </c>
      <c r="U604" s="11">
        <f t="shared" si="48"/>
        <v>42143.460821759254</v>
      </c>
      <c r="V604" s="11">
        <f t="shared" si="49"/>
        <v>42173.460821759254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P605" s="7">
        <f t="shared" si="50"/>
        <v>45.39</v>
      </c>
      <c r="Q605" t="str">
        <f t="shared" si="51"/>
        <v>technology</v>
      </c>
      <c r="R605" t="str">
        <f t="shared" si="52"/>
        <v>web</v>
      </c>
      <c r="S605">
        <v>41835.305821759255</v>
      </c>
      <c r="T605">
        <v>41865.305821759255</v>
      </c>
      <c r="U605" s="11">
        <f t="shared" si="48"/>
        <v>41835.305821759255</v>
      </c>
      <c r="V605" s="11">
        <f t="shared" si="49"/>
        <v>41865.305821759255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P606" s="7" t="e">
        <f t="shared" si="50"/>
        <v>#DIV/0!</v>
      </c>
      <c r="Q606" t="str">
        <f t="shared" si="51"/>
        <v>technology</v>
      </c>
      <c r="R606" t="str">
        <f t="shared" si="52"/>
        <v>web</v>
      </c>
      <c r="S606">
        <v>41848.702037037037</v>
      </c>
      <c r="T606">
        <v>41878.702037037037</v>
      </c>
      <c r="U606" s="11">
        <f t="shared" si="48"/>
        <v>41848.702037037037</v>
      </c>
      <c r="V606" s="11">
        <f t="shared" si="49"/>
        <v>41878.702037037037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P607" s="7">
        <f t="shared" si="50"/>
        <v>16.38</v>
      </c>
      <c r="Q607" t="str">
        <f t="shared" si="51"/>
        <v>technology</v>
      </c>
      <c r="R607" t="str">
        <f t="shared" si="52"/>
        <v>web</v>
      </c>
      <c r="S607">
        <v>42194.02439814814</v>
      </c>
      <c r="T607">
        <v>42239.02439814814</v>
      </c>
      <c r="U607" s="11">
        <f t="shared" si="48"/>
        <v>42194.02439814814</v>
      </c>
      <c r="V607" s="11">
        <f t="shared" si="49"/>
        <v>42239.02439814814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P608" s="7">
        <f t="shared" si="50"/>
        <v>10</v>
      </c>
      <c r="Q608" t="str">
        <f t="shared" si="51"/>
        <v>technology</v>
      </c>
      <c r="R608" t="str">
        <f t="shared" si="52"/>
        <v>web</v>
      </c>
      <c r="S608">
        <v>42102.317233796297</v>
      </c>
      <c r="T608">
        <v>42148.291666666664</v>
      </c>
      <c r="U608" s="11">
        <f t="shared" si="48"/>
        <v>42102.317233796297</v>
      </c>
      <c r="V608" s="11">
        <f t="shared" si="49"/>
        <v>42148.291666666664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P609" s="7" t="e">
        <f t="shared" si="50"/>
        <v>#DIV/0!</v>
      </c>
      <c r="Q609" t="str">
        <f t="shared" si="51"/>
        <v>technology</v>
      </c>
      <c r="R609" t="str">
        <f t="shared" si="52"/>
        <v>web</v>
      </c>
      <c r="S609">
        <v>42300.492314814815</v>
      </c>
      <c r="T609">
        <v>42330.53398148148</v>
      </c>
      <c r="U609" s="11">
        <f t="shared" si="48"/>
        <v>42300.492314814815</v>
      </c>
      <c r="V609" s="11">
        <f t="shared" si="49"/>
        <v>42330.53398148148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P610" s="7">
        <f t="shared" si="50"/>
        <v>292.2</v>
      </c>
      <c r="Q610" t="str">
        <f t="shared" si="51"/>
        <v>technology</v>
      </c>
      <c r="R610" t="str">
        <f t="shared" si="52"/>
        <v>web</v>
      </c>
      <c r="S610">
        <v>42140.587731481479</v>
      </c>
      <c r="T610">
        <v>42170.587731481479</v>
      </c>
      <c r="U610" s="11">
        <f t="shared" si="48"/>
        <v>42140.587731481479</v>
      </c>
      <c r="V610" s="11">
        <f t="shared" si="49"/>
        <v>42170.587731481479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P611" s="7">
        <f t="shared" si="50"/>
        <v>5</v>
      </c>
      <c r="Q611" t="str">
        <f t="shared" si="51"/>
        <v>technology</v>
      </c>
      <c r="R611" t="str">
        <f t="shared" si="52"/>
        <v>web</v>
      </c>
      <c r="S611">
        <v>42306.700740740744</v>
      </c>
      <c r="T611">
        <v>42336.742407407401</v>
      </c>
      <c r="U611" s="11">
        <f t="shared" si="48"/>
        <v>42306.700740740744</v>
      </c>
      <c r="V611" s="11">
        <f t="shared" si="49"/>
        <v>42336.742407407401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P612" s="7" t="e">
        <f t="shared" si="50"/>
        <v>#DIV/0!</v>
      </c>
      <c r="Q612" t="str">
        <f t="shared" si="51"/>
        <v>technology</v>
      </c>
      <c r="R612" t="str">
        <f t="shared" si="52"/>
        <v>web</v>
      </c>
      <c r="S612">
        <v>42086.497523148144</v>
      </c>
      <c r="T612">
        <v>42116.497523148144</v>
      </c>
      <c r="U612" s="11">
        <f t="shared" si="48"/>
        <v>42086.497523148144</v>
      </c>
      <c r="V612" s="11">
        <f t="shared" si="49"/>
        <v>42116.497523148144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P613" s="7" t="e">
        <f t="shared" si="50"/>
        <v>#DIV/0!</v>
      </c>
      <c r="Q613" t="str">
        <f t="shared" si="51"/>
        <v>technology</v>
      </c>
      <c r="R613" t="str">
        <f t="shared" si="52"/>
        <v>web</v>
      </c>
      <c r="S613">
        <v>42328.227280092593</v>
      </c>
      <c r="T613">
        <v>42388.227280092593</v>
      </c>
      <c r="U613" s="11">
        <f t="shared" si="48"/>
        <v>42328.227280092593</v>
      </c>
      <c r="V613" s="11">
        <f t="shared" si="49"/>
        <v>42388.227280092593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P614" s="7" t="e">
        <f t="shared" si="50"/>
        <v>#DIV/0!</v>
      </c>
      <c r="Q614" t="str">
        <f t="shared" si="51"/>
        <v>technology</v>
      </c>
      <c r="R614" t="str">
        <f t="shared" si="52"/>
        <v>web</v>
      </c>
      <c r="S614">
        <v>42584.698449074065</v>
      </c>
      <c r="T614">
        <v>42614.698449074065</v>
      </c>
      <c r="U614" s="11">
        <f t="shared" si="48"/>
        <v>42584.698449074065</v>
      </c>
      <c r="V614" s="11">
        <f t="shared" si="49"/>
        <v>42614.698449074065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P615" s="7">
        <f t="shared" si="50"/>
        <v>105.93</v>
      </c>
      <c r="Q615" t="str">
        <f t="shared" si="51"/>
        <v>technology</v>
      </c>
      <c r="R615" t="str">
        <f t="shared" si="52"/>
        <v>web</v>
      </c>
      <c r="S615">
        <v>42247.163425925923</v>
      </c>
      <c r="T615">
        <v>42277.874305555553</v>
      </c>
      <c r="U615" s="11">
        <f t="shared" si="48"/>
        <v>42247.163425925923</v>
      </c>
      <c r="V615" s="11">
        <f t="shared" si="49"/>
        <v>42277.874305555553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P616" s="7" t="e">
        <f t="shared" si="50"/>
        <v>#DIV/0!</v>
      </c>
      <c r="Q616" t="str">
        <f t="shared" si="51"/>
        <v>technology</v>
      </c>
      <c r="R616" t="str">
        <f t="shared" si="52"/>
        <v>web</v>
      </c>
      <c r="S616">
        <v>42514.728472222218</v>
      </c>
      <c r="T616">
        <v>42544.728472222218</v>
      </c>
      <c r="U616" s="11">
        <f t="shared" si="48"/>
        <v>42514.728472222218</v>
      </c>
      <c r="V616" s="11">
        <f t="shared" si="49"/>
        <v>42544.728472222218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P617" s="7" t="e">
        <f t="shared" si="50"/>
        <v>#DIV/0!</v>
      </c>
      <c r="Q617" t="str">
        <f t="shared" si="51"/>
        <v>technology</v>
      </c>
      <c r="R617" t="str">
        <f t="shared" si="52"/>
        <v>web</v>
      </c>
      <c r="S617">
        <v>42241.788877314808</v>
      </c>
      <c r="T617">
        <v>42271.788877314808</v>
      </c>
      <c r="U617" s="11">
        <f t="shared" si="48"/>
        <v>42241.788877314808</v>
      </c>
      <c r="V617" s="11">
        <f t="shared" si="49"/>
        <v>42271.788877314808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P618" s="7" t="e">
        <f t="shared" si="50"/>
        <v>#DIV/0!</v>
      </c>
      <c r="Q618" t="str">
        <f t="shared" si="51"/>
        <v>technology</v>
      </c>
      <c r="R618" t="str">
        <f t="shared" si="52"/>
        <v>web</v>
      </c>
      <c r="S618">
        <v>42761.042905092596</v>
      </c>
      <c r="T618">
        <v>42791.042905092596</v>
      </c>
      <c r="U618" s="11">
        <f t="shared" si="48"/>
        <v>42761.042905092596</v>
      </c>
      <c r="V618" s="11">
        <f t="shared" si="49"/>
        <v>42791.042905092596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P619" s="7">
        <f t="shared" si="50"/>
        <v>20</v>
      </c>
      <c r="Q619" t="str">
        <f t="shared" si="51"/>
        <v>technology</v>
      </c>
      <c r="R619" t="str">
        <f t="shared" si="52"/>
        <v>web</v>
      </c>
      <c r="S619">
        <v>42087.009756944441</v>
      </c>
      <c r="T619">
        <v>42132.009756944441</v>
      </c>
      <c r="U619" s="11">
        <f t="shared" si="48"/>
        <v>42087.009756944441</v>
      </c>
      <c r="V619" s="11">
        <f t="shared" si="49"/>
        <v>42132.009756944441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P620" s="7" t="e">
        <f t="shared" si="50"/>
        <v>#DIV/0!</v>
      </c>
      <c r="Q620" t="str">
        <f t="shared" si="51"/>
        <v>technology</v>
      </c>
      <c r="R620" t="str">
        <f t="shared" si="52"/>
        <v>web</v>
      </c>
      <c r="S620">
        <v>42317.47688657407</v>
      </c>
      <c r="T620">
        <v>42347.47688657407</v>
      </c>
      <c r="U620" s="11">
        <f t="shared" si="48"/>
        <v>42317.47688657407</v>
      </c>
      <c r="V620" s="11">
        <f t="shared" si="49"/>
        <v>42347.47688657407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P621" s="7">
        <f t="shared" si="50"/>
        <v>1</v>
      </c>
      <c r="Q621" t="str">
        <f t="shared" si="51"/>
        <v>technology</v>
      </c>
      <c r="R621" t="str">
        <f t="shared" si="52"/>
        <v>web</v>
      </c>
      <c r="S621">
        <v>41908.317013888889</v>
      </c>
      <c r="T621">
        <v>41968.358680555553</v>
      </c>
      <c r="U621" s="11">
        <f t="shared" si="48"/>
        <v>41908.317013888889</v>
      </c>
      <c r="V621" s="11">
        <f t="shared" si="49"/>
        <v>41968.358680555553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P622" s="7">
        <f t="shared" si="50"/>
        <v>300</v>
      </c>
      <c r="Q622" t="str">
        <f t="shared" si="51"/>
        <v>technology</v>
      </c>
      <c r="R622" t="str">
        <f t="shared" si="52"/>
        <v>web</v>
      </c>
      <c r="S622">
        <v>41831.383541666662</v>
      </c>
      <c r="T622">
        <v>41876.383541666662</v>
      </c>
      <c r="U622" s="11">
        <f t="shared" si="48"/>
        <v>41831.383541666662</v>
      </c>
      <c r="V622" s="11">
        <f t="shared" si="49"/>
        <v>41876.383541666662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P623" s="7">
        <f t="shared" si="50"/>
        <v>87</v>
      </c>
      <c r="Q623" t="str">
        <f t="shared" si="51"/>
        <v>technology</v>
      </c>
      <c r="R623" t="str">
        <f t="shared" si="52"/>
        <v>web</v>
      </c>
      <c r="S623">
        <v>42528.654363425921</v>
      </c>
      <c r="T623">
        <v>42558.654363425921</v>
      </c>
      <c r="U623" s="11">
        <f t="shared" si="48"/>
        <v>42528.654363425921</v>
      </c>
      <c r="V623" s="11">
        <f t="shared" si="49"/>
        <v>42558.654363425921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P624" s="7">
        <f t="shared" si="50"/>
        <v>37.89</v>
      </c>
      <c r="Q624" t="str">
        <f t="shared" si="51"/>
        <v>technology</v>
      </c>
      <c r="R624" t="str">
        <f t="shared" si="52"/>
        <v>web</v>
      </c>
      <c r="S624">
        <v>42532.441412037035</v>
      </c>
      <c r="T624">
        <v>42552.441412037035</v>
      </c>
      <c r="U624" s="11">
        <f t="shared" si="48"/>
        <v>42532.441412037035</v>
      </c>
      <c r="V624" s="11">
        <f t="shared" si="49"/>
        <v>42552.441412037035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P625" s="7" t="e">
        <f t="shared" si="50"/>
        <v>#DIV/0!</v>
      </c>
      <c r="Q625" t="str">
        <f t="shared" si="51"/>
        <v>technology</v>
      </c>
      <c r="R625" t="str">
        <f t="shared" si="52"/>
        <v>web</v>
      </c>
      <c r="S625">
        <v>42121.675891203697</v>
      </c>
      <c r="T625">
        <v>42151.675891203697</v>
      </c>
      <c r="U625" s="11">
        <f t="shared" si="48"/>
        <v>42121.675891203697</v>
      </c>
      <c r="V625" s="11">
        <f t="shared" si="49"/>
        <v>42151.675891203697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P626" s="7" t="e">
        <f t="shared" si="50"/>
        <v>#DIV/0!</v>
      </c>
      <c r="Q626" t="str">
        <f t="shared" si="51"/>
        <v>technology</v>
      </c>
      <c r="R626" t="str">
        <f t="shared" si="52"/>
        <v>web</v>
      </c>
      <c r="S626">
        <v>42108.65556712963</v>
      </c>
      <c r="T626">
        <v>42138.65556712963</v>
      </c>
      <c r="U626" s="11">
        <f t="shared" si="48"/>
        <v>42108.65556712963</v>
      </c>
      <c r="V626" s="11">
        <f t="shared" si="49"/>
        <v>42138.65556712963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P627" s="7" t="e">
        <f t="shared" si="50"/>
        <v>#DIV/0!</v>
      </c>
      <c r="Q627" t="str">
        <f t="shared" si="51"/>
        <v>technology</v>
      </c>
      <c r="R627" t="str">
        <f t="shared" si="52"/>
        <v>web</v>
      </c>
      <c r="S627">
        <v>42790.562233796292</v>
      </c>
      <c r="T627">
        <v>42820.520567129628</v>
      </c>
      <c r="U627" s="11">
        <f t="shared" si="48"/>
        <v>42790.562233796292</v>
      </c>
      <c r="V627" s="11">
        <f t="shared" si="49"/>
        <v>42820.520567129628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P628" s="7">
        <f t="shared" si="50"/>
        <v>111.41</v>
      </c>
      <c r="Q628" t="str">
        <f t="shared" si="51"/>
        <v>technology</v>
      </c>
      <c r="R628" t="str">
        <f t="shared" si="52"/>
        <v>web</v>
      </c>
      <c r="S628">
        <v>42198.226145833331</v>
      </c>
      <c r="T628">
        <v>42231.223611111105</v>
      </c>
      <c r="U628" s="11">
        <f t="shared" si="48"/>
        <v>42198.226145833331</v>
      </c>
      <c r="V628" s="11">
        <f t="shared" si="49"/>
        <v>42231.223611111105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P629" s="7">
        <f t="shared" si="50"/>
        <v>90</v>
      </c>
      <c r="Q629" t="str">
        <f t="shared" si="51"/>
        <v>technology</v>
      </c>
      <c r="R629" t="str">
        <f t="shared" si="52"/>
        <v>web</v>
      </c>
      <c r="S629">
        <v>42383.973506944443</v>
      </c>
      <c r="T629">
        <v>42443.624999999993</v>
      </c>
      <c r="U629" s="11">
        <f t="shared" si="48"/>
        <v>42383.973506944443</v>
      </c>
      <c r="V629" s="11">
        <f t="shared" si="49"/>
        <v>42443.624999999993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P630" s="7" t="e">
        <f t="shared" si="50"/>
        <v>#DIV/0!</v>
      </c>
      <c r="Q630" t="str">
        <f t="shared" si="51"/>
        <v>technology</v>
      </c>
      <c r="R630" t="str">
        <f t="shared" si="52"/>
        <v>web</v>
      </c>
      <c r="S630">
        <v>41803.359456018516</v>
      </c>
      <c r="T630">
        <v>41833.359456018516</v>
      </c>
      <c r="U630" s="11">
        <f t="shared" si="48"/>
        <v>41803.359456018516</v>
      </c>
      <c r="V630" s="11">
        <f t="shared" si="49"/>
        <v>41833.359456018516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P631" s="7">
        <f t="shared" si="50"/>
        <v>116.67</v>
      </c>
      <c r="Q631" t="str">
        <f t="shared" si="51"/>
        <v>technology</v>
      </c>
      <c r="R631" t="str">
        <f t="shared" si="52"/>
        <v>web</v>
      </c>
      <c r="S631">
        <v>42474.304490740738</v>
      </c>
      <c r="T631">
        <v>42504.304490740738</v>
      </c>
      <c r="U631" s="11">
        <f t="shared" si="48"/>
        <v>42474.304490740738</v>
      </c>
      <c r="V631" s="11">
        <f t="shared" si="49"/>
        <v>42504.304490740738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P632" s="7">
        <f t="shared" si="50"/>
        <v>10</v>
      </c>
      <c r="Q632" t="str">
        <f t="shared" si="51"/>
        <v>technology</v>
      </c>
      <c r="R632" t="str">
        <f t="shared" si="52"/>
        <v>web</v>
      </c>
      <c r="S632">
        <v>42223.286122685182</v>
      </c>
      <c r="T632">
        <v>42252.881944444445</v>
      </c>
      <c r="U632" s="11">
        <f t="shared" si="48"/>
        <v>42223.286122685182</v>
      </c>
      <c r="V632" s="11">
        <f t="shared" si="49"/>
        <v>42252.881944444445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P633" s="7">
        <f t="shared" si="50"/>
        <v>76.67</v>
      </c>
      <c r="Q633" t="str">
        <f t="shared" si="51"/>
        <v>technology</v>
      </c>
      <c r="R633" t="str">
        <f t="shared" si="52"/>
        <v>web</v>
      </c>
      <c r="S633">
        <v>42489.438993055555</v>
      </c>
      <c r="T633">
        <v>42518.438993055555</v>
      </c>
      <c r="U633" s="11">
        <f t="shared" si="48"/>
        <v>42489.438993055555</v>
      </c>
      <c r="V633" s="11">
        <f t="shared" si="49"/>
        <v>42518.438993055555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P634" s="7" t="e">
        <f t="shared" si="50"/>
        <v>#DIV/0!</v>
      </c>
      <c r="Q634" t="str">
        <f t="shared" si="51"/>
        <v>technology</v>
      </c>
      <c r="R634" t="str">
        <f t="shared" si="52"/>
        <v>web</v>
      </c>
      <c r="S634">
        <v>42303.325983796291</v>
      </c>
      <c r="T634">
        <v>42333.367650462962</v>
      </c>
      <c r="U634" s="11">
        <f t="shared" si="48"/>
        <v>42303.325983796291</v>
      </c>
      <c r="V634" s="11">
        <f t="shared" si="49"/>
        <v>42333.367650462962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P635" s="7">
        <f t="shared" si="50"/>
        <v>49.8</v>
      </c>
      <c r="Q635" t="str">
        <f t="shared" si="51"/>
        <v>technology</v>
      </c>
      <c r="R635" t="str">
        <f t="shared" si="52"/>
        <v>web</v>
      </c>
      <c r="S635">
        <v>42506.965995370374</v>
      </c>
      <c r="T635">
        <v>42538.624999999993</v>
      </c>
      <c r="U635" s="11">
        <f t="shared" si="48"/>
        <v>42506.965995370374</v>
      </c>
      <c r="V635" s="11">
        <f t="shared" si="49"/>
        <v>42538.624999999993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P636" s="7">
        <f t="shared" si="50"/>
        <v>1</v>
      </c>
      <c r="Q636" t="str">
        <f t="shared" si="51"/>
        <v>technology</v>
      </c>
      <c r="R636" t="str">
        <f t="shared" si="52"/>
        <v>web</v>
      </c>
      <c r="S636">
        <v>42031.595243055555</v>
      </c>
      <c r="T636">
        <v>42061.595243055555</v>
      </c>
      <c r="U636" s="11">
        <f t="shared" si="48"/>
        <v>42031.595243055555</v>
      </c>
      <c r="V636" s="11">
        <f t="shared" si="49"/>
        <v>42061.595243055555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P637" s="7">
        <f t="shared" si="50"/>
        <v>2</v>
      </c>
      <c r="Q637" t="str">
        <f t="shared" si="51"/>
        <v>technology</v>
      </c>
      <c r="R637" t="str">
        <f t="shared" si="52"/>
        <v>web</v>
      </c>
      <c r="S637">
        <v>42075.758819444447</v>
      </c>
      <c r="T637">
        <v>42105.758819444447</v>
      </c>
      <c r="U637" s="11">
        <f t="shared" si="48"/>
        <v>42075.758819444447</v>
      </c>
      <c r="V637" s="11">
        <f t="shared" si="49"/>
        <v>42105.758819444447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P638" s="7">
        <f t="shared" si="50"/>
        <v>4</v>
      </c>
      <c r="Q638" t="str">
        <f t="shared" si="51"/>
        <v>technology</v>
      </c>
      <c r="R638" t="str">
        <f t="shared" si="52"/>
        <v>web</v>
      </c>
      <c r="S638">
        <v>42131.122106481482</v>
      </c>
      <c r="T638">
        <v>42161.115972222215</v>
      </c>
      <c r="U638" s="11">
        <f t="shared" si="48"/>
        <v>42131.122106481482</v>
      </c>
      <c r="V638" s="11">
        <f t="shared" si="49"/>
        <v>42161.115972222215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P639" s="7" t="e">
        <f t="shared" si="50"/>
        <v>#DIV/0!</v>
      </c>
      <c r="Q639" t="str">
        <f t="shared" si="51"/>
        <v>technology</v>
      </c>
      <c r="R639" t="str">
        <f t="shared" si="52"/>
        <v>web</v>
      </c>
      <c r="S639">
        <v>42762.62868055555</v>
      </c>
      <c r="T639">
        <v>42791.62777777778</v>
      </c>
      <c r="U639" s="11">
        <f t="shared" si="48"/>
        <v>42762.62868055555</v>
      </c>
      <c r="V639" s="11">
        <f t="shared" si="49"/>
        <v>42791.62777777778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P640" s="7">
        <f t="shared" si="50"/>
        <v>3</v>
      </c>
      <c r="Q640" t="str">
        <f t="shared" si="51"/>
        <v>technology</v>
      </c>
      <c r="R640" t="str">
        <f t="shared" si="52"/>
        <v>web</v>
      </c>
      <c r="S640">
        <v>42759.259976851848</v>
      </c>
      <c r="T640">
        <v>42819.218310185184</v>
      </c>
      <c r="U640" s="11">
        <f t="shared" si="48"/>
        <v>42759.259976851848</v>
      </c>
      <c r="V640" s="11">
        <f t="shared" si="49"/>
        <v>42819.218310185184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P641" s="7">
        <f t="shared" si="50"/>
        <v>1</v>
      </c>
      <c r="Q641" t="str">
        <f t="shared" si="51"/>
        <v>technology</v>
      </c>
      <c r="R641" t="str">
        <f t="shared" si="52"/>
        <v>web</v>
      </c>
      <c r="S641">
        <v>41865.249942129631</v>
      </c>
      <c r="T641">
        <v>41925.249942129631</v>
      </c>
      <c r="U641" s="11">
        <f t="shared" si="48"/>
        <v>41865.249942129631</v>
      </c>
      <c r="V641" s="11">
        <f t="shared" si="49"/>
        <v>41925.249942129631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P642" s="7">
        <f t="shared" si="50"/>
        <v>50.5</v>
      </c>
      <c r="Q642" t="str">
        <f t="shared" si="51"/>
        <v>technology</v>
      </c>
      <c r="R642" t="str">
        <f t="shared" si="52"/>
        <v>wearables</v>
      </c>
      <c r="S642">
        <v>42683.08697916667</v>
      </c>
      <c r="T642">
        <v>42698.624999999993</v>
      </c>
      <c r="U642" s="11">
        <f t="shared" ref="U642:U705" si="53">(((J642/60)/60)/24)+DATE(1970,1,1)+(-8/24)</f>
        <v>42683.08697916667</v>
      </c>
      <c r="V642" s="11">
        <f t="shared" ref="V642:V705" si="54">(((I642/60)/60)/24)+DATE(1970,1,1)+(-8/24)</f>
        <v>42698.624999999993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P643" s="7">
        <f t="shared" ref="P643:P706" si="55">ROUND(E643/L643,2)</f>
        <v>151.32</v>
      </c>
      <c r="Q643" t="str">
        <f t="shared" ref="Q643:Q706" si="56">LEFT(N643,SEARCH("/",N643,1)-1)</f>
        <v>technology</v>
      </c>
      <c r="R643" t="str">
        <f t="shared" ref="R643:R706" si="57">RIGHT(N643,LEN(N643)-SEARCH("/",N643))</f>
        <v>wearables</v>
      </c>
      <c r="S643">
        <v>42199.236666666664</v>
      </c>
      <c r="T643">
        <v>42229.236666666664</v>
      </c>
      <c r="U643" s="11">
        <f t="shared" si="53"/>
        <v>42199.236666666664</v>
      </c>
      <c r="V643" s="11">
        <f t="shared" si="54"/>
        <v>42229.236666666664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P644" s="7">
        <f t="shared" si="55"/>
        <v>134.36000000000001</v>
      </c>
      <c r="Q644" t="str">
        <f t="shared" si="56"/>
        <v>technology</v>
      </c>
      <c r="R644" t="str">
        <f t="shared" si="57"/>
        <v>wearables</v>
      </c>
      <c r="S644">
        <v>42199.317986111106</v>
      </c>
      <c r="T644">
        <v>42235.317986111106</v>
      </c>
      <c r="U644" s="11">
        <f t="shared" si="53"/>
        <v>42199.317986111106</v>
      </c>
      <c r="V644" s="11">
        <f t="shared" si="54"/>
        <v>42235.317986111106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P645" s="7">
        <f t="shared" si="55"/>
        <v>174.03</v>
      </c>
      <c r="Q645" t="str">
        <f t="shared" si="56"/>
        <v>technology</v>
      </c>
      <c r="R645" t="str">
        <f t="shared" si="57"/>
        <v>wearables</v>
      </c>
      <c r="S645">
        <v>42100.30873842592</v>
      </c>
      <c r="T645">
        <v>42155.30873842592</v>
      </c>
      <c r="U645" s="11">
        <f t="shared" si="53"/>
        <v>42100.30873842592</v>
      </c>
      <c r="V645" s="11">
        <f t="shared" si="54"/>
        <v>42155.30873842592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P646" s="7">
        <f t="shared" si="55"/>
        <v>73.489999999999995</v>
      </c>
      <c r="Q646" t="str">
        <f t="shared" si="56"/>
        <v>technology</v>
      </c>
      <c r="R646" t="str">
        <f t="shared" si="57"/>
        <v>wearables</v>
      </c>
      <c r="S646">
        <v>41898.332627314812</v>
      </c>
      <c r="T646">
        <v>41940.708333333328</v>
      </c>
      <c r="U646" s="11">
        <f t="shared" si="53"/>
        <v>41898.332627314812</v>
      </c>
      <c r="V646" s="11">
        <f t="shared" si="54"/>
        <v>41940.708333333328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P647" s="7">
        <f t="shared" si="55"/>
        <v>23.52</v>
      </c>
      <c r="Q647" t="str">
        <f t="shared" si="56"/>
        <v>technology</v>
      </c>
      <c r="R647" t="str">
        <f t="shared" si="57"/>
        <v>wearables</v>
      </c>
      <c r="S647">
        <v>42563.692986111106</v>
      </c>
      <c r="T647">
        <v>42593.692986111106</v>
      </c>
      <c r="U647" s="11">
        <f t="shared" si="53"/>
        <v>42563.692986111106</v>
      </c>
      <c r="V647" s="11">
        <f t="shared" si="54"/>
        <v>42593.692986111106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P648" s="7">
        <f t="shared" si="55"/>
        <v>39.07</v>
      </c>
      <c r="Q648" t="str">
        <f t="shared" si="56"/>
        <v>technology</v>
      </c>
      <c r="R648" t="str">
        <f t="shared" si="57"/>
        <v>wearables</v>
      </c>
      <c r="S648">
        <v>41832.519293981481</v>
      </c>
      <c r="T648">
        <v>41862.519293981481</v>
      </c>
      <c r="U648" s="11">
        <f t="shared" si="53"/>
        <v>41832.519293981481</v>
      </c>
      <c r="V648" s="11">
        <f t="shared" si="54"/>
        <v>41862.519293981481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P649" s="7">
        <f t="shared" si="55"/>
        <v>125.94</v>
      </c>
      <c r="Q649" t="str">
        <f t="shared" si="56"/>
        <v>technology</v>
      </c>
      <c r="R649" t="str">
        <f t="shared" si="57"/>
        <v>wearables</v>
      </c>
      <c r="S649">
        <v>42416.434594907405</v>
      </c>
      <c r="T649">
        <v>42446.392928240741</v>
      </c>
      <c r="U649" s="11">
        <f t="shared" si="53"/>
        <v>42416.434594907405</v>
      </c>
      <c r="V649" s="11">
        <f t="shared" si="54"/>
        <v>42446.392928240741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P650" s="7">
        <f t="shared" si="55"/>
        <v>1644</v>
      </c>
      <c r="Q650" t="str">
        <f t="shared" si="56"/>
        <v>technology</v>
      </c>
      <c r="R650" t="str">
        <f t="shared" si="57"/>
        <v>wearables</v>
      </c>
      <c r="S650">
        <v>41891.360046296293</v>
      </c>
      <c r="T650">
        <v>41926.360046296293</v>
      </c>
      <c r="U650" s="11">
        <f t="shared" si="53"/>
        <v>41891.360046296293</v>
      </c>
      <c r="V650" s="11">
        <f t="shared" si="54"/>
        <v>41926.360046296293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P651" s="7">
        <f t="shared" si="55"/>
        <v>42.67</v>
      </c>
      <c r="Q651" t="str">
        <f t="shared" si="56"/>
        <v>technology</v>
      </c>
      <c r="R651" t="str">
        <f t="shared" si="57"/>
        <v>wearables</v>
      </c>
      <c r="S651">
        <v>41877.578854166662</v>
      </c>
      <c r="T651">
        <v>41898.578854166662</v>
      </c>
      <c r="U651" s="11">
        <f t="shared" si="53"/>
        <v>41877.578854166662</v>
      </c>
      <c r="V651" s="11">
        <f t="shared" si="54"/>
        <v>41898.578854166662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P652" s="7">
        <f t="shared" si="55"/>
        <v>35.130000000000003</v>
      </c>
      <c r="Q652" t="str">
        <f t="shared" si="56"/>
        <v>technology</v>
      </c>
      <c r="R652" t="str">
        <f t="shared" si="57"/>
        <v>wearables</v>
      </c>
      <c r="S652">
        <v>41931.703518518516</v>
      </c>
      <c r="T652">
        <v>41991.745185185187</v>
      </c>
      <c r="U652" s="11">
        <f t="shared" si="53"/>
        <v>41931.703518518516</v>
      </c>
      <c r="V652" s="11">
        <f t="shared" si="54"/>
        <v>41991.745185185187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P653" s="7">
        <f t="shared" si="55"/>
        <v>239.35</v>
      </c>
      <c r="Q653" t="str">
        <f t="shared" si="56"/>
        <v>technology</v>
      </c>
      <c r="R653" t="str">
        <f t="shared" si="57"/>
        <v>wearables</v>
      </c>
      <c r="S653">
        <v>41955.684155092589</v>
      </c>
      <c r="T653">
        <v>41985.684155092589</v>
      </c>
      <c r="U653" s="11">
        <f t="shared" si="53"/>
        <v>41955.684155092589</v>
      </c>
      <c r="V653" s="11">
        <f t="shared" si="54"/>
        <v>41985.684155092589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P654" s="7">
        <f t="shared" si="55"/>
        <v>107.64</v>
      </c>
      <c r="Q654" t="str">
        <f t="shared" si="56"/>
        <v>technology</v>
      </c>
      <c r="R654" t="str">
        <f t="shared" si="57"/>
        <v>wearables</v>
      </c>
      <c r="S654">
        <v>42675.357060185182</v>
      </c>
      <c r="T654">
        <v>42705.398726851847</v>
      </c>
      <c r="U654" s="11">
        <f t="shared" si="53"/>
        <v>42675.357060185182</v>
      </c>
      <c r="V654" s="11">
        <f t="shared" si="54"/>
        <v>42705.398726851847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P655" s="7">
        <f t="shared" si="55"/>
        <v>95.83</v>
      </c>
      <c r="Q655" t="str">
        <f t="shared" si="56"/>
        <v>technology</v>
      </c>
      <c r="R655" t="str">
        <f t="shared" si="57"/>
        <v>wearables</v>
      </c>
      <c r="S655">
        <v>42199.285185185181</v>
      </c>
      <c r="T655">
        <v>42236.285185185181</v>
      </c>
      <c r="U655" s="11">
        <f t="shared" si="53"/>
        <v>42199.285185185181</v>
      </c>
      <c r="V655" s="11">
        <f t="shared" si="54"/>
        <v>42236.285185185181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P656" s="7">
        <f t="shared" si="55"/>
        <v>31.66</v>
      </c>
      <c r="Q656" t="str">
        <f t="shared" si="56"/>
        <v>technology</v>
      </c>
      <c r="R656" t="str">
        <f t="shared" si="57"/>
        <v>wearables</v>
      </c>
      <c r="S656">
        <v>42163.623993055553</v>
      </c>
      <c r="T656">
        <v>42193.623993055553</v>
      </c>
      <c r="U656" s="11">
        <f t="shared" si="53"/>
        <v>42163.623993055553</v>
      </c>
      <c r="V656" s="11">
        <f t="shared" si="54"/>
        <v>42193.623993055553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P657" s="7">
        <f t="shared" si="55"/>
        <v>42.89</v>
      </c>
      <c r="Q657" t="str">
        <f t="shared" si="56"/>
        <v>technology</v>
      </c>
      <c r="R657" t="str">
        <f t="shared" si="57"/>
        <v>wearables</v>
      </c>
      <c r="S657">
        <v>42045.623981481483</v>
      </c>
      <c r="T657">
        <v>42075.582314814812</v>
      </c>
      <c r="U657" s="11">
        <f t="shared" si="53"/>
        <v>42045.623981481483</v>
      </c>
      <c r="V657" s="11">
        <f t="shared" si="54"/>
        <v>42075.582314814812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P658" s="7">
        <f t="shared" si="55"/>
        <v>122.74</v>
      </c>
      <c r="Q658" t="str">
        <f t="shared" si="56"/>
        <v>technology</v>
      </c>
      <c r="R658" t="str">
        <f t="shared" si="57"/>
        <v>wearables</v>
      </c>
      <c r="S658">
        <v>42417.471284722218</v>
      </c>
      <c r="T658">
        <v>42477.429618055547</v>
      </c>
      <c r="U658" s="11">
        <f t="shared" si="53"/>
        <v>42417.471284722218</v>
      </c>
      <c r="V658" s="11">
        <f t="shared" si="54"/>
        <v>42477.429618055547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P659" s="7">
        <f t="shared" si="55"/>
        <v>190.45</v>
      </c>
      <c r="Q659" t="str">
        <f t="shared" si="56"/>
        <v>technology</v>
      </c>
      <c r="R659" t="str">
        <f t="shared" si="57"/>
        <v>wearables</v>
      </c>
      <c r="S659">
        <v>42331.512407407405</v>
      </c>
      <c r="T659">
        <v>42361.512407407405</v>
      </c>
      <c r="U659" s="11">
        <f t="shared" si="53"/>
        <v>42331.512407407405</v>
      </c>
      <c r="V659" s="11">
        <f t="shared" si="54"/>
        <v>42361.512407407405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P660" s="7">
        <f t="shared" si="55"/>
        <v>109.34</v>
      </c>
      <c r="Q660" t="str">
        <f t="shared" si="56"/>
        <v>technology</v>
      </c>
      <c r="R660" t="str">
        <f t="shared" si="57"/>
        <v>wearables</v>
      </c>
      <c r="S660">
        <v>42178.827418981477</v>
      </c>
      <c r="T660">
        <v>42211.416666666664</v>
      </c>
      <c r="U660" s="11">
        <f t="shared" si="53"/>
        <v>42178.827418981477</v>
      </c>
      <c r="V660" s="11">
        <f t="shared" si="54"/>
        <v>42211.416666666664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P661" s="7">
        <f t="shared" si="55"/>
        <v>143.66999999999999</v>
      </c>
      <c r="Q661" t="str">
        <f t="shared" si="56"/>
        <v>technology</v>
      </c>
      <c r="R661" t="str">
        <f t="shared" si="57"/>
        <v>wearables</v>
      </c>
      <c r="S661">
        <v>42209.260358796295</v>
      </c>
      <c r="T661">
        <v>42239.260358796295</v>
      </c>
      <c r="U661" s="11">
        <f t="shared" si="53"/>
        <v>42209.260358796295</v>
      </c>
      <c r="V661" s="11">
        <f t="shared" si="54"/>
        <v>42239.260358796295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 s="7">
        <f t="shared" si="55"/>
        <v>84.94</v>
      </c>
      <c r="Q662" t="str">
        <f t="shared" si="56"/>
        <v>technology</v>
      </c>
      <c r="R662" t="str">
        <f t="shared" si="57"/>
        <v>wearables</v>
      </c>
      <c r="S662">
        <v>41922.408321759256</v>
      </c>
      <c r="T662">
        <v>41952.449988425928</v>
      </c>
      <c r="U662" s="11">
        <f t="shared" si="53"/>
        <v>41922.408321759256</v>
      </c>
      <c r="V662" s="11">
        <f t="shared" si="54"/>
        <v>41952.449988425928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 s="7">
        <f t="shared" si="55"/>
        <v>10.56</v>
      </c>
      <c r="Q663" t="str">
        <f t="shared" si="56"/>
        <v>technology</v>
      </c>
      <c r="R663" t="str">
        <f t="shared" si="57"/>
        <v>wearables</v>
      </c>
      <c r="S663">
        <v>42636.312025462961</v>
      </c>
      <c r="T663">
        <v>42666.312025462961</v>
      </c>
      <c r="U663" s="11">
        <f t="shared" si="53"/>
        <v>42636.312025462961</v>
      </c>
      <c r="V663" s="11">
        <f t="shared" si="54"/>
        <v>42666.312025462961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 s="7">
        <f t="shared" si="55"/>
        <v>39</v>
      </c>
      <c r="Q664" t="str">
        <f t="shared" si="56"/>
        <v>technology</v>
      </c>
      <c r="R664" t="str">
        <f t="shared" si="57"/>
        <v>wearables</v>
      </c>
      <c r="S664">
        <v>41990.104710648149</v>
      </c>
      <c r="T664">
        <v>42020.104710648149</v>
      </c>
      <c r="U664" s="11">
        <f t="shared" si="53"/>
        <v>41990.104710648149</v>
      </c>
      <c r="V664" s="11">
        <f t="shared" si="54"/>
        <v>42020.104710648149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 s="7">
        <f t="shared" si="55"/>
        <v>100</v>
      </c>
      <c r="Q665" t="str">
        <f t="shared" si="56"/>
        <v>technology</v>
      </c>
      <c r="R665" t="str">
        <f t="shared" si="57"/>
        <v>wearables</v>
      </c>
      <c r="S665">
        <v>42173.509907407402</v>
      </c>
      <c r="T665">
        <v>42203.509907407402</v>
      </c>
      <c r="U665" s="11">
        <f t="shared" si="53"/>
        <v>42173.509907407402</v>
      </c>
      <c r="V665" s="11">
        <f t="shared" si="54"/>
        <v>42203.509907407402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 s="7">
        <f t="shared" si="55"/>
        <v>31.17</v>
      </c>
      <c r="Q666" t="str">
        <f t="shared" si="56"/>
        <v>technology</v>
      </c>
      <c r="R666" t="str">
        <f t="shared" si="57"/>
        <v>wearables</v>
      </c>
      <c r="S666">
        <v>42077.333043981482</v>
      </c>
      <c r="T666">
        <v>42107.333043981482</v>
      </c>
      <c r="U666" s="11">
        <f t="shared" si="53"/>
        <v>42077.333043981482</v>
      </c>
      <c r="V666" s="11">
        <f t="shared" si="54"/>
        <v>42107.333043981482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 s="7">
        <f t="shared" si="55"/>
        <v>155.33000000000001</v>
      </c>
      <c r="Q667" t="str">
        <f t="shared" si="56"/>
        <v>technology</v>
      </c>
      <c r="R667" t="str">
        <f t="shared" si="57"/>
        <v>wearables</v>
      </c>
      <c r="S667">
        <v>42688.378020833326</v>
      </c>
      <c r="T667">
        <v>42748.378020833326</v>
      </c>
      <c r="U667" s="11">
        <f t="shared" si="53"/>
        <v>42688.378020833326</v>
      </c>
      <c r="V667" s="11">
        <f t="shared" si="54"/>
        <v>42748.378020833326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 s="7">
        <f t="shared" si="55"/>
        <v>2</v>
      </c>
      <c r="Q668" t="str">
        <f t="shared" si="56"/>
        <v>technology</v>
      </c>
      <c r="R668" t="str">
        <f t="shared" si="57"/>
        <v>wearables</v>
      </c>
      <c r="S668">
        <v>41838.498819444445</v>
      </c>
      <c r="T668">
        <v>41868.498819444445</v>
      </c>
      <c r="U668" s="11">
        <f t="shared" si="53"/>
        <v>41838.498819444445</v>
      </c>
      <c r="V668" s="11">
        <f t="shared" si="54"/>
        <v>41868.498819444445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 s="7">
        <f t="shared" si="55"/>
        <v>178.93</v>
      </c>
      <c r="Q669" t="str">
        <f t="shared" si="56"/>
        <v>technology</v>
      </c>
      <c r="R669" t="str">
        <f t="shared" si="57"/>
        <v>wearables</v>
      </c>
      <c r="S669">
        <v>42632.040081018517</v>
      </c>
      <c r="T669">
        <v>42672.040081018517</v>
      </c>
      <c r="U669" s="11">
        <f t="shared" si="53"/>
        <v>42632.040081018517</v>
      </c>
      <c r="V669" s="11">
        <f t="shared" si="54"/>
        <v>42672.040081018517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 s="7">
        <f t="shared" si="55"/>
        <v>27.36</v>
      </c>
      <c r="Q670" t="str">
        <f t="shared" si="56"/>
        <v>technology</v>
      </c>
      <c r="R670" t="str">
        <f t="shared" si="57"/>
        <v>wearables</v>
      </c>
      <c r="S670">
        <v>42090.497939814813</v>
      </c>
      <c r="T670">
        <v>42135.497939814813</v>
      </c>
      <c r="U670" s="11">
        <f t="shared" si="53"/>
        <v>42090.497939814813</v>
      </c>
      <c r="V670" s="11">
        <f t="shared" si="54"/>
        <v>42135.497939814813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 s="7">
        <f t="shared" si="55"/>
        <v>1536.25</v>
      </c>
      <c r="Q671" t="str">
        <f t="shared" si="56"/>
        <v>technology</v>
      </c>
      <c r="R671" t="str">
        <f t="shared" si="57"/>
        <v>wearables</v>
      </c>
      <c r="S671">
        <v>42527.292337962957</v>
      </c>
      <c r="T671">
        <v>42557.292337962957</v>
      </c>
      <c r="U671" s="11">
        <f t="shared" si="53"/>
        <v>42527.292337962957</v>
      </c>
      <c r="V671" s="11">
        <f t="shared" si="54"/>
        <v>42557.292337962957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 s="7">
        <f t="shared" si="55"/>
        <v>85</v>
      </c>
      <c r="Q672" t="str">
        <f t="shared" si="56"/>
        <v>technology</v>
      </c>
      <c r="R672" t="str">
        <f t="shared" si="57"/>
        <v>wearables</v>
      </c>
      <c r="S672">
        <v>42506.376388888886</v>
      </c>
      <c r="T672">
        <v>42540.006944444445</v>
      </c>
      <c r="U672" s="11">
        <f t="shared" si="53"/>
        <v>42506.376388888886</v>
      </c>
      <c r="V672" s="11">
        <f t="shared" si="54"/>
        <v>42540.006944444445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 s="7">
        <f t="shared" si="55"/>
        <v>788.53</v>
      </c>
      <c r="Q673" t="str">
        <f t="shared" si="56"/>
        <v>technology</v>
      </c>
      <c r="R673" t="str">
        <f t="shared" si="57"/>
        <v>wearables</v>
      </c>
      <c r="S673">
        <v>41984.359398148146</v>
      </c>
      <c r="T673">
        <v>42017.833333333336</v>
      </c>
      <c r="U673" s="11">
        <f t="shared" si="53"/>
        <v>41984.359398148146</v>
      </c>
      <c r="V673" s="11">
        <f t="shared" si="54"/>
        <v>42017.833333333336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 s="7">
        <f t="shared" si="55"/>
        <v>50.3</v>
      </c>
      <c r="Q674" t="str">
        <f t="shared" si="56"/>
        <v>technology</v>
      </c>
      <c r="R674" t="str">
        <f t="shared" si="57"/>
        <v>wearables</v>
      </c>
      <c r="S674">
        <v>41973.886157407404</v>
      </c>
      <c r="T674">
        <v>42004.874305555553</v>
      </c>
      <c r="U674" s="11">
        <f t="shared" si="53"/>
        <v>41973.886157407404</v>
      </c>
      <c r="V674" s="11">
        <f t="shared" si="54"/>
        <v>42004.874305555553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 s="7">
        <f t="shared" si="55"/>
        <v>68.33</v>
      </c>
      <c r="Q675" t="str">
        <f t="shared" si="56"/>
        <v>technology</v>
      </c>
      <c r="R675" t="str">
        <f t="shared" si="57"/>
        <v>wearables</v>
      </c>
      <c r="S675">
        <v>41838.5071412037</v>
      </c>
      <c r="T675">
        <v>41883.5071412037</v>
      </c>
      <c r="U675" s="11">
        <f t="shared" si="53"/>
        <v>41838.5071412037</v>
      </c>
      <c r="V675" s="11">
        <f t="shared" si="54"/>
        <v>41883.5071412037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 s="7">
        <f t="shared" si="55"/>
        <v>7.5</v>
      </c>
      <c r="Q676" t="str">
        <f t="shared" si="56"/>
        <v>technology</v>
      </c>
      <c r="R676" t="str">
        <f t="shared" si="57"/>
        <v>wearables</v>
      </c>
      <c r="S676">
        <v>41802.782719907402</v>
      </c>
      <c r="T676">
        <v>41862.782719907402</v>
      </c>
      <c r="U676" s="11">
        <f t="shared" si="53"/>
        <v>41802.782719907402</v>
      </c>
      <c r="V676" s="11">
        <f t="shared" si="54"/>
        <v>41862.782719907402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 s="7">
        <f t="shared" si="55"/>
        <v>34.270000000000003</v>
      </c>
      <c r="Q677" t="str">
        <f t="shared" si="56"/>
        <v>technology</v>
      </c>
      <c r="R677" t="str">
        <f t="shared" si="57"/>
        <v>wearables</v>
      </c>
      <c r="S677">
        <v>41975.597268518519</v>
      </c>
      <c r="T677">
        <v>42004.957638888889</v>
      </c>
      <c r="U677" s="11">
        <f t="shared" si="53"/>
        <v>41975.597268518519</v>
      </c>
      <c r="V677" s="11">
        <f t="shared" si="54"/>
        <v>42004.957638888889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 s="7">
        <f t="shared" si="55"/>
        <v>61.29</v>
      </c>
      <c r="Q678" t="str">
        <f t="shared" si="56"/>
        <v>technology</v>
      </c>
      <c r="R678" t="str">
        <f t="shared" si="57"/>
        <v>wearables</v>
      </c>
      <c r="S678">
        <v>42012.434965277782</v>
      </c>
      <c r="T678">
        <v>42042.434965277782</v>
      </c>
      <c r="U678" s="11">
        <f t="shared" si="53"/>
        <v>42012.434965277782</v>
      </c>
      <c r="V678" s="11">
        <f t="shared" si="54"/>
        <v>42042.434965277782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 s="7">
        <f t="shared" si="55"/>
        <v>133.25</v>
      </c>
      <c r="Q679" t="str">
        <f t="shared" si="56"/>
        <v>technology</v>
      </c>
      <c r="R679" t="str">
        <f t="shared" si="57"/>
        <v>wearables</v>
      </c>
      <c r="S679">
        <v>42504.070543981477</v>
      </c>
      <c r="T679">
        <v>42549.070543981477</v>
      </c>
      <c r="U679" s="11">
        <f t="shared" si="53"/>
        <v>42504.070543981477</v>
      </c>
      <c r="V679" s="11">
        <f t="shared" si="54"/>
        <v>42549.070543981477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 s="7">
        <f t="shared" si="55"/>
        <v>65.180000000000007</v>
      </c>
      <c r="Q680" t="str">
        <f t="shared" si="56"/>
        <v>technology</v>
      </c>
      <c r="R680" t="str">
        <f t="shared" si="57"/>
        <v>wearables</v>
      </c>
      <c r="S680">
        <v>42481.043263888881</v>
      </c>
      <c r="T680">
        <v>42511.043263888881</v>
      </c>
      <c r="U680" s="11">
        <f t="shared" si="53"/>
        <v>42481.043263888881</v>
      </c>
      <c r="V680" s="11">
        <f t="shared" si="54"/>
        <v>42511.043263888881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 s="7">
        <f t="shared" si="55"/>
        <v>93.9</v>
      </c>
      <c r="Q681" t="str">
        <f t="shared" si="56"/>
        <v>technology</v>
      </c>
      <c r="R681" t="str">
        <f t="shared" si="57"/>
        <v>wearables</v>
      </c>
      <c r="S681">
        <v>42556.362372685187</v>
      </c>
      <c r="T681">
        <v>42616.362372685187</v>
      </c>
      <c r="U681" s="11">
        <f t="shared" si="53"/>
        <v>42556.362372685187</v>
      </c>
      <c r="V681" s="11">
        <f t="shared" si="54"/>
        <v>42616.362372685187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 s="7">
        <f t="shared" si="55"/>
        <v>150.65</v>
      </c>
      <c r="Q682" t="str">
        <f t="shared" si="56"/>
        <v>technology</v>
      </c>
      <c r="R682" t="str">
        <f t="shared" si="57"/>
        <v>wearables</v>
      </c>
      <c r="S682">
        <v>41864.168182870366</v>
      </c>
      <c r="T682">
        <v>41899.168182870366</v>
      </c>
      <c r="U682" s="11">
        <f t="shared" si="53"/>
        <v>41864.168182870366</v>
      </c>
      <c r="V682" s="11">
        <f t="shared" si="54"/>
        <v>41899.168182870366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 s="7">
        <f t="shared" si="55"/>
        <v>1</v>
      </c>
      <c r="Q683" t="str">
        <f t="shared" si="56"/>
        <v>technology</v>
      </c>
      <c r="R683" t="str">
        <f t="shared" si="57"/>
        <v>wearables</v>
      </c>
      <c r="S683">
        <v>42639.472268518519</v>
      </c>
      <c r="T683">
        <v>42669.472268518519</v>
      </c>
      <c r="U683" s="11">
        <f t="shared" si="53"/>
        <v>42639.472268518519</v>
      </c>
      <c r="V683" s="11">
        <f t="shared" si="54"/>
        <v>42669.472268518519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 s="7">
        <f t="shared" si="55"/>
        <v>13.25</v>
      </c>
      <c r="Q684" t="str">
        <f t="shared" si="56"/>
        <v>technology</v>
      </c>
      <c r="R684" t="str">
        <f t="shared" si="57"/>
        <v>wearables</v>
      </c>
      <c r="S684">
        <v>42778.431967592587</v>
      </c>
      <c r="T684">
        <v>42808.39030092593</v>
      </c>
      <c r="U684" s="11">
        <f t="shared" si="53"/>
        <v>42778.431967592587</v>
      </c>
      <c r="V684" s="11">
        <f t="shared" si="54"/>
        <v>42808.39030092593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 s="7">
        <f t="shared" si="55"/>
        <v>99.33</v>
      </c>
      <c r="Q685" t="str">
        <f t="shared" si="56"/>
        <v>technology</v>
      </c>
      <c r="R685" t="str">
        <f t="shared" si="57"/>
        <v>wearables</v>
      </c>
      <c r="S685">
        <v>42634.566712962966</v>
      </c>
      <c r="T685">
        <v>42674.566712962966</v>
      </c>
      <c r="U685" s="11">
        <f t="shared" si="53"/>
        <v>42634.566712962966</v>
      </c>
      <c r="V685" s="11">
        <f t="shared" si="54"/>
        <v>42674.566712962966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 s="7">
        <f t="shared" si="55"/>
        <v>177.39</v>
      </c>
      <c r="Q686" t="str">
        <f t="shared" si="56"/>
        <v>technology</v>
      </c>
      <c r="R686" t="str">
        <f t="shared" si="57"/>
        <v>wearables</v>
      </c>
      <c r="S686">
        <v>41809.13994212963</v>
      </c>
      <c r="T686">
        <v>41844.791666666664</v>
      </c>
      <c r="U686" s="11">
        <f t="shared" si="53"/>
        <v>41809.13994212963</v>
      </c>
      <c r="V686" s="11">
        <f t="shared" si="54"/>
        <v>41844.791666666664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 s="7">
        <f t="shared" si="55"/>
        <v>55.3</v>
      </c>
      <c r="Q687" t="str">
        <f t="shared" si="56"/>
        <v>technology</v>
      </c>
      <c r="R687" t="str">
        <f t="shared" si="57"/>
        <v>wearables</v>
      </c>
      <c r="S687">
        <v>41971.533240740733</v>
      </c>
      <c r="T687">
        <v>42016.533240740733</v>
      </c>
      <c r="U687" s="11">
        <f t="shared" si="53"/>
        <v>41971.533240740733</v>
      </c>
      <c r="V687" s="11">
        <f t="shared" si="54"/>
        <v>42016.533240740733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s="7" t="e">
        <f t="shared" si="55"/>
        <v>#DIV/0!</v>
      </c>
      <c r="Q688" t="str">
        <f t="shared" si="56"/>
        <v>technology</v>
      </c>
      <c r="R688" t="str">
        <f t="shared" si="57"/>
        <v>wearables</v>
      </c>
      <c r="S688">
        <v>42189.339930555558</v>
      </c>
      <c r="T688">
        <v>42219.339930555558</v>
      </c>
      <c r="U688" s="11">
        <f t="shared" si="53"/>
        <v>42189.339930555558</v>
      </c>
      <c r="V688" s="11">
        <f t="shared" si="54"/>
        <v>42219.339930555558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 s="7">
        <f t="shared" si="55"/>
        <v>591.66999999999996</v>
      </c>
      <c r="Q689" t="str">
        <f t="shared" si="56"/>
        <v>technology</v>
      </c>
      <c r="R689" t="str">
        <f t="shared" si="57"/>
        <v>wearables</v>
      </c>
      <c r="S689">
        <v>42711.417280092595</v>
      </c>
      <c r="T689">
        <v>42771.417280092595</v>
      </c>
      <c r="U689" s="11">
        <f t="shared" si="53"/>
        <v>42711.417280092595</v>
      </c>
      <c r="V689" s="11">
        <f t="shared" si="54"/>
        <v>42771.417280092595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 s="7">
        <f t="shared" si="55"/>
        <v>405.5</v>
      </c>
      <c r="Q690" t="str">
        <f t="shared" si="56"/>
        <v>technology</v>
      </c>
      <c r="R690" t="str">
        <f t="shared" si="57"/>
        <v>wearables</v>
      </c>
      <c r="S690">
        <v>42261.771446759252</v>
      </c>
      <c r="T690">
        <v>42291.771446759252</v>
      </c>
      <c r="U690" s="11">
        <f t="shared" si="53"/>
        <v>42261.771446759252</v>
      </c>
      <c r="V690" s="11">
        <f t="shared" si="54"/>
        <v>42291.771446759252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 s="7">
        <f t="shared" si="55"/>
        <v>343.15</v>
      </c>
      <c r="Q691" t="str">
        <f t="shared" si="56"/>
        <v>technology</v>
      </c>
      <c r="R691" t="str">
        <f t="shared" si="57"/>
        <v>wearables</v>
      </c>
      <c r="S691">
        <v>42675.334456018514</v>
      </c>
      <c r="T691">
        <v>42711.874305555553</v>
      </c>
      <c r="U691" s="11">
        <f t="shared" si="53"/>
        <v>42675.334456018514</v>
      </c>
      <c r="V691" s="11">
        <f t="shared" si="54"/>
        <v>42711.874305555553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 s="7">
        <f t="shared" si="55"/>
        <v>72.59</v>
      </c>
      <c r="Q692" t="str">
        <f t="shared" si="56"/>
        <v>technology</v>
      </c>
      <c r="R692" t="str">
        <f t="shared" si="57"/>
        <v>wearables</v>
      </c>
      <c r="S692">
        <v>42579.301400462959</v>
      </c>
      <c r="T692">
        <v>42621.916666666664</v>
      </c>
      <c r="U692" s="11">
        <f t="shared" si="53"/>
        <v>42579.301400462959</v>
      </c>
      <c r="V692" s="11">
        <f t="shared" si="54"/>
        <v>42621.916666666664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 s="7">
        <f t="shared" si="55"/>
        <v>26</v>
      </c>
      <c r="Q693" t="str">
        <f t="shared" si="56"/>
        <v>technology</v>
      </c>
      <c r="R693" t="str">
        <f t="shared" si="57"/>
        <v>wearables</v>
      </c>
      <c r="S693">
        <v>42157.694976851846</v>
      </c>
      <c r="T693">
        <v>42185.694976851846</v>
      </c>
      <c r="U693" s="11">
        <f t="shared" si="53"/>
        <v>42157.694976851846</v>
      </c>
      <c r="V693" s="11">
        <f t="shared" si="54"/>
        <v>42185.694976851846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 s="7">
        <f t="shared" si="55"/>
        <v>6.5</v>
      </c>
      <c r="Q694" t="str">
        <f t="shared" si="56"/>
        <v>technology</v>
      </c>
      <c r="R694" t="str">
        <f t="shared" si="57"/>
        <v>wearables</v>
      </c>
      <c r="S694">
        <v>42696.042395833334</v>
      </c>
      <c r="T694">
        <v>42726.042395833334</v>
      </c>
      <c r="U694" s="11">
        <f t="shared" si="53"/>
        <v>42696.042395833334</v>
      </c>
      <c r="V694" s="11">
        <f t="shared" si="54"/>
        <v>42726.042395833334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 s="7">
        <f t="shared" si="55"/>
        <v>119.39</v>
      </c>
      <c r="Q695" t="str">
        <f t="shared" si="56"/>
        <v>technology</v>
      </c>
      <c r="R695" t="str">
        <f t="shared" si="57"/>
        <v>wearables</v>
      </c>
      <c r="S695">
        <v>42094.474849537037</v>
      </c>
      <c r="T695">
        <v>42124.474849537037</v>
      </c>
      <c r="U695" s="11">
        <f t="shared" si="53"/>
        <v>42094.474849537037</v>
      </c>
      <c r="V695" s="11">
        <f t="shared" si="54"/>
        <v>42124.474849537037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 s="7">
        <f t="shared" si="55"/>
        <v>84.29</v>
      </c>
      <c r="Q696" t="str">
        <f t="shared" si="56"/>
        <v>technology</v>
      </c>
      <c r="R696" t="str">
        <f t="shared" si="57"/>
        <v>wearables</v>
      </c>
      <c r="S696">
        <v>42737.330543981479</v>
      </c>
      <c r="T696">
        <v>42767.330543981479</v>
      </c>
      <c r="U696" s="11">
        <f t="shared" si="53"/>
        <v>42737.330543981479</v>
      </c>
      <c r="V696" s="11">
        <f t="shared" si="54"/>
        <v>42767.330543981479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 s="7">
        <f t="shared" si="55"/>
        <v>90.86</v>
      </c>
      <c r="Q697" t="str">
        <f t="shared" si="56"/>
        <v>technology</v>
      </c>
      <c r="R697" t="str">
        <f t="shared" si="57"/>
        <v>wearables</v>
      </c>
      <c r="S697">
        <v>41913.187731481477</v>
      </c>
      <c r="T697">
        <v>41943.187731481477</v>
      </c>
      <c r="U697" s="11">
        <f t="shared" si="53"/>
        <v>41913.187731481477</v>
      </c>
      <c r="V697" s="11">
        <f t="shared" si="54"/>
        <v>41943.187731481477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 s="7">
        <f t="shared" si="55"/>
        <v>1</v>
      </c>
      <c r="Q698" t="str">
        <f t="shared" si="56"/>
        <v>technology</v>
      </c>
      <c r="R698" t="str">
        <f t="shared" si="57"/>
        <v>wearables</v>
      </c>
      <c r="S698">
        <v>41815.593773148146</v>
      </c>
      <c r="T698">
        <v>41845.593773148146</v>
      </c>
      <c r="U698" s="11">
        <f t="shared" si="53"/>
        <v>41815.593773148146</v>
      </c>
      <c r="V698" s="11">
        <f t="shared" si="54"/>
        <v>41845.593773148146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 s="7">
        <f t="shared" si="55"/>
        <v>20.34</v>
      </c>
      <c r="Q699" t="str">
        <f t="shared" si="56"/>
        <v>technology</v>
      </c>
      <c r="R699" t="str">
        <f t="shared" si="57"/>
        <v>wearables</v>
      </c>
      <c r="S699">
        <v>42388.189687500002</v>
      </c>
      <c r="T699">
        <v>42403.189687500002</v>
      </c>
      <c r="U699" s="11">
        <f t="shared" si="53"/>
        <v>42388.189687500002</v>
      </c>
      <c r="V699" s="11">
        <f t="shared" si="54"/>
        <v>42403.189687500002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 s="7">
        <f t="shared" si="55"/>
        <v>530.69000000000005</v>
      </c>
      <c r="Q700" t="str">
        <f t="shared" si="56"/>
        <v>technology</v>
      </c>
      <c r="R700" t="str">
        <f t="shared" si="57"/>
        <v>wearables</v>
      </c>
      <c r="S700">
        <v>41866.59774305555</v>
      </c>
      <c r="T700">
        <v>41899.75</v>
      </c>
      <c r="U700" s="11">
        <f t="shared" si="53"/>
        <v>41866.59774305555</v>
      </c>
      <c r="V700" s="11">
        <f t="shared" si="54"/>
        <v>41899.75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 s="7">
        <f t="shared" si="55"/>
        <v>120.39</v>
      </c>
      <c r="Q701" t="str">
        <f t="shared" si="56"/>
        <v>technology</v>
      </c>
      <c r="R701" t="str">
        <f t="shared" si="57"/>
        <v>wearables</v>
      </c>
      <c r="S701">
        <v>41563.152175925927</v>
      </c>
      <c r="T701">
        <v>41600.333333333328</v>
      </c>
      <c r="U701" s="11">
        <f t="shared" si="53"/>
        <v>41563.152175925927</v>
      </c>
      <c r="V701" s="11">
        <f t="shared" si="54"/>
        <v>41600.333333333328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 s="7">
        <f t="shared" si="55"/>
        <v>13</v>
      </c>
      <c r="Q702" t="str">
        <f t="shared" si="56"/>
        <v>technology</v>
      </c>
      <c r="R702" t="str">
        <f t="shared" si="57"/>
        <v>wearables</v>
      </c>
      <c r="S702">
        <v>42715.355104166665</v>
      </c>
      <c r="T702">
        <v>42745.355104166665</v>
      </c>
      <c r="U702" s="11">
        <f t="shared" si="53"/>
        <v>42715.355104166665</v>
      </c>
      <c r="V702" s="11">
        <f t="shared" si="54"/>
        <v>42745.355104166665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 s="7">
        <f t="shared" si="55"/>
        <v>291.33</v>
      </c>
      <c r="Q703" t="str">
        <f t="shared" si="56"/>
        <v>technology</v>
      </c>
      <c r="R703" t="str">
        <f t="shared" si="57"/>
        <v>wearables</v>
      </c>
      <c r="S703">
        <v>41813.329629629625</v>
      </c>
      <c r="T703">
        <v>41843.329629629625</v>
      </c>
      <c r="U703" s="11">
        <f t="shared" si="53"/>
        <v>41813.329629629625</v>
      </c>
      <c r="V703" s="11">
        <f t="shared" si="54"/>
        <v>41843.329629629625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 s="7">
        <f t="shared" si="55"/>
        <v>124.92</v>
      </c>
      <c r="Q704" t="str">
        <f t="shared" si="56"/>
        <v>technology</v>
      </c>
      <c r="R704" t="str">
        <f t="shared" si="57"/>
        <v>wearables</v>
      </c>
      <c r="S704">
        <v>42668.393368055556</v>
      </c>
      <c r="T704">
        <v>42698.435034722213</v>
      </c>
      <c r="U704" s="11">
        <f t="shared" si="53"/>
        <v>42668.393368055556</v>
      </c>
      <c r="V704" s="11">
        <f t="shared" si="54"/>
        <v>42698.435034722213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 s="7">
        <f t="shared" si="55"/>
        <v>119.57</v>
      </c>
      <c r="Q705" t="str">
        <f t="shared" si="56"/>
        <v>technology</v>
      </c>
      <c r="R705" t="str">
        <f t="shared" si="57"/>
        <v>wearables</v>
      </c>
      <c r="S705">
        <v>42711.617465277777</v>
      </c>
      <c r="T705">
        <v>42766.647222222215</v>
      </c>
      <c r="U705" s="11">
        <f t="shared" si="53"/>
        <v>42711.617465277777</v>
      </c>
      <c r="V705" s="11">
        <f t="shared" si="54"/>
        <v>42766.647222222215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 s="7">
        <f t="shared" si="55"/>
        <v>120.25</v>
      </c>
      <c r="Q706" t="str">
        <f t="shared" si="56"/>
        <v>technology</v>
      </c>
      <c r="R706" t="str">
        <f t="shared" si="57"/>
        <v>wearables</v>
      </c>
      <c r="S706">
        <v>42725.859583333331</v>
      </c>
      <c r="T706">
        <v>42785.859583333331</v>
      </c>
      <c r="U706" s="11">
        <f t="shared" ref="U706:U769" si="58">(((J706/60)/60)/24)+DATE(1970,1,1)+(-8/24)</f>
        <v>42725.859583333331</v>
      </c>
      <c r="V706" s="11">
        <f t="shared" ref="V706:V769" si="59">(((I706/60)/60)/24)+DATE(1970,1,1)+(-8/24)</f>
        <v>42785.859583333331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 s="7">
        <f t="shared" ref="P707:P770" si="60">ROUND(E707/L707,2)</f>
        <v>195.4</v>
      </c>
      <c r="Q707" t="str">
        <f t="shared" ref="Q707:Q770" si="61">LEFT(N707,SEARCH("/",N707,1)-1)</f>
        <v>technology</v>
      </c>
      <c r="R707" t="str">
        <f t="shared" ref="R707:R770" si="62">RIGHT(N707,LEN(N707)-SEARCH("/",N707))</f>
        <v>wearables</v>
      </c>
      <c r="S707">
        <v>42726.158310185179</v>
      </c>
      <c r="T707">
        <v>42756.158310185179</v>
      </c>
      <c r="U707" s="11">
        <f t="shared" si="58"/>
        <v>42726.158310185179</v>
      </c>
      <c r="V707" s="11">
        <f t="shared" si="59"/>
        <v>42756.158310185179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s="7" t="e">
        <f t="shared" si="60"/>
        <v>#DIV/0!</v>
      </c>
      <c r="Q708" t="str">
        <f t="shared" si="61"/>
        <v>technology</v>
      </c>
      <c r="R708" t="str">
        <f t="shared" si="62"/>
        <v>wearables</v>
      </c>
      <c r="S708">
        <v>42676.661840277775</v>
      </c>
      <c r="T708">
        <v>42718.443749999999</v>
      </c>
      <c r="U708" s="11">
        <f t="shared" si="58"/>
        <v>42676.661840277775</v>
      </c>
      <c r="V708" s="11">
        <f t="shared" si="59"/>
        <v>42718.443749999999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 s="7">
        <f t="shared" si="60"/>
        <v>117.7</v>
      </c>
      <c r="Q709" t="str">
        <f t="shared" si="61"/>
        <v>technology</v>
      </c>
      <c r="R709" t="str">
        <f t="shared" si="62"/>
        <v>wearables</v>
      </c>
      <c r="S709">
        <v>42696.33017361111</v>
      </c>
      <c r="T709">
        <v>42736.33017361111</v>
      </c>
      <c r="U709" s="11">
        <f t="shared" si="58"/>
        <v>42696.33017361111</v>
      </c>
      <c r="V709" s="11">
        <f t="shared" si="59"/>
        <v>42736.33017361111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 s="7">
        <f t="shared" si="60"/>
        <v>23.95</v>
      </c>
      <c r="Q710" t="str">
        <f t="shared" si="61"/>
        <v>technology</v>
      </c>
      <c r="R710" t="str">
        <f t="shared" si="62"/>
        <v>wearables</v>
      </c>
      <c r="S710">
        <v>41835.247685185182</v>
      </c>
      <c r="T710">
        <v>41895.247685185182</v>
      </c>
      <c r="U710" s="11">
        <f t="shared" si="58"/>
        <v>41835.247685185182</v>
      </c>
      <c r="V710" s="11">
        <f t="shared" si="59"/>
        <v>41895.247685185182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 s="7">
        <f t="shared" si="60"/>
        <v>30.5</v>
      </c>
      <c r="Q711" t="str">
        <f t="shared" si="61"/>
        <v>technology</v>
      </c>
      <c r="R711" t="str">
        <f t="shared" si="62"/>
        <v>wearables</v>
      </c>
      <c r="S711">
        <v>41947.707858796297</v>
      </c>
      <c r="T711">
        <v>41977.707858796297</v>
      </c>
      <c r="U711" s="11">
        <f t="shared" si="58"/>
        <v>41947.707858796297</v>
      </c>
      <c r="V711" s="11">
        <f t="shared" si="59"/>
        <v>41977.707858796297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s="7" t="e">
        <f t="shared" si="60"/>
        <v>#DIV/0!</v>
      </c>
      <c r="Q712" t="str">
        <f t="shared" si="61"/>
        <v>technology</v>
      </c>
      <c r="R712" t="str">
        <f t="shared" si="62"/>
        <v>wearables</v>
      </c>
      <c r="S712">
        <v>41837.651643518519</v>
      </c>
      <c r="T712">
        <v>41870.697222222218</v>
      </c>
      <c r="U712" s="11">
        <f t="shared" si="58"/>
        <v>41837.651643518519</v>
      </c>
      <c r="V712" s="11">
        <f t="shared" si="59"/>
        <v>41870.697222222218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 s="7">
        <f t="shared" si="60"/>
        <v>99.97</v>
      </c>
      <c r="Q713" t="str">
        <f t="shared" si="61"/>
        <v>technology</v>
      </c>
      <c r="R713" t="str">
        <f t="shared" si="62"/>
        <v>wearables</v>
      </c>
      <c r="S713">
        <v>42678.125787037039</v>
      </c>
      <c r="T713">
        <v>42718.167453703696</v>
      </c>
      <c r="U713" s="11">
        <f t="shared" si="58"/>
        <v>42678.125787037039</v>
      </c>
      <c r="V713" s="11">
        <f t="shared" si="59"/>
        <v>42718.167453703696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 s="7">
        <f t="shared" si="60"/>
        <v>26.25</v>
      </c>
      <c r="Q714" t="str">
        <f t="shared" si="61"/>
        <v>technology</v>
      </c>
      <c r="R714" t="str">
        <f t="shared" si="62"/>
        <v>wearables</v>
      </c>
      <c r="S714">
        <v>42384.347592592596</v>
      </c>
      <c r="T714">
        <v>42414.347592592596</v>
      </c>
      <c r="U714" s="11">
        <f t="shared" si="58"/>
        <v>42384.347592592596</v>
      </c>
      <c r="V714" s="11">
        <f t="shared" si="59"/>
        <v>42414.347592592596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 s="7">
        <f t="shared" si="60"/>
        <v>199</v>
      </c>
      <c r="Q715" t="str">
        <f t="shared" si="61"/>
        <v>technology</v>
      </c>
      <c r="R715" t="str">
        <f t="shared" si="62"/>
        <v>wearables</v>
      </c>
      <c r="S715">
        <v>42496.195972222216</v>
      </c>
      <c r="T715">
        <v>42526.195972222216</v>
      </c>
      <c r="U715" s="11">
        <f t="shared" si="58"/>
        <v>42496.195972222216</v>
      </c>
      <c r="V715" s="11">
        <f t="shared" si="59"/>
        <v>42526.195972222216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 s="7">
        <f t="shared" si="60"/>
        <v>80.319999999999993</v>
      </c>
      <c r="Q716" t="str">
        <f t="shared" si="61"/>
        <v>technology</v>
      </c>
      <c r="R716" t="str">
        <f t="shared" si="62"/>
        <v>wearables</v>
      </c>
      <c r="S716">
        <v>42734.454652777778</v>
      </c>
      <c r="T716">
        <v>42794.454652777778</v>
      </c>
      <c r="U716" s="11">
        <f t="shared" si="58"/>
        <v>42734.454652777778</v>
      </c>
      <c r="V716" s="11">
        <f t="shared" si="59"/>
        <v>42794.454652777778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 s="7">
        <f t="shared" si="60"/>
        <v>115.75</v>
      </c>
      <c r="Q717" t="str">
        <f t="shared" si="61"/>
        <v>technology</v>
      </c>
      <c r="R717" t="str">
        <f t="shared" si="62"/>
        <v>wearables</v>
      </c>
      <c r="S717">
        <v>42272.7574074074</v>
      </c>
      <c r="T717">
        <v>42312.799074074072</v>
      </c>
      <c r="U717" s="11">
        <f t="shared" si="58"/>
        <v>42272.7574074074</v>
      </c>
      <c r="V717" s="11">
        <f t="shared" si="59"/>
        <v>42312.799074074072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 s="7">
        <f t="shared" si="60"/>
        <v>44.69</v>
      </c>
      <c r="Q718" t="str">
        <f t="shared" si="61"/>
        <v>technology</v>
      </c>
      <c r="R718" t="str">
        <f t="shared" si="62"/>
        <v>wearables</v>
      </c>
      <c r="S718">
        <v>41940.325312499997</v>
      </c>
      <c r="T718">
        <v>41973.666666666664</v>
      </c>
      <c r="U718" s="11">
        <f t="shared" si="58"/>
        <v>41940.325312499997</v>
      </c>
      <c r="V718" s="11">
        <f t="shared" si="59"/>
        <v>41973.666666666664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 s="7">
        <f t="shared" si="60"/>
        <v>76.25</v>
      </c>
      <c r="Q719" t="str">
        <f t="shared" si="61"/>
        <v>technology</v>
      </c>
      <c r="R719" t="str">
        <f t="shared" si="62"/>
        <v>wearables</v>
      </c>
      <c r="S719">
        <v>41857.520856481482</v>
      </c>
      <c r="T719">
        <v>41887.520856481482</v>
      </c>
      <c r="U719" s="11">
        <f t="shared" si="58"/>
        <v>41857.520856481482</v>
      </c>
      <c r="V719" s="11">
        <f t="shared" si="59"/>
        <v>41887.520856481482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 s="7">
        <f t="shared" si="60"/>
        <v>22.5</v>
      </c>
      <c r="Q720" t="str">
        <f t="shared" si="61"/>
        <v>technology</v>
      </c>
      <c r="R720" t="str">
        <f t="shared" si="62"/>
        <v>wearables</v>
      </c>
      <c r="S720">
        <v>42752.512118055551</v>
      </c>
      <c r="T720">
        <v>42783.915972222218</v>
      </c>
      <c r="U720" s="11">
        <f t="shared" si="58"/>
        <v>42752.512118055551</v>
      </c>
      <c r="V720" s="11">
        <f t="shared" si="59"/>
        <v>42783.915972222218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 s="7">
        <f t="shared" si="60"/>
        <v>19.399999999999999</v>
      </c>
      <c r="Q721" t="str">
        <f t="shared" si="61"/>
        <v>technology</v>
      </c>
      <c r="R721" t="str">
        <f t="shared" si="62"/>
        <v>wearables</v>
      </c>
      <c r="S721">
        <v>42408.70689814815</v>
      </c>
      <c r="T721">
        <v>42422.70689814815</v>
      </c>
      <c r="U721" s="11">
        <f t="shared" si="58"/>
        <v>42408.70689814815</v>
      </c>
      <c r="V721" s="11">
        <f t="shared" si="59"/>
        <v>42422.70689814815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P722" s="7">
        <f t="shared" si="60"/>
        <v>66.709999999999994</v>
      </c>
      <c r="Q722" t="str">
        <f t="shared" si="61"/>
        <v>publishing</v>
      </c>
      <c r="R722" t="str">
        <f t="shared" si="62"/>
        <v>nonfiction</v>
      </c>
      <c r="S722">
        <v>40909.315868055557</v>
      </c>
      <c r="T722">
        <v>40937.315868055557</v>
      </c>
      <c r="U722" s="11">
        <f t="shared" si="58"/>
        <v>40909.315868055557</v>
      </c>
      <c r="V722" s="11">
        <f t="shared" si="59"/>
        <v>40937.315868055557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P723" s="7">
        <f t="shared" si="60"/>
        <v>84.14</v>
      </c>
      <c r="Q723" t="str">
        <f t="shared" si="61"/>
        <v>publishing</v>
      </c>
      <c r="R723" t="str">
        <f t="shared" si="62"/>
        <v>nonfiction</v>
      </c>
      <c r="S723">
        <v>41807.238506944443</v>
      </c>
      <c r="T723">
        <v>41852.238506944443</v>
      </c>
      <c r="U723" s="11">
        <f t="shared" si="58"/>
        <v>41807.238506944443</v>
      </c>
      <c r="V723" s="11">
        <f t="shared" si="59"/>
        <v>41852.238506944443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P724" s="7">
        <f t="shared" si="60"/>
        <v>215.73</v>
      </c>
      <c r="Q724" t="str">
        <f t="shared" si="61"/>
        <v>publishing</v>
      </c>
      <c r="R724" t="str">
        <f t="shared" si="62"/>
        <v>nonfiction</v>
      </c>
      <c r="S724">
        <v>40977.471967592588</v>
      </c>
      <c r="T724">
        <v>41007.430300925924</v>
      </c>
      <c r="U724" s="11">
        <f t="shared" si="58"/>
        <v>40977.471967592588</v>
      </c>
      <c r="V724" s="11">
        <f t="shared" si="59"/>
        <v>41007.430300925924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P725" s="7">
        <f t="shared" si="60"/>
        <v>54.69</v>
      </c>
      <c r="Q725" t="str">
        <f t="shared" si="61"/>
        <v>publishing</v>
      </c>
      <c r="R725" t="str">
        <f t="shared" si="62"/>
        <v>nonfiction</v>
      </c>
      <c r="S725">
        <v>42184.483206018522</v>
      </c>
      <c r="T725">
        <v>42214.832638888889</v>
      </c>
      <c r="U725" s="11">
        <f t="shared" si="58"/>
        <v>42184.483206018522</v>
      </c>
      <c r="V725" s="11">
        <f t="shared" si="59"/>
        <v>42214.832638888889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P726" s="7">
        <f t="shared" si="60"/>
        <v>51.63</v>
      </c>
      <c r="Q726" t="str">
        <f t="shared" si="61"/>
        <v>publishing</v>
      </c>
      <c r="R726" t="str">
        <f t="shared" si="62"/>
        <v>nonfiction</v>
      </c>
      <c r="S726">
        <v>40694.305127314808</v>
      </c>
      <c r="T726">
        <v>40724.305127314808</v>
      </c>
      <c r="U726" s="11">
        <f t="shared" si="58"/>
        <v>40694.305127314808</v>
      </c>
      <c r="V726" s="11">
        <f t="shared" si="59"/>
        <v>40724.305127314808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P727" s="7">
        <f t="shared" si="60"/>
        <v>143.36000000000001</v>
      </c>
      <c r="Q727" t="str">
        <f t="shared" si="61"/>
        <v>publishing</v>
      </c>
      <c r="R727" t="str">
        <f t="shared" si="62"/>
        <v>nonfiction</v>
      </c>
      <c r="S727">
        <v>42321.292962962958</v>
      </c>
      <c r="T727">
        <v>42351.292962962958</v>
      </c>
      <c r="U727" s="11">
        <f t="shared" si="58"/>
        <v>42321.292962962958</v>
      </c>
      <c r="V727" s="11">
        <f t="shared" si="59"/>
        <v>42351.292962962958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P728" s="7">
        <f t="shared" si="60"/>
        <v>72.430000000000007</v>
      </c>
      <c r="Q728" t="str">
        <f t="shared" si="61"/>
        <v>publishing</v>
      </c>
      <c r="R728" t="str">
        <f t="shared" si="62"/>
        <v>nonfiction</v>
      </c>
      <c r="S728">
        <v>41345.709340277775</v>
      </c>
      <c r="T728">
        <v>41375.709340277775</v>
      </c>
      <c r="U728" s="11">
        <f t="shared" si="58"/>
        <v>41345.709340277775</v>
      </c>
      <c r="V728" s="11">
        <f t="shared" si="59"/>
        <v>41375.709340277775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P729" s="7">
        <f t="shared" si="60"/>
        <v>36.53</v>
      </c>
      <c r="Q729" t="str">
        <f t="shared" si="61"/>
        <v>publishing</v>
      </c>
      <c r="R729" t="str">
        <f t="shared" si="62"/>
        <v>nonfiction</v>
      </c>
      <c r="S729">
        <v>41246.686909722215</v>
      </c>
      <c r="T729">
        <v>41288.555555555555</v>
      </c>
      <c r="U729" s="11">
        <f t="shared" si="58"/>
        <v>41246.686909722215</v>
      </c>
      <c r="V729" s="11">
        <f t="shared" si="59"/>
        <v>41288.555555555555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P730" s="7">
        <f t="shared" si="60"/>
        <v>60.9</v>
      </c>
      <c r="Q730" t="str">
        <f t="shared" si="61"/>
        <v>publishing</v>
      </c>
      <c r="R730" t="str">
        <f t="shared" si="62"/>
        <v>nonfiction</v>
      </c>
      <c r="S730">
        <v>40731.504131944443</v>
      </c>
      <c r="T730">
        <v>40776.504131944443</v>
      </c>
      <c r="U730" s="11">
        <f t="shared" si="58"/>
        <v>40731.504131944443</v>
      </c>
      <c r="V730" s="11">
        <f t="shared" si="59"/>
        <v>40776.504131944443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P731" s="7">
        <f t="shared" si="60"/>
        <v>43.55</v>
      </c>
      <c r="Q731" t="str">
        <f t="shared" si="61"/>
        <v>publishing</v>
      </c>
      <c r="R731" t="str">
        <f t="shared" si="62"/>
        <v>nonfiction</v>
      </c>
      <c r="S731">
        <v>41110.85255787037</v>
      </c>
      <c r="T731">
        <v>41170.85255787037</v>
      </c>
      <c r="U731" s="11">
        <f t="shared" si="58"/>
        <v>41110.85255787037</v>
      </c>
      <c r="V731" s="11">
        <f t="shared" si="59"/>
        <v>41170.85255787037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 s="7">
        <f t="shared" si="60"/>
        <v>99.77</v>
      </c>
      <c r="Q732" t="str">
        <f t="shared" si="61"/>
        <v>publishing</v>
      </c>
      <c r="R732" t="str">
        <f t="shared" si="62"/>
        <v>nonfiction</v>
      </c>
      <c r="S732">
        <v>40854.411932870367</v>
      </c>
      <c r="T732">
        <v>40884.411932870367</v>
      </c>
      <c r="U732" s="11">
        <f t="shared" si="58"/>
        <v>40854.411932870367</v>
      </c>
      <c r="V732" s="11">
        <f t="shared" si="59"/>
        <v>40884.411932870367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 s="7">
        <f t="shared" si="60"/>
        <v>88.73</v>
      </c>
      <c r="Q733" t="str">
        <f t="shared" si="61"/>
        <v>publishing</v>
      </c>
      <c r="R733" t="str">
        <f t="shared" si="62"/>
        <v>nonfiction</v>
      </c>
      <c r="S733">
        <v>40879.462349537032</v>
      </c>
      <c r="T733">
        <v>40929.916666666664</v>
      </c>
      <c r="U733" s="11">
        <f t="shared" si="58"/>
        <v>40879.462349537032</v>
      </c>
      <c r="V733" s="11">
        <f t="shared" si="59"/>
        <v>40929.916666666664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 s="7">
        <f t="shared" si="60"/>
        <v>4.92</v>
      </c>
      <c r="Q734" t="str">
        <f t="shared" si="61"/>
        <v>publishing</v>
      </c>
      <c r="R734" t="str">
        <f t="shared" si="62"/>
        <v>nonfiction</v>
      </c>
      <c r="S734">
        <v>41486.09098379629</v>
      </c>
      <c r="T734">
        <v>41546.09098379629</v>
      </c>
      <c r="U734" s="11">
        <f t="shared" si="58"/>
        <v>41486.09098379629</v>
      </c>
      <c r="V734" s="11">
        <f t="shared" si="59"/>
        <v>41546.09098379629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 s="7">
        <f t="shared" si="60"/>
        <v>17.82</v>
      </c>
      <c r="Q735" t="str">
        <f t="shared" si="61"/>
        <v>publishing</v>
      </c>
      <c r="R735" t="str">
        <f t="shared" si="62"/>
        <v>nonfiction</v>
      </c>
      <c r="S735">
        <v>41598.086712962962</v>
      </c>
      <c r="T735">
        <v>41628.086712962962</v>
      </c>
      <c r="U735" s="11">
        <f t="shared" si="58"/>
        <v>41598.086712962962</v>
      </c>
      <c r="V735" s="11">
        <f t="shared" si="59"/>
        <v>41628.086712962962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 s="7">
        <f t="shared" si="60"/>
        <v>187.19</v>
      </c>
      <c r="Q736" t="str">
        <f t="shared" si="61"/>
        <v>publishing</v>
      </c>
      <c r="R736" t="str">
        <f t="shared" si="62"/>
        <v>nonfiction</v>
      </c>
      <c r="S736">
        <v>42101.831249999996</v>
      </c>
      <c r="T736">
        <v>42132.874999999993</v>
      </c>
      <c r="U736" s="11">
        <f t="shared" si="58"/>
        <v>42101.831249999996</v>
      </c>
      <c r="V736" s="11">
        <f t="shared" si="59"/>
        <v>42132.874999999993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 s="7">
        <f t="shared" si="60"/>
        <v>234.81</v>
      </c>
      <c r="Q737" t="str">
        <f t="shared" si="61"/>
        <v>publishing</v>
      </c>
      <c r="R737" t="str">
        <f t="shared" si="62"/>
        <v>nonfiction</v>
      </c>
      <c r="S737">
        <v>41945.696134259255</v>
      </c>
      <c r="T737">
        <v>41976.693749999999</v>
      </c>
      <c r="U737" s="11">
        <f t="shared" si="58"/>
        <v>41945.696134259255</v>
      </c>
      <c r="V737" s="11">
        <f t="shared" si="59"/>
        <v>41976.693749999999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 s="7">
        <f t="shared" si="60"/>
        <v>105.05</v>
      </c>
      <c r="Q738" t="str">
        <f t="shared" si="61"/>
        <v>publishing</v>
      </c>
      <c r="R738" t="str">
        <f t="shared" si="62"/>
        <v>nonfiction</v>
      </c>
      <c r="S738">
        <v>41579.400925925926</v>
      </c>
      <c r="T738">
        <v>41598.874305555553</v>
      </c>
      <c r="U738" s="11">
        <f t="shared" si="58"/>
        <v>41579.400925925926</v>
      </c>
      <c r="V738" s="11">
        <f t="shared" si="59"/>
        <v>41598.874305555553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 s="7">
        <f t="shared" si="60"/>
        <v>56.67</v>
      </c>
      <c r="Q739" t="str">
        <f t="shared" si="61"/>
        <v>publishing</v>
      </c>
      <c r="R739" t="str">
        <f t="shared" si="62"/>
        <v>nonfiction</v>
      </c>
      <c r="S739">
        <v>41666.941979166666</v>
      </c>
      <c r="T739">
        <v>41684.5</v>
      </c>
      <c r="U739" s="11">
        <f t="shared" si="58"/>
        <v>41666.941979166666</v>
      </c>
      <c r="V739" s="11">
        <f t="shared" si="59"/>
        <v>41684.5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 s="7">
        <f t="shared" si="60"/>
        <v>39.049999999999997</v>
      </c>
      <c r="Q740" t="str">
        <f t="shared" si="61"/>
        <v>publishing</v>
      </c>
      <c r="R740" t="str">
        <f t="shared" si="62"/>
        <v>nonfiction</v>
      </c>
      <c r="S740">
        <v>41943.270763888882</v>
      </c>
      <c r="T740">
        <v>41973.874305555553</v>
      </c>
      <c r="U740" s="11">
        <f t="shared" si="58"/>
        <v>41943.270763888882</v>
      </c>
      <c r="V740" s="11">
        <f t="shared" si="59"/>
        <v>41973.874305555553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 s="7">
        <f t="shared" si="60"/>
        <v>68.349999999999994</v>
      </c>
      <c r="Q741" t="str">
        <f t="shared" si="61"/>
        <v>publishing</v>
      </c>
      <c r="R741" t="str">
        <f t="shared" si="62"/>
        <v>nonfiction</v>
      </c>
      <c r="S741">
        <v>41829.169317129628</v>
      </c>
      <c r="T741">
        <v>41862.169317129628</v>
      </c>
      <c r="U741" s="11">
        <f t="shared" si="58"/>
        <v>41829.169317129628</v>
      </c>
      <c r="V741" s="11">
        <f t="shared" si="59"/>
        <v>41862.169317129628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 s="7">
        <f t="shared" si="60"/>
        <v>169.58</v>
      </c>
      <c r="Q742" t="str">
        <f t="shared" si="61"/>
        <v>publishing</v>
      </c>
      <c r="R742" t="str">
        <f t="shared" si="62"/>
        <v>nonfiction</v>
      </c>
      <c r="S742">
        <v>42161.81344907407</v>
      </c>
      <c r="T742">
        <v>42175.81344907407</v>
      </c>
      <c r="U742" s="11">
        <f t="shared" si="58"/>
        <v>42161.81344907407</v>
      </c>
      <c r="V742" s="11">
        <f t="shared" si="59"/>
        <v>42175.81344907407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 s="7">
        <f t="shared" si="60"/>
        <v>141.41999999999999</v>
      </c>
      <c r="Q743" t="str">
        <f t="shared" si="61"/>
        <v>publishing</v>
      </c>
      <c r="R743" t="str">
        <f t="shared" si="62"/>
        <v>nonfiction</v>
      </c>
      <c r="S743">
        <v>41401.314884259256</v>
      </c>
      <c r="T743">
        <v>41436.314884259256</v>
      </c>
      <c r="U743" s="11">
        <f t="shared" si="58"/>
        <v>41401.314884259256</v>
      </c>
      <c r="V743" s="11">
        <f t="shared" si="59"/>
        <v>41436.314884259256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 s="7">
        <f t="shared" si="60"/>
        <v>67.39</v>
      </c>
      <c r="Q744" t="str">
        <f t="shared" si="61"/>
        <v>publishing</v>
      </c>
      <c r="R744" t="str">
        <f t="shared" si="62"/>
        <v>nonfiction</v>
      </c>
      <c r="S744">
        <v>41689.584629629629</v>
      </c>
      <c r="T744">
        <v>41719.542962962958</v>
      </c>
      <c r="U744" s="11">
        <f t="shared" si="58"/>
        <v>41689.584629629629</v>
      </c>
      <c r="V744" s="11">
        <f t="shared" si="59"/>
        <v>41719.542962962958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 s="7">
        <f t="shared" si="60"/>
        <v>54.27</v>
      </c>
      <c r="Q745" t="str">
        <f t="shared" si="61"/>
        <v>publishing</v>
      </c>
      <c r="R745" t="str">
        <f t="shared" si="62"/>
        <v>nonfiction</v>
      </c>
      <c r="S745">
        <v>40990.375983796293</v>
      </c>
      <c r="T745">
        <v>41015.541666666664</v>
      </c>
      <c r="U745" s="11">
        <f t="shared" si="58"/>
        <v>40990.375983796293</v>
      </c>
      <c r="V745" s="11">
        <f t="shared" si="59"/>
        <v>41015.541666666664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 s="7">
        <f t="shared" si="60"/>
        <v>82.52</v>
      </c>
      <c r="Q746" t="str">
        <f t="shared" si="61"/>
        <v>publishing</v>
      </c>
      <c r="R746" t="str">
        <f t="shared" si="62"/>
        <v>nonfiction</v>
      </c>
      <c r="S746">
        <v>41226.623877314814</v>
      </c>
      <c r="T746">
        <v>41256.623877314814</v>
      </c>
      <c r="U746" s="11">
        <f t="shared" si="58"/>
        <v>41226.623877314814</v>
      </c>
      <c r="V746" s="11">
        <f t="shared" si="59"/>
        <v>41256.623877314814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 s="7">
        <f t="shared" si="60"/>
        <v>53.73</v>
      </c>
      <c r="Q747" t="str">
        <f t="shared" si="61"/>
        <v>publishing</v>
      </c>
      <c r="R747" t="str">
        <f t="shared" si="62"/>
        <v>nonfiction</v>
      </c>
      <c r="S747">
        <v>41367.238946759258</v>
      </c>
      <c r="T747">
        <v>41397.238946759258</v>
      </c>
      <c r="U747" s="11">
        <f t="shared" si="58"/>
        <v>41367.238946759258</v>
      </c>
      <c r="V747" s="11">
        <f t="shared" si="59"/>
        <v>41397.238946759258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 s="7">
        <f t="shared" si="60"/>
        <v>34.21</v>
      </c>
      <c r="Q748" t="str">
        <f t="shared" si="61"/>
        <v>publishing</v>
      </c>
      <c r="R748" t="str">
        <f t="shared" si="62"/>
        <v>nonfiction</v>
      </c>
      <c r="S748">
        <v>41156.709594907406</v>
      </c>
      <c r="T748">
        <v>41174.832638888889</v>
      </c>
      <c r="U748" s="11">
        <f t="shared" si="58"/>
        <v>41156.709594907406</v>
      </c>
      <c r="V748" s="11">
        <f t="shared" si="59"/>
        <v>41174.832638888889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 s="7">
        <f t="shared" si="60"/>
        <v>127.33</v>
      </c>
      <c r="Q749" t="str">
        <f t="shared" si="61"/>
        <v>publishing</v>
      </c>
      <c r="R749" t="str">
        <f t="shared" si="62"/>
        <v>nonfiction</v>
      </c>
      <c r="S749">
        <v>41988.215497685182</v>
      </c>
      <c r="T749">
        <v>42019.120833333327</v>
      </c>
      <c r="U749" s="11">
        <f t="shared" si="58"/>
        <v>41988.215497685182</v>
      </c>
      <c r="V749" s="11">
        <f t="shared" si="59"/>
        <v>42019.120833333327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 s="7">
        <f t="shared" si="60"/>
        <v>45.57</v>
      </c>
      <c r="Q750" t="str">
        <f t="shared" si="61"/>
        <v>publishing</v>
      </c>
      <c r="R750" t="str">
        <f t="shared" si="62"/>
        <v>nonfiction</v>
      </c>
      <c r="S750">
        <v>41831.513495370367</v>
      </c>
      <c r="T750">
        <v>41861.513495370367</v>
      </c>
      <c r="U750" s="11">
        <f t="shared" si="58"/>
        <v>41831.513495370367</v>
      </c>
      <c r="V750" s="11">
        <f t="shared" si="59"/>
        <v>41861.513495370367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 s="7">
        <f t="shared" si="60"/>
        <v>95.96</v>
      </c>
      <c r="Q751" t="str">
        <f t="shared" si="61"/>
        <v>publishing</v>
      </c>
      <c r="R751" t="str">
        <f t="shared" si="62"/>
        <v>nonfiction</v>
      </c>
      <c r="S751">
        <v>42733.607986111114</v>
      </c>
      <c r="T751">
        <v>42763.607986111114</v>
      </c>
      <c r="U751" s="11">
        <f t="shared" si="58"/>
        <v>42733.607986111114</v>
      </c>
      <c r="V751" s="11">
        <f t="shared" si="59"/>
        <v>42763.607986111114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 s="7">
        <f t="shared" si="60"/>
        <v>77.27</v>
      </c>
      <c r="Q752" t="str">
        <f t="shared" si="61"/>
        <v>publishing</v>
      </c>
      <c r="R752" t="str">
        <f t="shared" si="62"/>
        <v>nonfiction</v>
      </c>
      <c r="S752">
        <v>41299.544814814813</v>
      </c>
      <c r="T752">
        <v>41329.544814814813</v>
      </c>
      <c r="U752" s="11">
        <f t="shared" si="58"/>
        <v>41299.544814814813</v>
      </c>
      <c r="V752" s="11">
        <f t="shared" si="59"/>
        <v>41329.544814814813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 s="7">
        <f t="shared" si="60"/>
        <v>57.34</v>
      </c>
      <c r="Q753" t="str">
        <f t="shared" si="61"/>
        <v>publishing</v>
      </c>
      <c r="R753" t="str">
        <f t="shared" si="62"/>
        <v>nonfiction</v>
      </c>
      <c r="S753">
        <v>40713.297164351847</v>
      </c>
      <c r="T753">
        <v>40759.297164351847</v>
      </c>
      <c r="U753" s="11">
        <f t="shared" si="58"/>
        <v>40713.297164351847</v>
      </c>
      <c r="V753" s="11">
        <f t="shared" si="59"/>
        <v>40759.297164351847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 s="7">
        <f t="shared" si="60"/>
        <v>53.19</v>
      </c>
      <c r="Q754" t="str">
        <f t="shared" si="61"/>
        <v>publishing</v>
      </c>
      <c r="R754" t="str">
        <f t="shared" si="62"/>
        <v>nonfiction</v>
      </c>
      <c r="S754">
        <v>42639.088159722225</v>
      </c>
      <c r="T754">
        <v>42659.124999999993</v>
      </c>
      <c r="U754" s="11">
        <f t="shared" si="58"/>
        <v>42639.088159722225</v>
      </c>
      <c r="V754" s="11">
        <f t="shared" si="59"/>
        <v>42659.124999999993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 s="7">
        <f t="shared" si="60"/>
        <v>492.31</v>
      </c>
      <c r="Q755" t="str">
        <f t="shared" si="61"/>
        <v>publishing</v>
      </c>
      <c r="R755" t="str">
        <f t="shared" si="62"/>
        <v>nonfiction</v>
      </c>
      <c r="S755">
        <v>42019.256840277776</v>
      </c>
      <c r="T755">
        <v>42049.256840277776</v>
      </c>
      <c r="U755" s="11">
        <f t="shared" si="58"/>
        <v>42019.256840277776</v>
      </c>
      <c r="V755" s="11">
        <f t="shared" si="59"/>
        <v>42049.256840277776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 s="7">
        <f t="shared" si="60"/>
        <v>42.35</v>
      </c>
      <c r="Q756" t="str">
        <f t="shared" si="61"/>
        <v>publishing</v>
      </c>
      <c r="R756" t="str">
        <f t="shared" si="62"/>
        <v>nonfiction</v>
      </c>
      <c r="S756">
        <v>41249.41575231481</v>
      </c>
      <c r="T756">
        <v>41279.41575231481</v>
      </c>
      <c r="U756" s="11">
        <f t="shared" si="58"/>
        <v>41249.41575231481</v>
      </c>
      <c r="V756" s="11">
        <f t="shared" si="59"/>
        <v>41279.41575231481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 s="7">
        <f t="shared" si="60"/>
        <v>37.47</v>
      </c>
      <c r="Q757" t="str">
        <f t="shared" si="61"/>
        <v>publishing</v>
      </c>
      <c r="R757" t="str">
        <f t="shared" si="62"/>
        <v>nonfiction</v>
      </c>
      <c r="S757">
        <v>41383.271724537037</v>
      </c>
      <c r="T757">
        <v>41413.695138888885</v>
      </c>
      <c r="U757" s="11">
        <f t="shared" si="58"/>
        <v>41383.271724537037</v>
      </c>
      <c r="V757" s="11">
        <f t="shared" si="59"/>
        <v>41413.695138888885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 s="7">
        <f t="shared" si="60"/>
        <v>37.450000000000003</v>
      </c>
      <c r="Q758" t="str">
        <f t="shared" si="61"/>
        <v>publishing</v>
      </c>
      <c r="R758" t="str">
        <f t="shared" si="62"/>
        <v>nonfiction</v>
      </c>
      <c r="S758">
        <v>40590.433553240735</v>
      </c>
      <c r="T758">
        <v>40651.391886574071</v>
      </c>
      <c r="U758" s="11">
        <f t="shared" si="58"/>
        <v>40590.433553240735</v>
      </c>
      <c r="V758" s="11">
        <f t="shared" si="59"/>
        <v>40651.391886574071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 s="7">
        <f t="shared" si="60"/>
        <v>33.06</v>
      </c>
      <c r="Q759" t="str">
        <f t="shared" si="61"/>
        <v>publishing</v>
      </c>
      <c r="R759" t="str">
        <f t="shared" si="62"/>
        <v>nonfiction</v>
      </c>
      <c r="S759">
        <v>41234.721226851849</v>
      </c>
      <c r="T759">
        <v>41248.721226851849</v>
      </c>
      <c r="U759" s="11">
        <f t="shared" si="58"/>
        <v>41234.721226851849</v>
      </c>
      <c r="V759" s="11">
        <f t="shared" si="59"/>
        <v>41248.721226851849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 s="7">
        <f t="shared" si="60"/>
        <v>134.21</v>
      </c>
      <c r="Q760" t="str">
        <f t="shared" si="61"/>
        <v>publishing</v>
      </c>
      <c r="R760" t="str">
        <f t="shared" si="62"/>
        <v>nonfiction</v>
      </c>
      <c r="S760">
        <v>40429.503101851849</v>
      </c>
      <c r="T760">
        <v>40459.503101851849</v>
      </c>
      <c r="U760" s="11">
        <f t="shared" si="58"/>
        <v>40429.503101851849</v>
      </c>
      <c r="V760" s="11">
        <f t="shared" si="59"/>
        <v>40459.503101851849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 s="7">
        <f t="shared" si="60"/>
        <v>51.47</v>
      </c>
      <c r="Q761" t="str">
        <f t="shared" si="61"/>
        <v>publishing</v>
      </c>
      <c r="R761" t="str">
        <f t="shared" si="62"/>
        <v>nonfiction</v>
      </c>
      <c r="S761">
        <v>41788.996979166666</v>
      </c>
      <c r="T761">
        <v>41828.996979166666</v>
      </c>
      <c r="U761" s="11">
        <f t="shared" si="58"/>
        <v>41788.996979166666</v>
      </c>
      <c r="V761" s="11">
        <f t="shared" si="59"/>
        <v>41828.996979166666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s="7" t="e">
        <f t="shared" si="60"/>
        <v>#DIV/0!</v>
      </c>
      <c r="Q762" t="str">
        <f t="shared" si="61"/>
        <v>publishing</v>
      </c>
      <c r="R762" t="str">
        <f t="shared" si="62"/>
        <v>fiction</v>
      </c>
      <c r="S762">
        <v>42670.430706018517</v>
      </c>
      <c r="T762">
        <v>42700.472372685181</v>
      </c>
      <c r="U762" s="11">
        <f t="shared" si="58"/>
        <v>42670.430706018517</v>
      </c>
      <c r="V762" s="11">
        <f t="shared" si="59"/>
        <v>42700.472372685181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s="7">
        <f t="shared" si="60"/>
        <v>39.17</v>
      </c>
      <c r="Q763" t="str">
        <f t="shared" si="61"/>
        <v>publishing</v>
      </c>
      <c r="R763" t="str">
        <f t="shared" si="62"/>
        <v>fiction</v>
      </c>
      <c r="S763">
        <v>41642.418124999997</v>
      </c>
      <c r="T763">
        <v>41672.418124999997</v>
      </c>
      <c r="U763" s="11">
        <f t="shared" si="58"/>
        <v>41642.418124999997</v>
      </c>
      <c r="V763" s="11">
        <f t="shared" si="59"/>
        <v>41672.418124999997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s="7" t="e">
        <f t="shared" si="60"/>
        <v>#DIV/0!</v>
      </c>
      <c r="Q764" t="str">
        <f t="shared" si="61"/>
        <v>publishing</v>
      </c>
      <c r="R764" t="str">
        <f t="shared" si="62"/>
        <v>fiction</v>
      </c>
      <c r="S764">
        <v>42690.52511574074</v>
      </c>
      <c r="T764">
        <v>42707.916666666664</v>
      </c>
      <c r="U764" s="11">
        <f t="shared" si="58"/>
        <v>42690.52511574074</v>
      </c>
      <c r="V764" s="11">
        <f t="shared" si="59"/>
        <v>42707.916666666664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s="7">
        <f t="shared" si="60"/>
        <v>5</v>
      </c>
      <c r="Q765" t="str">
        <f t="shared" si="61"/>
        <v>publishing</v>
      </c>
      <c r="R765" t="str">
        <f t="shared" si="62"/>
        <v>fiction</v>
      </c>
      <c r="S765">
        <v>41471.113518518512</v>
      </c>
      <c r="T765">
        <v>41501.113518518512</v>
      </c>
      <c r="U765" s="11">
        <f t="shared" si="58"/>
        <v>41471.113518518512</v>
      </c>
      <c r="V765" s="11">
        <f t="shared" si="59"/>
        <v>41501.113518518512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s="7" t="e">
        <f t="shared" si="60"/>
        <v>#DIV/0!</v>
      </c>
      <c r="Q766" t="str">
        <f t="shared" si="61"/>
        <v>publishing</v>
      </c>
      <c r="R766" t="str">
        <f t="shared" si="62"/>
        <v>fiction</v>
      </c>
      <c r="S766">
        <v>42226.839826388888</v>
      </c>
      <c r="T766">
        <v>42256.839826388888</v>
      </c>
      <c r="U766" s="11">
        <f t="shared" si="58"/>
        <v>42226.839826388888</v>
      </c>
      <c r="V766" s="11">
        <f t="shared" si="59"/>
        <v>42256.839826388888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s="7">
        <f t="shared" si="60"/>
        <v>57.3</v>
      </c>
      <c r="Q767" t="str">
        <f t="shared" si="61"/>
        <v>publishing</v>
      </c>
      <c r="R767" t="str">
        <f t="shared" si="62"/>
        <v>fiction</v>
      </c>
      <c r="S767">
        <v>41901.209305555552</v>
      </c>
      <c r="T767">
        <v>41931.209305555552</v>
      </c>
      <c r="U767" s="11">
        <f t="shared" si="58"/>
        <v>41901.209305555552</v>
      </c>
      <c r="V767" s="11">
        <f t="shared" si="59"/>
        <v>41931.209305555552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s="7" t="e">
        <f t="shared" si="60"/>
        <v>#DIV/0!</v>
      </c>
      <c r="Q768" t="str">
        <f t="shared" si="61"/>
        <v>publishing</v>
      </c>
      <c r="R768" t="str">
        <f t="shared" si="62"/>
        <v>fiction</v>
      </c>
      <c r="S768">
        <v>42021.45003472222</v>
      </c>
      <c r="T768">
        <v>42051.45003472222</v>
      </c>
      <c r="U768" s="11">
        <f t="shared" si="58"/>
        <v>42021.45003472222</v>
      </c>
      <c r="V768" s="11">
        <f t="shared" si="59"/>
        <v>42051.45003472222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s="7">
        <f t="shared" si="60"/>
        <v>59</v>
      </c>
      <c r="Q769" t="str">
        <f t="shared" si="61"/>
        <v>publishing</v>
      </c>
      <c r="R769" t="str">
        <f t="shared" si="62"/>
        <v>fiction</v>
      </c>
      <c r="S769">
        <v>42114.810300925928</v>
      </c>
      <c r="T769">
        <v>42144.810300925928</v>
      </c>
      <c r="U769" s="11">
        <f t="shared" si="58"/>
        <v>42114.810300925928</v>
      </c>
      <c r="V769" s="11">
        <f t="shared" si="59"/>
        <v>42144.810300925928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s="7" t="e">
        <f t="shared" si="60"/>
        <v>#DIV/0!</v>
      </c>
      <c r="Q770" t="str">
        <f t="shared" si="61"/>
        <v>publishing</v>
      </c>
      <c r="R770" t="str">
        <f t="shared" si="62"/>
        <v>fiction</v>
      </c>
      <c r="S770">
        <v>41593.873726851853</v>
      </c>
      <c r="T770">
        <v>41623.873726851853</v>
      </c>
      <c r="U770" s="11">
        <f t="shared" ref="U770:U833" si="63">(((J770/60)/60)/24)+DATE(1970,1,1)+(-8/24)</f>
        <v>41593.873726851853</v>
      </c>
      <c r="V770" s="11">
        <f t="shared" ref="V770:V833" si="64">(((I770/60)/60)/24)+DATE(1970,1,1)+(-8/24)</f>
        <v>41623.873726851853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s="7">
        <f t="shared" ref="P771:P834" si="65">ROUND(E771/L771,2)</f>
        <v>31.85</v>
      </c>
      <c r="Q771" t="str">
        <f t="shared" ref="Q771:Q834" si="66">LEFT(N771,SEARCH("/",N771,1)-1)</f>
        <v>publishing</v>
      </c>
      <c r="R771" t="str">
        <f t="shared" ref="R771:R834" si="67">RIGHT(N771,LEN(N771)-SEARCH("/",N771))</f>
        <v>fiction</v>
      </c>
      <c r="S771">
        <v>41604.663124999999</v>
      </c>
      <c r="T771">
        <v>41634.663124999999</v>
      </c>
      <c r="U771" s="11">
        <f t="shared" si="63"/>
        <v>41604.663124999999</v>
      </c>
      <c r="V771" s="11">
        <f t="shared" si="64"/>
        <v>41634.663124999999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s="7" t="e">
        <f t="shared" si="65"/>
        <v>#DIV/0!</v>
      </c>
      <c r="Q772" t="str">
        <f t="shared" si="66"/>
        <v>publishing</v>
      </c>
      <c r="R772" t="str">
        <f t="shared" si="67"/>
        <v>fiction</v>
      </c>
      <c r="S772">
        <v>41289.666307870371</v>
      </c>
      <c r="T772">
        <v>41329.666307870371</v>
      </c>
      <c r="U772" s="11">
        <f t="shared" si="63"/>
        <v>41289.666307870371</v>
      </c>
      <c r="V772" s="11">
        <f t="shared" si="64"/>
        <v>41329.666307870371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s="7">
        <f t="shared" si="65"/>
        <v>10</v>
      </c>
      <c r="Q773" t="str">
        <f t="shared" si="66"/>
        <v>publishing</v>
      </c>
      <c r="R773" t="str">
        <f t="shared" si="67"/>
        <v>fiction</v>
      </c>
      <c r="S773">
        <v>42349.490763888891</v>
      </c>
      <c r="T773">
        <v>42399.490763888891</v>
      </c>
      <c r="U773" s="11">
        <f t="shared" si="63"/>
        <v>42349.490763888891</v>
      </c>
      <c r="V773" s="11">
        <f t="shared" si="64"/>
        <v>42399.490763888891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s="7">
        <f t="shared" si="65"/>
        <v>50</v>
      </c>
      <c r="Q774" t="str">
        <f t="shared" si="66"/>
        <v>publishing</v>
      </c>
      <c r="R774" t="str">
        <f t="shared" si="67"/>
        <v>fiction</v>
      </c>
      <c r="S774">
        <v>40067.723599537036</v>
      </c>
      <c r="T774">
        <v>40117.832638888889</v>
      </c>
      <c r="U774" s="11">
        <f t="shared" si="63"/>
        <v>40067.723599537036</v>
      </c>
      <c r="V774" s="11">
        <f t="shared" si="64"/>
        <v>40117.832638888889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s="7">
        <f t="shared" si="65"/>
        <v>16</v>
      </c>
      <c r="Q775" t="str">
        <f t="shared" si="66"/>
        <v>publishing</v>
      </c>
      <c r="R775" t="str">
        <f t="shared" si="67"/>
        <v>fiction</v>
      </c>
      <c r="S775">
        <v>42100.402604166658</v>
      </c>
      <c r="T775">
        <v>42134.625694444439</v>
      </c>
      <c r="U775" s="11">
        <f t="shared" si="63"/>
        <v>42100.402604166658</v>
      </c>
      <c r="V775" s="11">
        <f t="shared" si="64"/>
        <v>42134.625694444439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s="7">
        <f t="shared" si="65"/>
        <v>39</v>
      </c>
      <c r="Q776" t="str">
        <f t="shared" si="66"/>
        <v>publishing</v>
      </c>
      <c r="R776" t="str">
        <f t="shared" si="67"/>
        <v>fiction</v>
      </c>
      <c r="S776">
        <v>41663.446967592587</v>
      </c>
      <c r="T776">
        <v>41693.446967592587</v>
      </c>
      <c r="U776" s="11">
        <f t="shared" si="63"/>
        <v>41663.446967592587</v>
      </c>
      <c r="V776" s="11">
        <f t="shared" si="64"/>
        <v>41693.446967592587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s="7">
        <f t="shared" si="65"/>
        <v>34</v>
      </c>
      <c r="Q777" t="str">
        <f t="shared" si="66"/>
        <v>publishing</v>
      </c>
      <c r="R777" t="str">
        <f t="shared" si="67"/>
        <v>fiction</v>
      </c>
      <c r="S777">
        <v>40862.726793981477</v>
      </c>
      <c r="T777">
        <v>40892.726793981477</v>
      </c>
      <c r="U777" s="11">
        <f t="shared" si="63"/>
        <v>40862.726793981477</v>
      </c>
      <c r="V777" s="11">
        <f t="shared" si="64"/>
        <v>40892.726793981477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s="7">
        <f t="shared" si="65"/>
        <v>63.12</v>
      </c>
      <c r="Q778" t="str">
        <f t="shared" si="66"/>
        <v>publishing</v>
      </c>
      <c r="R778" t="str">
        <f t="shared" si="67"/>
        <v>fiction</v>
      </c>
      <c r="S778">
        <v>42250.352372685178</v>
      </c>
      <c r="T778">
        <v>42287.874999999993</v>
      </c>
      <c r="U778" s="11">
        <f t="shared" si="63"/>
        <v>42250.352372685178</v>
      </c>
      <c r="V778" s="11">
        <f t="shared" si="64"/>
        <v>42287.874999999993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s="7">
        <f t="shared" si="65"/>
        <v>7</v>
      </c>
      <c r="Q779" t="str">
        <f t="shared" si="66"/>
        <v>publishing</v>
      </c>
      <c r="R779" t="str">
        <f t="shared" si="67"/>
        <v>fiction</v>
      </c>
      <c r="S779">
        <v>41456.647881944438</v>
      </c>
      <c r="T779">
        <v>41486.647881944438</v>
      </c>
      <c r="U779" s="11">
        <f t="shared" si="63"/>
        <v>41456.647881944438</v>
      </c>
      <c r="V779" s="11">
        <f t="shared" si="64"/>
        <v>41486.647881944438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s="7">
        <f t="shared" si="65"/>
        <v>2</v>
      </c>
      <c r="Q780" t="str">
        <f t="shared" si="66"/>
        <v>publishing</v>
      </c>
      <c r="R780" t="str">
        <f t="shared" si="67"/>
        <v>fiction</v>
      </c>
      <c r="S780">
        <v>41729.368981481479</v>
      </c>
      <c r="T780">
        <v>41759.368981481479</v>
      </c>
      <c r="U780" s="11">
        <f t="shared" si="63"/>
        <v>41729.368981481479</v>
      </c>
      <c r="V780" s="11">
        <f t="shared" si="64"/>
        <v>41759.368981481479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7">
        <f t="shared" si="65"/>
        <v>66.67</v>
      </c>
      <c r="Q781" t="str">
        <f t="shared" si="66"/>
        <v>publishing</v>
      </c>
      <c r="R781" t="str">
        <f t="shared" si="67"/>
        <v>fiction</v>
      </c>
      <c r="S781">
        <v>40436.350752314815</v>
      </c>
      <c r="T781">
        <v>40465.833333333328</v>
      </c>
      <c r="U781" s="11">
        <f t="shared" si="63"/>
        <v>40436.350752314815</v>
      </c>
      <c r="V781" s="11">
        <f t="shared" si="64"/>
        <v>40465.833333333328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s="7">
        <f t="shared" si="65"/>
        <v>38.520000000000003</v>
      </c>
      <c r="Q782" t="str">
        <f t="shared" si="66"/>
        <v>music</v>
      </c>
      <c r="R782" t="str">
        <f t="shared" si="67"/>
        <v>rock</v>
      </c>
      <c r="S782">
        <v>40636.340567129628</v>
      </c>
      <c r="T782">
        <v>40666.340567129628</v>
      </c>
      <c r="U782" s="11">
        <f t="shared" si="63"/>
        <v>40636.340567129628</v>
      </c>
      <c r="V782" s="11">
        <f t="shared" si="64"/>
        <v>40666.340567129628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s="7">
        <f t="shared" si="65"/>
        <v>42.61</v>
      </c>
      <c r="Q783" t="str">
        <f t="shared" si="66"/>
        <v>music</v>
      </c>
      <c r="R783" t="str">
        <f t="shared" si="67"/>
        <v>rock</v>
      </c>
      <c r="S783">
        <v>41402.667523148149</v>
      </c>
      <c r="T783">
        <v>41432.667523148149</v>
      </c>
      <c r="U783" s="11">
        <f t="shared" si="63"/>
        <v>41402.667523148149</v>
      </c>
      <c r="V783" s="11">
        <f t="shared" si="64"/>
        <v>41432.667523148149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s="7">
        <f t="shared" si="65"/>
        <v>50</v>
      </c>
      <c r="Q784" t="str">
        <f t="shared" si="66"/>
        <v>music</v>
      </c>
      <c r="R784" t="str">
        <f t="shared" si="67"/>
        <v>rock</v>
      </c>
      <c r="S784">
        <v>41116.424791666665</v>
      </c>
      <c r="T784">
        <v>41146.424791666665</v>
      </c>
      <c r="U784" s="11">
        <f t="shared" si="63"/>
        <v>41116.424791666665</v>
      </c>
      <c r="V784" s="11">
        <f t="shared" si="64"/>
        <v>41146.424791666665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s="7">
        <f t="shared" si="65"/>
        <v>63.49</v>
      </c>
      <c r="Q785" t="str">
        <f t="shared" si="66"/>
        <v>music</v>
      </c>
      <c r="R785" t="str">
        <f t="shared" si="67"/>
        <v>rock</v>
      </c>
      <c r="S785">
        <v>40987.440381944441</v>
      </c>
      <c r="T785">
        <v>41026.583333333328</v>
      </c>
      <c r="U785" s="11">
        <f t="shared" si="63"/>
        <v>40987.440381944441</v>
      </c>
      <c r="V785" s="11">
        <f t="shared" si="64"/>
        <v>41026.583333333328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s="7">
        <f t="shared" si="65"/>
        <v>102.5</v>
      </c>
      <c r="Q786" t="str">
        <f t="shared" si="66"/>
        <v>music</v>
      </c>
      <c r="R786" t="str">
        <f t="shared" si="67"/>
        <v>rock</v>
      </c>
      <c r="S786">
        <v>41674.816192129627</v>
      </c>
      <c r="T786">
        <v>41714.774525462963</v>
      </c>
      <c r="U786" s="11">
        <f t="shared" si="63"/>
        <v>41674.816192129627</v>
      </c>
      <c r="V786" s="11">
        <f t="shared" si="64"/>
        <v>41714.774525462963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s="7">
        <f t="shared" si="65"/>
        <v>31.14</v>
      </c>
      <c r="Q787" t="str">
        <f t="shared" si="66"/>
        <v>music</v>
      </c>
      <c r="R787" t="str">
        <f t="shared" si="67"/>
        <v>rock</v>
      </c>
      <c r="S787">
        <v>41303.260590277772</v>
      </c>
      <c r="T787">
        <v>41333.260590277772</v>
      </c>
      <c r="U787" s="11">
        <f t="shared" si="63"/>
        <v>41303.260590277772</v>
      </c>
      <c r="V787" s="11">
        <f t="shared" si="64"/>
        <v>41333.260590277772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s="7">
        <f t="shared" si="65"/>
        <v>162.27000000000001</v>
      </c>
      <c r="Q788" t="str">
        <f t="shared" si="66"/>
        <v>music</v>
      </c>
      <c r="R788" t="str">
        <f t="shared" si="67"/>
        <v>rock</v>
      </c>
      <c r="S788">
        <v>40982.722615740735</v>
      </c>
      <c r="T788">
        <v>41040.32430555555</v>
      </c>
      <c r="U788" s="11">
        <f t="shared" si="63"/>
        <v>40982.722615740735</v>
      </c>
      <c r="V788" s="11">
        <f t="shared" si="64"/>
        <v>41040.32430555555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s="7">
        <f t="shared" si="65"/>
        <v>80.59</v>
      </c>
      <c r="Q789" t="str">
        <f t="shared" si="66"/>
        <v>music</v>
      </c>
      <c r="R789" t="str">
        <f t="shared" si="67"/>
        <v>rock</v>
      </c>
      <c r="S789">
        <v>41549.294282407405</v>
      </c>
      <c r="T789">
        <v>41579.294282407405</v>
      </c>
      <c r="U789" s="11">
        <f t="shared" si="63"/>
        <v>41549.294282407405</v>
      </c>
      <c r="V789" s="11">
        <f t="shared" si="64"/>
        <v>41579.294282407405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s="7">
        <f t="shared" si="65"/>
        <v>59.85</v>
      </c>
      <c r="Q790" t="str">
        <f t="shared" si="66"/>
        <v>music</v>
      </c>
      <c r="R790" t="str">
        <f t="shared" si="67"/>
        <v>rock</v>
      </c>
      <c r="S790">
        <v>41058.673472222217</v>
      </c>
      <c r="T790">
        <v>41096.832638888889</v>
      </c>
      <c r="U790" s="11">
        <f t="shared" si="63"/>
        <v>41058.673472222217</v>
      </c>
      <c r="V790" s="11">
        <f t="shared" si="64"/>
        <v>41096.832638888889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s="7">
        <f t="shared" si="65"/>
        <v>132.86000000000001</v>
      </c>
      <c r="Q791" t="str">
        <f t="shared" si="66"/>
        <v>music</v>
      </c>
      <c r="R791" t="str">
        <f t="shared" si="67"/>
        <v>rock</v>
      </c>
      <c r="S791">
        <v>41276.852777777778</v>
      </c>
      <c r="T791">
        <v>41294.999305555553</v>
      </c>
      <c r="U791" s="11">
        <f t="shared" si="63"/>
        <v>41276.852777777778</v>
      </c>
      <c r="V791" s="11">
        <f t="shared" si="64"/>
        <v>41294.999305555553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s="7">
        <f t="shared" si="65"/>
        <v>92.55</v>
      </c>
      <c r="Q792" t="str">
        <f t="shared" si="66"/>
        <v>music</v>
      </c>
      <c r="R792" t="str">
        <f t="shared" si="67"/>
        <v>rock</v>
      </c>
      <c r="S792">
        <v>41275.714571759258</v>
      </c>
      <c r="T792">
        <v>41305.714571759258</v>
      </c>
      <c r="U792" s="11">
        <f t="shared" si="63"/>
        <v>41275.714571759258</v>
      </c>
      <c r="V792" s="11">
        <f t="shared" si="64"/>
        <v>41305.714571759258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s="7">
        <f t="shared" si="65"/>
        <v>60.86</v>
      </c>
      <c r="Q793" t="str">
        <f t="shared" si="66"/>
        <v>music</v>
      </c>
      <c r="R793" t="str">
        <f t="shared" si="67"/>
        <v>rock</v>
      </c>
      <c r="S793">
        <v>41557.447291666664</v>
      </c>
      <c r="T793">
        <v>41590.915972222218</v>
      </c>
      <c r="U793" s="11">
        <f t="shared" si="63"/>
        <v>41557.447291666664</v>
      </c>
      <c r="V793" s="11">
        <f t="shared" si="64"/>
        <v>41590.915972222218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s="7">
        <f t="shared" si="65"/>
        <v>41.85</v>
      </c>
      <c r="Q794" t="str">
        <f t="shared" si="66"/>
        <v>music</v>
      </c>
      <c r="R794" t="str">
        <f t="shared" si="67"/>
        <v>rock</v>
      </c>
      <c r="S794">
        <v>41555.540312500001</v>
      </c>
      <c r="T794">
        <v>41585.581979166665</v>
      </c>
      <c r="U794" s="11">
        <f t="shared" si="63"/>
        <v>41555.540312500001</v>
      </c>
      <c r="V794" s="11">
        <f t="shared" si="64"/>
        <v>41585.581979166665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s="7">
        <f t="shared" si="65"/>
        <v>88.33</v>
      </c>
      <c r="Q795" t="str">
        <f t="shared" si="66"/>
        <v>music</v>
      </c>
      <c r="R795" t="str">
        <f t="shared" si="67"/>
        <v>rock</v>
      </c>
      <c r="S795">
        <v>41442.407916666663</v>
      </c>
      <c r="T795">
        <v>41457.874305555553</v>
      </c>
      <c r="U795" s="11">
        <f t="shared" si="63"/>
        <v>41442.407916666663</v>
      </c>
      <c r="V795" s="11">
        <f t="shared" si="64"/>
        <v>41457.874305555553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s="7">
        <f t="shared" si="65"/>
        <v>158.96</v>
      </c>
      <c r="Q796" t="str">
        <f t="shared" si="66"/>
        <v>music</v>
      </c>
      <c r="R796" t="str">
        <f t="shared" si="67"/>
        <v>rock</v>
      </c>
      <c r="S796">
        <v>40735.781678240739</v>
      </c>
      <c r="T796">
        <v>40791.379166666666</v>
      </c>
      <c r="U796" s="11">
        <f t="shared" si="63"/>
        <v>40735.781678240739</v>
      </c>
      <c r="V796" s="11">
        <f t="shared" si="64"/>
        <v>40791.379166666666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s="7">
        <f t="shared" si="65"/>
        <v>85.05</v>
      </c>
      <c r="Q797" t="str">
        <f t="shared" si="66"/>
        <v>music</v>
      </c>
      <c r="R797" t="str">
        <f t="shared" si="67"/>
        <v>rock</v>
      </c>
      <c r="S797">
        <v>40963.279699074068</v>
      </c>
      <c r="T797">
        <v>41005.874305555553</v>
      </c>
      <c r="U797" s="11">
        <f t="shared" si="63"/>
        <v>40963.279699074068</v>
      </c>
      <c r="V797" s="11">
        <f t="shared" si="64"/>
        <v>41005.874305555553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s="7">
        <f t="shared" si="65"/>
        <v>112.61</v>
      </c>
      <c r="Q798" t="str">
        <f t="shared" si="66"/>
        <v>music</v>
      </c>
      <c r="R798" t="str">
        <f t="shared" si="67"/>
        <v>rock</v>
      </c>
      <c r="S798">
        <v>41502.549594907403</v>
      </c>
      <c r="T798">
        <v>41532.548611111109</v>
      </c>
      <c r="U798" s="11">
        <f t="shared" si="63"/>
        <v>41502.549594907403</v>
      </c>
      <c r="V798" s="11">
        <f t="shared" si="64"/>
        <v>41532.548611111109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s="7">
        <f t="shared" si="65"/>
        <v>45.44</v>
      </c>
      <c r="Q799" t="str">
        <f t="shared" si="66"/>
        <v>music</v>
      </c>
      <c r="R799" t="str">
        <f t="shared" si="67"/>
        <v>rock</v>
      </c>
      <c r="S799">
        <v>40996.660740740735</v>
      </c>
      <c r="T799">
        <v>41027.833333333328</v>
      </c>
      <c r="U799" s="11">
        <f t="shared" si="63"/>
        <v>40996.660740740735</v>
      </c>
      <c r="V799" s="11">
        <f t="shared" si="64"/>
        <v>41027.833333333328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s="7">
        <f t="shared" si="65"/>
        <v>46.22</v>
      </c>
      <c r="Q800" t="str">
        <f t="shared" si="66"/>
        <v>music</v>
      </c>
      <c r="R800" t="str">
        <f t="shared" si="67"/>
        <v>rock</v>
      </c>
      <c r="S800">
        <v>41882.256793981483</v>
      </c>
      <c r="T800">
        <v>41912.256793981483</v>
      </c>
      <c r="U800" s="11">
        <f t="shared" si="63"/>
        <v>41882.256793981483</v>
      </c>
      <c r="V800" s="11">
        <f t="shared" si="64"/>
        <v>41912.256793981483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s="7">
        <f t="shared" si="65"/>
        <v>178.61</v>
      </c>
      <c r="Q801" t="str">
        <f t="shared" si="66"/>
        <v>music</v>
      </c>
      <c r="R801" t="str">
        <f t="shared" si="67"/>
        <v>rock</v>
      </c>
      <c r="S801">
        <v>40996.333865740737</v>
      </c>
      <c r="T801">
        <v>41026.333865740737</v>
      </c>
      <c r="U801" s="11">
        <f t="shared" si="63"/>
        <v>40996.333865740737</v>
      </c>
      <c r="V801" s="11">
        <f t="shared" si="64"/>
        <v>41026.333865740737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s="7">
        <f t="shared" si="65"/>
        <v>40.75</v>
      </c>
      <c r="Q802" t="str">
        <f t="shared" si="66"/>
        <v>music</v>
      </c>
      <c r="R802" t="str">
        <f t="shared" si="67"/>
        <v>rock</v>
      </c>
      <c r="S802">
        <v>41863.100162037037</v>
      </c>
      <c r="T802">
        <v>41893.100162037037</v>
      </c>
      <c r="U802" s="11">
        <f t="shared" si="63"/>
        <v>41863.100162037037</v>
      </c>
      <c r="V802" s="11">
        <f t="shared" si="64"/>
        <v>41893.100162037037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s="7">
        <f t="shared" si="65"/>
        <v>43.73</v>
      </c>
      <c r="Q803" t="str">
        <f t="shared" si="66"/>
        <v>music</v>
      </c>
      <c r="R803" t="str">
        <f t="shared" si="67"/>
        <v>rock</v>
      </c>
      <c r="S803">
        <v>40695.462037037032</v>
      </c>
      <c r="T803">
        <v>40725.462037037032</v>
      </c>
      <c r="U803" s="11">
        <f t="shared" si="63"/>
        <v>40695.462037037032</v>
      </c>
      <c r="V803" s="11">
        <f t="shared" si="64"/>
        <v>40725.462037037032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s="7">
        <f t="shared" si="65"/>
        <v>81.069999999999993</v>
      </c>
      <c r="Q804" t="str">
        <f t="shared" si="66"/>
        <v>music</v>
      </c>
      <c r="R804" t="str">
        <f t="shared" si="67"/>
        <v>rock</v>
      </c>
      <c r="S804">
        <v>41122.688935185186</v>
      </c>
      <c r="T804">
        <v>41168.836805555555</v>
      </c>
      <c r="U804" s="11">
        <f t="shared" si="63"/>
        <v>41122.688935185186</v>
      </c>
      <c r="V804" s="11">
        <f t="shared" si="64"/>
        <v>41168.836805555555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s="7">
        <f t="shared" si="65"/>
        <v>74.61</v>
      </c>
      <c r="Q805" t="str">
        <f t="shared" si="66"/>
        <v>music</v>
      </c>
      <c r="R805" t="str">
        <f t="shared" si="67"/>
        <v>rock</v>
      </c>
      <c r="S805">
        <v>40665.616643518515</v>
      </c>
      <c r="T805">
        <v>40691.708333333328</v>
      </c>
      <c r="U805" s="11">
        <f t="shared" si="63"/>
        <v>40665.616643518515</v>
      </c>
      <c r="V805" s="11">
        <f t="shared" si="64"/>
        <v>40691.708333333328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s="7">
        <f t="shared" si="65"/>
        <v>305.56</v>
      </c>
      <c r="Q806" t="str">
        <f t="shared" si="66"/>
        <v>music</v>
      </c>
      <c r="R806" t="str">
        <f t="shared" si="67"/>
        <v>rock</v>
      </c>
      <c r="S806">
        <v>40729.772291666668</v>
      </c>
      <c r="T806">
        <v>40746.832638888889</v>
      </c>
      <c r="U806" s="11">
        <f t="shared" si="63"/>
        <v>40729.772291666668</v>
      </c>
      <c r="V806" s="11">
        <f t="shared" si="64"/>
        <v>40746.832638888889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s="7">
        <f t="shared" si="65"/>
        <v>58.33</v>
      </c>
      <c r="Q807" t="str">
        <f t="shared" si="66"/>
        <v>music</v>
      </c>
      <c r="R807" t="str">
        <f t="shared" si="67"/>
        <v>rock</v>
      </c>
      <c r="S807">
        <v>40690.489722222221</v>
      </c>
      <c r="T807">
        <v>40740.625</v>
      </c>
      <c r="U807" s="11">
        <f t="shared" si="63"/>
        <v>40690.489722222221</v>
      </c>
      <c r="V807" s="11">
        <f t="shared" si="64"/>
        <v>40740.625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s="7">
        <f t="shared" si="65"/>
        <v>117.68</v>
      </c>
      <c r="Q808" t="str">
        <f t="shared" si="66"/>
        <v>music</v>
      </c>
      <c r="R808" t="str">
        <f t="shared" si="67"/>
        <v>rock</v>
      </c>
      <c r="S808">
        <v>40763.358090277776</v>
      </c>
      <c r="T808">
        <v>40793.358090277776</v>
      </c>
      <c r="U808" s="11">
        <f t="shared" si="63"/>
        <v>40763.358090277776</v>
      </c>
      <c r="V808" s="11">
        <f t="shared" si="64"/>
        <v>40793.358090277776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s="7">
        <f t="shared" si="65"/>
        <v>73.77</v>
      </c>
      <c r="Q809" t="str">
        <f t="shared" si="66"/>
        <v>music</v>
      </c>
      <c r="R809" t="str">
        <f t="shared" si="67"/>
        <v>rock</v>
      </c>
      <c r="S809">
        <v>42759.295266203706</v>
      </c>
      <c r="T809">
        <v>42794.749999999993</v>
      </c>
      <c r="U809" s="11">
        <f t="shared" si="63"/>
        <v>42759.295266203706</v>
      </c>
      <c r="V809" s="11">
        <f t="shared" si="64"/>
        <v>42794.749999999993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s="7">
        <f t="shared" si="65"/>
        <v>104.65</v>
      </c>
      <c r="Q810" t="str">
        <f t="shared" si="66"/>
        <v>music</v>
      </c>
      <c r="R810" t="str">
        <f t="shared" si="67"/>
        <v>rock</v>
      </c>
      <c r="S810">
        <v>41961.767199074071</v>
      </c>
      <c r="T810">
        <v>41994.874305555553</v>
      </c>
      <c r="U810" s="11">
        <f t="shared" si="63"/>
        <v>41961.767199074071</v>
      </c>
      <c r="V810" s="11">
        <f t="shared" si="64"/>
        <v>41994.874305555553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s="7">
        <f t="shared" si="65"/>
        <v>79.83</v>
      </c>
      <c r="Q811" t="str">
        <f t="shared" si="66"/>
        <v>music</v>
      </c>
      <c r="R811" t="str">
        <f t="shared" si="67"/>
        <v>rock</v>
      </c>
      <c r="S811">
        <v>41628.500347222223</v>
      </c>
      <c r="T811">
        <v>41658.500347222223</v>
      </c>
      <c r="U811" s="11">
        <f t="shared" si="63"/>
        <v>41628.500347222223</v>
      </c>
      <c r="V811" s="11">
        <f t="shared" si="64"/>
        <v>41658.500347222223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s="7">
        <f t="shared" si="65"/>
        <v>58.33</v>
      </c>
      <c r="Q812" t="str">
        <f t="shared" si="66"/>
        <v>music</v>
      </c>
      <c r="R812" t="str">
        <f t="shared" si="67"/>
        <v>rock</v>
      </c>
      <c r="S812">
        <v>41122.722939814812</v>
      </c>
      <c r="T812">
        <v>41152.722939814812</v>
      </c>
      <c r="U812" s="11">
        <f t="shared" si="63"/>
        <v>41122.722939814812</v>
      </c>
      <c r="V812" s="11">
        <f t="shared" si="64"/>
        <v>41152.722939814812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s="7">
        <f t="shared" si="65"/>
        <v>86.67</v>
      </c>
      <c r="Q813" t="str">
        <f t="shared" si="66"/>
        <v>music</v>
      </c>
      <c r="R813" t="str">
        <f t="shared" si="67"/>
        <v>rock</v>
      </c>
      <c r="S813">
        <v>41443.310208333329</v>
      </c>
      <c r="T813">
        <v>41465.369444444441</v>
      </c>
      <c r="U813" s="11">
        <f t="shared" si="63"/>
        <v>41443.310208333329</v>
      </c>
      <c r="V813" s="11">
        <f t="shared" si="64"/>
        <v>41465.369444444441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s="7">
        <f t="shared" si="65"/>
        <v>27.61</v>
      </c>
      <c r="Q814" t="str">
        <f t="shared" si="66"/>
        <v>music</v>
      </c>
      <c r="R814" t="str">
        <f t="shared" si="67"/>
        <v>rock</v>
      </c>
      <c r="S814">
        <v>41281.684629629628</v>
      </c>
      <c r="T814">
        <v>41334.248611111107</v>
      </c>
      <c r="U814" s="11">
        <f t="shared" si="63"/>
        <v>41281.684629629628</v>
      </c>
      <c r="V814" s="11">
        <f t="shared" si="64"/>
        <v>41334.248611111107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s="7">
        <f t="shared" si="65"/>
        <v>25</v>
      </c>
      <c r="Q815" t="str">
        <f t="shared" si="66"/>
        <v>music</v>
      </c>
      <c r="R815" t="str">
        <f t="shared" si="67"/>
        <v>rock</v>
      </c>
      <c r="S815">
        <v>41080.626909722218</v>
      </c>
      <c r="T815">
        <v>41110.626909722218</v>
      </c>
      <c r="U815" s="11">
        <f t="shared" si="63"/>
        <v>41080.626909722218</v>
      </c>
      <c r="V815" s="11">
        <f t="shared" si="64"/>
        <v>41110.626909722218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s="7">
        <f t="shared" si="65"/>
        <v>45.46</v>
      </c>
      <c r="Q816" t="str">
        <f t="shared" si="66"/>
        <v>music</v>
      </c>
      <c r="R816" t="str">
        <f t="shared" si="67"/>
        <v>rock</v>
      </c>
      <c r="S816">
        <v>40679.409733796296</v>
      </c>
      <c r="T816">
        <v>40694.419444444444</v>
      </c>
      <c r="U816" s="11">
        <f t="shared" si="63"/>
        <v>40679.409733796296</v>
      </c>
      <c r="V816" s="11">
        <f t="shared" si="64"/>
        <v>40694.419444444444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s="7">
        <f t="shared" si="65"/>
        <v>99.53</v>
      </c>
      <c r="Q817" t="str">
        <f t="shared" si="66"/>
        <v>music</v>
      </c>
      <c r="R817" t="str">
        <f t="shared" si="67"/>
        <v>rock</v>
      </c>
      <c r="S817">
        <v>41914.58452546296</v>
      </c>
      <c r="T817">
        <v>41944.58452546296</v>
      </c>
      <c r="U817" s="11">
        <f t="shared" si="63"/>
        <v>41914.58452546296</v>
      </c>
      <c r="V817" s="11">
        <f t="shared" si="64"/>
        <v>41944.58452546296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s="7">
        <f t="shared" si="65"/>
        <v>39.31</v>
      </c>
      <c r="Q818" t="str">
        <f t="shared" si="66"/>
        <v>music</v>
      </c>
      <c r="R818" t="str">
        <f t="shared" si="67"/>
        <v>rock</v>
      </c>
      <c r="S818">
        <v>41341.537534722222</v>
      </c>
      <c r="T818">
        <v>41372.9375</v>
      </c>
      <c r="U818" s="11">
        <f t="shared" si="63"/>
        <v>41341.537534722222</v>
      </c>
      <c r="V818" s="11">
        <f t="shared" si="64"/>
        <v>41372.9375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s="7">
        <f t="shared" si="65"/>
        <v>89.42</v>
      </c>
      <c r="Q819" t="str">
        <f t="shared" si="66"/>
        <v>music</v>
      </c>
      <c r="R819" t="str">
        <f t="shared" si="67"/>
        <v>rock</v>
      </c>
      <c r="S819">
        <v>40925.266331018516</v>
      </c>
      <c r="T819">
        <v>40978.874305555553</v>
      </c>
      <c r="U819" s="11">
        <f t="shared" si="63"/>
        <v>40925.266331018516</v>
      </c>
      <c r="V819" s="11">
        <f t="shared" si="64"/>
        <v>40978.874305555553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s="7">
        <f t="shared" si="65"/>
        <v>28.68</v>
      </c>
      <c r="Q820" t="str">
        <f t="shared" si="66"/>
        <v>music</v>
      </c>
      <c r="R820" t="str">
        <f t="shared" si="67"/>
        <v>rock</v>
      </c>
      <c r="S820">
        <v>41120.54954861111</v>
      </c>
      <c r="T820">
        <v>41128.375694444439</v>
      </c>
      <c r="U820" s="11">
        <f t="shared" si="63"/>
        <v>41120.54954861111</v>
      </c>
      <c r="V820" s="11">
        <f t="shared" si="64"/>
        <v>41128.375694444439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 s="7">
        <f t="shared" si="65"/>
        <v>31.07</v>
      </c>
      <c r="Q821" t="str">
        <f t="shared" si="66"/>
        <v>music</v>
      </c>
      <c r="R821" t="str">
        <f t="shared" si="67"/>
        <v>rock</v>
      </c>
      <c r="S821">
        <v>41619.664976851847</v>
      </c>
      <c r="T821">
        <v>41628.863888888889</v>
      </c>
      <c r="U821" s="11">
        <f t="shared" si="63"/>
        <v>41619.664976851847</v>
      </c>
      <c r="V821" s="11">
        <f t="shared" si="64"/>
        <v>41628.863888888889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s="7">
        <f t="shared" si="65"/>
        <v>70.55</v>
      </c>
      <c r="Q822" t="str">
        <f t="shared" si="66"/>
        <v>music</v>
      </c>
      <c r="R822" t="str">
        <f t="shared" si="67"/>
        <v>rock</v>
      </c>
      <c r="S822">
        <v>41768.508587962962</v>
      </c>
      <c r="T822">
        <v>41798.875</v>
      </c>
      <c r="U822" s="11">
        <f t="shared" si="63"/>
        <v>41768.508587962962</v>
      </c>
      <c r="V822" s="11">
        <f t="shared" si="64"/>
        <v>41798.875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s="7">
        <f t="shared" si="65"/>
        <v>224.13</v>
      </c>
      <c r="Q823" t="str">
        <f t="shared" si="66"/>
        <v>music</v>
      </c>
      <c r="R823" t="str">
        <f t="shared" si="67"/>
        <v>rock</v>
      </c>
      <c r="S823">
        <v>42093.58871527778</v>
      </c>
      <c r="T823">
        <v>42127.834027777775</v>
      </c>
      <c r="U823" s="11">
        <f t="shared" si="63"/>
        <v>42093.58871527778</v>
      </c>
      <c r="V823" s="11">
        <f t="shared" si="64"/>
        <v>42127.834027777775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s="7">
        <f t="shared" si="65"/>
        <v>51.81</v>
      </c>
      <c r="Q824" t="str">
        <f t="shared" si="66"/>
        <v>music</v>
      </c>
      <c r="R824" t="str">
        <f t="shared" si="67"/>
        <v>rock</v>
      </c>
      <c r="S824">
        <v>41157.614004629628</v>
      </c>
      <c r="T824">
        <v>41187.614004629628</v>
      </c>
      <c r="U824" s="11">
        <f t="shared" si="63"/>
        <v>41157.614004629628</v>
      </c>
      <c r="V824" s="11">
        <f t="shared" si="64"/>
        <v>41187.614004629628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s="7">
        <f t="shared" si="65"/>
        <v>43.52</v>
      </c>
      <c r="Q825" t="str">
        <f t="shared" si="66"/>
        <v>music</v>
      </c>
      <c r="R825" t="str">
        <f t="shared" si="67"/>
        <v>rock</v>
      </c>
      <c r="S825">
        <v>42055.639490740738</v>
      </c>
      <c r="T825">
        <v>42085.597824074073</v>
      </c>
      <c r="U825" s="11">
        <f t="shared" si="63"/>
        <v>42055.639490740738</v>
      </c>
      <c r="V825" s="11">
        <f t="shared" si="64"/>
        <v>42085.597824074073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s="7">
        <f t="shared" si="65"/>
        <v>39.82</v>
      </c>
      <c r="Q826" t="str">
        <f t="shared" si="66"/>
        <v>music</v>
      </c>
      <c r="R826" t="str">
        <f t="shared" si="67"/>
        <v>rock</v>
      </c>
      <c r="S826">
        <v>40249.908773148149</v>
      </c>
      <c r="T826">
        <v>40285.957638888889</v>
      </c>
      <c r="U826" s="11">
        <f t="shared" si="63"/>
        <v>40249.908773148149</v>
      </c>
      <c r="V826" s="11">
        <f t="shared" si="64"/>
        <v>40285.957638888889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s="7">
        <f t="shared" si="65"/>
        <v>126.81</v>
      </c>
      <c r="Q827" t="str">
        <f t="shared" si="66"/>
        <v>music</v>
      </c>
      <c r="R827" t="str">
        <f t="shared" si="67"/>
        <v>rock</v>
      </c>
      <c r="S827">
        <v>41185.973194444443</v>
      </c>
      <c r="T827">
        <v>41210.973194444443</v>
      </c>
      <c r="U827" s="11">
        <f t="shared" si="63"/>
        <v>41185.973194444443</v>
      </c>
      <c r="V827" s="11">
        <f t="shared" si="64"/>
        <v>41210.973194444443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s="7">
        <f t="shared" si="65"/>
        <v>113.88</v>
      </c>
      <c r="Q828" t="str">
        <f t="shared" si="66"/>
        <v>music</v>
      </c>
      <c r="R828" t="str">
        <f t="shared" si="67"/>
        <v>rock</v>
      </c>
      <c r="S828">
        <v>40972.705208333333</v>
      </c>
      <c r="T828">
        <v>40993.663541666661</v>
      </c>
      <c r="U828" s="11">
        <f t="shared" si="63"/>
        <v>40972.705208333333</v>
      </c>
      <c r="V828" s="11">
        <f t="shared" si="64"/>
        <v>40993.663541666661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s="7">
        <f t="shared" si="65"/>
        <v>28.18</v>
      </c>
      <c r="Q829" t="str">
        <f t="shared" si="66"/>
        <v>music</v>
      </c>
      <c r="R829" t="str">
        <f t="shared" si="67"/>
        <v>rock</v>
      </c>
      <c r="S829">
        <v>40927.140127314815</v>
      </c>
      <c r="T829">
        <v>40953.492361111108</v>
      </c>
      <c r="U829" s="11">
        <f t="shared" si="63"/>
        <v>40927.140127314815</v>
      </c>
      <c r="V829" s="11">
        <f t="shared" si="64"/>
        <v>40953.492361111108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s="7">
        <f t="shared" si="65"/>
        <v>36.61</v>
      </c>
      <c r="Q830" t="str">
        <f t="shared" si="66"/>
        <v>music</v>
      </c>
      <c r="R830" t="str">
        <f t="shared" si="67"/>
        <v>rock</v>
      </c>
      <c r="S830">
        <v>41072.71738425926</v>
      </c>
      <c r="T830">
        <v>41085.35</v>
      </c>
      <c r="U830" s="11">
        <f t="shared" si="63"/>
        <v>41072.71738425926</v>
      </c>
      <c r="V830" s="11">
        <f t="shared" si="64"/>
        <v>41085.35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s="7">
        <f t="shared" si="65"/>
        <v>32.5</v>
      </c>
      <c r="Q831" t="str">
        <f t="shared" si="66"/>
        <v>music</v>
      </c>
      <c r="R831" t="str">
        <f t="shared" si="67"/>
        <v>rock</v>
      </c>
      <c r="S831">
        <v>42504.468055555553</v>
      </c>
      <c r="T831">
        <v>42564.468055555553</v>
      </c>
      <c r="U831" s="11">
        <f t="shared" si="63"/>
        <v>42504.468055555553</v>
      </c>
      <c r="V831" s="11">
        <f t="shared" si="64"/>
        <v>42564.468055555553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s="7">
        <f t="shared" si="65"/>
        <v>60.66</v>
      </c>
      <c r="Q832" t="str">
        <f t="shared" si="66"/>
        <v>music</v>
      </c>
      <c r="R832" t="str">
        <f t="shared" si="67"/>
        <v>rock</v>
      </c>
      <c r="S832">
        <v>41325.192418981482</v>
      </c>
      <c r="T832">
        <v>41355.15075231481</v>
      </c>
      <c r="U832" s="11">
        <f t="shared" si="63"/>
        <v>41325.192418981482</v>
      </c>
      <c r="V832" s="11">
        <f t="shared" si="64"/>
        <v>41355.15075231481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s="7">
        <f t="shared" si="65"/>
        <v>175</v>
      </c>
      <c r="Q833" t="str">
        <f t="shared" si="66"/>
        <v>music</v>
      </c>
      <c r="R833" t="str">
        <f t="shared" si="67"/>
        <v>rock</v>
      </c>
      <c r="S833">
        <v>40996.313587962963</v>
      </c>
      <c r="T833">
        <v>41026.313587962963</v>
      </c>
      <c r="U833" s="11">
        <f t="shared" si="63"/>
        <v>40996.313587962963</v>
      </c>
      <c r="V833" s="11">
        <f t="shared" si="64"/>
        <v>41026.313587962963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s="7">
        <f t="shared" si="65"/>
        <v>97.99</v>
      </c>
      <c r="Q834" t="str">
        <f t="shared" si="66"/>
        <v>music</v>
      </c>
      <c r="R834" t="str">
        <f t="shared" si="67"/>
        <v>rock</v>
      </c>
      <c r="S834">
        <v>40869.341840277775</v>
      </c>
      <c r="T834">
        <v>40929.009027777778</v>
      </c>
      <c r="U834" s="11">
        <f t="shared" ref="U834:U897" si="68">(((J834/60)/60)/24)+DATE(1970,1,1)+(-8/24)</f>
        <v>40869.341840277775</v>
      </c>
      <c r="V834" s="11">
        <f t="shared" ref="V834:V897" si="69">(((I834/60)/60)/24)+DATE(1970,1,1)+(-8/24)</f>
        <v>40929.009027777778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s="7">
        <f t="shared" ref="P835:P898" si="70">ROUND(E835/L835,2)</f>
        <v>148.78</v>
      </c>
      <c r="Q835" t="str">
        <f t="shared" ref="Q835:Q898" si="71">LEFT(N835,SEARCH("/",N835,1)-1)</f>
        <v>music</v>
      </c>
      <c r="R835" t="str">
        <f t="shared" ref="R835:R898" si="72">RIGHT(N835,LEN(N835)-SEARCH("/",N835))</f>
        <v>rock</v>
      </c>
      <c r="S835">
        <v>41718.544849537036</v>
      </c>
      <c r="T835">
        <v>41748.544849537036</v>
      </c>
      <c r="U835" s="11">
        <f t="shared" si="68"/>
        <v>41718.544849537036</v>
      </c>
      <c r="V835" s="11">
        <f t="shared" si="69"/>
        <v>41748.544849537036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s="7">
        <f t="shared" si="70"/>
        <v>96.08</v>
      </c>
      <c r="Q836" t="str">
        <f t="shared" si="71"/>
        <v>music</v>
      </c>
      <c r="R836" t="str">
        <f t="shared" si="72"/>
        <v>rock</v>
      </c>
      <c r="S836">
        <v>41422.489490740736</v>
      </c>
      <c r="T836">
        <v>41455.832638888889</v>
      </c>
      <c r="U836" s="11">
        <f t="shared" si="68"/>
        <v>41422.489490740736</v>
      </c>
      <c r="V836" s="11">
        <f t="shared" si="69"/>
        <v>41455.832638888889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s="7">
        <f t="shared" si="70"/>
        <v>58.63</v>
      </c>
      <c r="Q837" t="str">
        <f t="shared" si="71"/>
        <v>music</v>
      </c>
      <c r="R837" t="str">
        <f t="shared" si="72"/>
        <v>rock</v>
      </c>
      <c r="S837">
        <v>41005.124513888884</v>
      </c>
      <c r="T837">
        <v>41047.791666666664</v>
      </c>
      <c r="U837" s="11">
        <f t="shared" si="68"/>
        <v>41005.124513888884</v>
      </c>
      <c r="V837" s="11">
        <f t="shared" si="69"/>
        <v>41047.791666666664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s="7">
        <f t="shared" si="70"/>
        <v>109.71</v>
      </c>
      <c r="Q838" t="str">
        <f t="shared" si="71"/>
        <v>music</v>
      </c>
      <c r="R838" t="str">
        <f t="shared" si="72"/>
        <v>rock</v>
      </c>
      <c r="S838">
        <v>41523.723587962959</v>
      </c>
      <c r="T838">
        <v>41553.723587962959</v>
      </c>
      <c r="U838" s="11">
        <f t="shared" si="68"/>
        <v>41523.723587962959</v>
      </c>
      <c r="V838" s="11">
        <f t="shared" si="69"/>
        <v>41553.723587962959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s="7">
        <f t="shared" si="70"/>
        <v>49.11</v>
      </c>
      <c r="Q839" t="str">
        <f t="shared" si="71"/>
        <v>music</v>
      </c>
      <c r="R839" t="str">
        <f t="shared" si="72"/>
        <v>rock</v>
      </c>
      <c r="S839">
        <v>41730.66506944444</v>
      </c>
      <c r="T839">
        <v>41760.66506944444</v>
      </c>
      <c r="U839" s="11">
        <f t="shared" si="68"/>
        <v>41730.66506944444</v>
      </c>
      <c r="V839" s="11">
        <f t="shared" si="69"/>
        <v>41760.66506944444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s="7">
        <f t="shared" si="70"/>
        <v>47.67</v>
      </c>
      <c r="Q840" t="str">
        <f t="shared" si="71"/>
        <v>music</v>
      </c>
      <c r="R840" t="str">
        <f t="shared" si="72"/>
        <v>rock</v>
      </c>
      <c r="S840">
        <v>40895.564641203702</v>
      </c>
      <c r="T840">
        <v>40925.564641203702</v>
      </c>
      <c r="U840" s="11">
        <f t="shared" si="68"/>
        <v>40895.564641203702</v>
      </c>
      <c r="V840" s="11">
        <f t="shared" si="69"/>
        <v>40925.564641203702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s="7">
        <f t="shared" si="70"/>
        <v>60.74</v>
      </c>
      <c r="Q841" t="str">
        <f t="shared" si="71"/>
        <v>music</v>
      </c>
      <c r="R841" t="str">
        <f t="shared" si="72"/>
        <v>rock</v>
      </c>
      <c r="S841">
        <v>41144.430046296293</v>
      </c>
      <c r="T841">
        <v>41174.430046296293</v>
      </c>
      <c r="U841" s="11">
        <f t="shared" si="68"/>
        <v>41144.430046296293</v>
      </c>
      <c r="V841" s="11">
        <f t="shared" si="69"/>
        <v>41174.430046296293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s="7">
        <f t="shared" si="70"/>
        <v>63.38</v>
      </c>
      <c r="Q842" t="str">
        <f t="shared" si="71"/>
        <v>music</v>
      </c>
      <c r="R842" t="str">
        <f t="shared" si="72"/>
        <v>metal</v>
      </c>
      <c r="S842">
        <v>42606.893368055556</v>
      </c>
      <c r="T842">
        <v>42636.893368055556</v>
      </c>
      <c r="U842" s="11">
        <f t="shared" si="68"/>
        <v>42606.893368055556</v>
      </c>
      <c r="V842" s="11">
        <f t="shared" si="69"/>
        <v>42636.893368055556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s="7">
        <f t="shared" si="70"/>
        <v>53.89</v>
      </c>
      <c r="Q843" t="str">
        <f t="shared" si="71"/>
        <v>music</v>
      </c>
      <c r="R843" t="str">
        <f t="shared" si="72"/>
        <v>metal</v>
      </c>
      <c r="S843">
        <v>41923.50535879629</v>
      </c>
      <c r="T843">
        <v>41953.547025462954</v>
      </c>
      <c r="U843" s="11">
        <f t="shared" si="68"/>
        <v>41923.50535879629</v>
      </c>
      <c r="V843" s="11">
        <f t="shared" si="69"/>
        <v>41953.547025462954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s="7">
        <f t="shared" si="70"/>
        <v>66.87</v>
      </c>
      <c r="Q844" t="str">
        <f t="shared" si="71"/>
        <v>music</v>
      </c>
      <c r="R844" t="str">
        <f t="shared" si="72"/>
        <v>metal</v>
      </c>
      <c r="S844">
        <v>41526.259062500001</v>
      </c>
      <c r="T844">
        <v>41560.832638888889</v>
      </c>
      <c r="U844" s="11">
        <f t="shared" si="68"/>
        <v>41526.259062500001</v>
      </c>
      <c r="V844" s="11">
        <f t="shared" si="69"/>
        <v>41560.832638888889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s="7">
        <f t="shared" si="70"/>
        <v>63.1</v>
      </c>
      <c r="Q845" t="str">
        <f t="shared" si="71"/>
        <v>music</v>
      </c>
      <c r="R845" t="str">
        <f t="shared" si="72"/>
        <v>metal</v>
      </c>
      <c r="S845">
        <v>42694.924537037034</v>
      </c>
      <c r="T845">
        <v>42711.999999999993</v>
      </c>
      <c r="U845" s="11">
        <f t="shared" si="68"/>
        <v>42694.924537037034</v>
      </c>
      <c r="V845" s="11">
        <f t="shared" si="69"/>
        <v>42711.999999999993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s="7">
        <f t="shared" si="70"/>
        <v>36.630000000000003</v>
      </c>
      <c r="Q846" t="str">
        <f t="shared" si="71"/>
        <v>music</v>
      </c>
      <c r="R846" t="str">
        <f t="shared" si="72"/>
        <v>metal</v>
      </c>
      <c r="S846">
        <v>41905.351296296292</v>
      </c>
      <c r="T846">
        <v>41943.874305555553</v>
      </c>
      <c r="U846" s="11">
        <f t="shared" si="68"/>
        <v>41905.351296296292</v>
      </c>
      <c r="V846" s="11">
        <f t="shared" si="69"/>
        <v>41943.874305555553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s="7">
        <f t="shared" si="70"/>
        <v>34.01</v>
      </c>
      <c r="Q847" t="str">
        <f t="shared" si="71"/>
        <v>music</v>
      </c>
      <c r="R847" t="str">
        <f t="shared" si="72"/>
        <v>metal</v>
      </c>
      <c r="S847">
        <v>42577.872638888883</v>
      </c>
      <c r="T847">
        <v>42617.832638888889</v>
      </c>
      <c r="U847" s="11">
        <f t="shared" si="68"/>
        <v>42577.872638888883</v>
      </c>
      <c r="V847" s="11">
        <f t="shared" si="69"/>
        <v>42617.832638888889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s="7">
        <f t="shared" si="70"/>
        <v>28.55</v>
      </c>
      <c r="Q848" t="str">
        <f t="shared" si="71"/>
        <v>music</v>
      </c>
      <c r="R848" t="str">
        <f t="shared" si="72"/>
        <v>metal</v>
      </c>
      <c r="S848">
        <v>41694.058506944442</v>
      </c>
      <c r="T848">
        <v>41708.25</v>
      </c>
      <c r="U848" s="11">
        <f t="shared" si="68"/>
        <v>41694.058506944442</v>
      </c>
      <c r="V848" s="11">
        <f t="shared" si="69"/>
        <v>41708.25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s="7">
        <f t="shared" si="70"/>
        <v>10</v>
      </c>
      <c r="Q849" t="str">
        <f t="shared" si="71"/>
        <v>music</v>
      </c>
      <c r="R849" t="str">
        <f t="shared" si="72"/>
        <v>metal</v>
      </c>
      <c r="S849">
        <v>42165.465000000004</v>
      </c>
      <c r="T849">
        <v>42195.465000000004</v>
      </c>
      <c r="U849" s="11">
        <f t="shared" si="68"/>
        <v>42165.465000000004</v>
      </c>
      <c r="V849" s="11">
        <f t="shared" si="69"/>
        <v>42195.465000000004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s="7">
        <f t="shared" si="70"/>
        <v>18.75</v>
      </c>
      <c r="Q850" t="str">
        <f t="shared" si="71"/>
        <v>music</v>
      </c>
      <c r="R850" t="str">
        <f t="shared" si="72"/>
        <v>metal</v>
      </c>
      <c r="S850">
        <v>42078.458715277775</v>
      </c>
      <c r="T850">
        <v>42108.458715277775</v>
      </c>
      <c r="U850" s="11">
        <f t="shared" si="68"/>
        <v>42078.458715277775</v>
      </c>
      <c r="V850" s="11">
        <f t="shared" si="69"/>
        <v>42108.458715277775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s="7">
        <f t="shared" si="70"/>
        <v>41.7</v>
      </c>
      <c r="Q851" t="str">
        <f t="shared" si="71"/>
        <v>music</v>
      </c>
      <c r="R851" t="str">
        <f t="shared" si="72"/>
        <v>metal</v>
      </c>
      <c r="S851">
        <v>42050.81555555555</v>
      </c>
      <c r="T851">
        <v>42078.773888888885</v>
      </c>
      <c r="U851" s="11">
        <f t="shared" si="68"/>
        <v>42050.81555555555</v>
      </c>
      <c r="V851" s="11">
        <f t="shared" si="69"/>
        <v>42078.773888888885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s="7">
        <f t="shared" si="70"/>
        <v>46.67</v>
      </c>
      <c r="Q852" t="str">
        <f t="shared" si="71"/>
        <v>music</v>
      </c>
      <c r="R852" t="str">
        <f t="shared" si="72"/>
        <v>metal</v>
      </c>
      <c r="S852">
        <v>42452.494409722225</v>
      </c>
      <c r="T852">
        <v>42484.874305555553</v>
      </c>
      <c r="U852" s="11">
        <f t="shared" si="68"/>
        <v>42452.494409722225</v>
      </c>
      <c r="V852" s="11">
        <f t="shared" si="69"/>
        <v>42484.874305555553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s="7">
        <f t="shared" si="70"/>
        <v>37.270000000000003</v>
      </c>
      <c r="Q853" t="str">
        <f t="shared" si="71"/>
        <v>music</v>
      </c>
      <c r="R853" t="str">
        <f t="shared" si="72"/>
        <v>metal</v>
      </c>
      <c r="S853">
        <v>42522.546909722216</v>
      </c>
      <c r="T853">
        <v>42582.489583333336</v>
      </c>
      <c r="U853" s="11">
        <f t="shared" si="68"/>
        <v>42522.546909722216</v>
      </c>
      <c r="V853" s="11">
        <f t="shared" si="69"/>
        <v>42582.489583333336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s="7">
        <f t="shared" si="70"/>
        <v>59.26</v>
      </c>
      <c r="Q854" t="str">
        <f t="shared" si="71"/>
        <v>music</v>
      </c>
      <c r="R854" t="str">
        <f t="shared" si="72"/>
        <v>metal</v>
      </c>
      <c r="S854">
        <v>42656.47216435185</v>
      </c>
      <c r="T854">
        <v>42667.541666666664</v>
      </c>
      <c r="U854" s="11">
        <f t="shared" si="68"/>
        <v>42656.47216435185</v>
      </c>
      <c r="V854" s="11">
        <f t="shared" si="69"/>
        <v>42667.541666666664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s="7">
        <f t="shared" si="70"/>
        <v>30</v>
      </c>
      <c r="Q855" t="str">
        <f t="shared" si="71"/>
        <v>music</v>
      </c>
      <c r="R855" t="str">
        <f t="shared" si="72"/>
        <v>metal</v>
      </c>
      <c r="S855">
        <v>42021.49894675926</v>
      </c>
      <c r="T855">
        <v>42051.49894675926</v>
      </c>
      <c r="U855" s="11">
        <f t="shared" si="68"/>
        <v>42021.49894675926</v>
      </c>
      <c r="V855" s="11">
        <f t="shared" si="69"/>
        <v>42051.49894675926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s="7">
        <f t="shared" si="70"/>
        <v>65.86</v>
      </c>
      <c r="Q856" t="str">
        <f t="shared" si="71"/>
        <v>music</v>
      </c>
      <c r="R856" t="str">
        <f t="shared" si="72"/>
        <v>metal</v>
      </c>
      <c r="S856">
        <v>42701.879004629627</v>
      </c>
      <c r="T856">
        <v>42731.879004629627</v>
      </c>
      <c r="U856" s="11">
        <f t="shared" si="68"/>
        <v>42701.879004629627</v>
      </c>
      <c r="V856" s="11">
        <f t="shared" si="69"/>
        <v>42731.879004629627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s="7">
        <f t="shared" si="70"/>
        <v>31.91</v>
      </c>
      <c r="Q857" t="str">
        <f t="shared" si="71"/>
        <v>music</v>
      </c>
      <c r="R857" t="str">
        <f t="shared" si="72"/>
        <v>metal</v>
      </c>
      <c r="S857">
        <v>42544.791863425926</v>
      </c>
      <c r="T857">
        <v>42574.791863425926</v>
      </c>
      <c r="U857" s="11">
        <f t="shared" si="68"/>
        <v>42544.791863425926</v>
      </c>
      <c r="V857" s="11">
        <f t="shared" si="69"/>
        <v>42574.791863425926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s="7">
        <f t="shared" si="70"/>
        <v>19.46</v>
      </c>
      <c r="Q858" t="str">
        <f t="shared" si="71"/>
        <v>music</v>
      </c>
      <c r="R858" t="str">
        <f t="shared" si="72"/>
        <v>metal</v>
      </c>
      <c r="S858">
        <v>42608.978657407402</v>
      </c>
      <c r="T858">
        <v>42668.458333333336</v>
      </c>
      <c r="U858" s="11">
        <f t="shared" si="68"/>
        <v>42608.978657407402</v>
      </c>
      <c r="V858" s="11">
        <f t="shared" si="69"/>
        <v>42668.458333333336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s="7">
        <f t="shared" si="70"/>
        <v>50</v>
      </c>
      <c r="Q859" t="str">
        <f t="shared" si="71"/>
        <v>music</v>
      </c>
      <c r="R859" t="str">
        <f t="shared" si="72"/>
        <v>metal</v>
      </c>
      <c r="S859">
        <v>42291.248043981475</v>
      </c>
      <c r="T859">
        <v>42333.289710648147</v>
      </c>
      <c r="U859" s="11">
        <f t="shared" si="68"/>
        <v>42291.248043981475</v>
      </c>
      <c r="V859" s="11">
        <f t="shared" si="69"/>
        <v>42333.289710648147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s="7">
        <f t="shared" si="70"/>
        <v>22.74</v>
      </c>
      <c r="Q860" t="str">
        <f t="shared" si="71"/>
        <v>music</v>
      </c>
      <c r="R860" t="str">
        <f t="shared" si="72"/>
        <v>metal</v>
      </c>
      <c r="S860">
        <v>42079.412245370368</v>
      </c>
      <c r="T860">
        <v>42109.624305555553</v>
      </c>
      <c r="U860" s="11">
        <f t="shared" si="68"/>
        <v>42079.412245370368</v>
      </c>
      <c r="V860" s="11">
        <f t="shared" si="69"/>
        <v>42109.624305555553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s="7">
        <f t="shared" si="70"/>
        <v>42.72</v>
      </c>
      <c r="Q861" t="str">
        <f t="shared" si="71"/>
        <v>music</v>
      </c>
      <c r="R861" t="str">
        <f t="shared" si="72"/>
        <v>metal</v>
      </c>
      <c r="S861">
        <v>42128.486898148149</v>
      </c>
      <c r="T861">
        <v>42158.666666666664</v>
      </c>
      <c r="U861" s="11">
        <f t="shared" si="68"/>
        <v>42128.486898148149</v>
      </c>
      <c r="V861" s="11">
        <f t="shared" si="69"/>
        <v>42158.666666666664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7">
        <f t="shared" si="70"/>
        <v>52.92</v>
      </c>
      <c r="Q862" t="str">
        <f t="shared" si="71"/>
        <v>music</v>
      </c>
      <c r="R862" t="str">
        <f t="shared" si="72"/>
        <v>jazz</v>
      </c>
      <c r="S862">
        <v>41570.149456018517</v>
      </c>
      <c r="T862">
        <v>41600.191122685181</v>
      </c>
      <c r="U862" s="11">
        <f t="shared" si="68"/>
        <v>41570.149456018517</v>
      </c>
      <c r="V862" s="11">
        <f t="shared" si="69"/>
        <v>41600.191122685181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7">
        <f t="shared" si="70"/>
        <v>50.5</v>
      </c>
      <c r="Q863" t="str">
        <f t="shared" si="71"/>
        <v>music</v>
      </c>
      <c r="R863" t="str">
        <f t="shared" si="72"/>
        <v>jazz</v>
      </c>
      <c r="S863">
        <v>42599.631990740738</v>
      </c>
      <c r="T863">
        <v>42629.631990740738</v>
      </c>
      <c r="U863" s="11">
        <f t="shared" si="68"/>
        <v>42599.631990740738</v>
      </c>
      <c r="V863" s="11">
        <f t="shared" si="69"/>
        <v>42629.631990740738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7">
        <f t="shared" si="70"/>
        <v>42.5</v>
      </c>
      <c r="Q864" t="str">
        <f t="shared" si="71"/>
        <v>music</v>
      </c>
      <c r="R864" t="str">
        <f t="shared" si="72"/>
        <v>jazz</v>
      </c>
      <c r="S864">
        <v>41559.221620370365</v>
      </c>
      <c r="T864">
        <v>41589.263287037036</v>
      </c>
      <c r="U864" s="11">
        <f t="shared" si="68"/>
        <v>41559.221620370365</v>
      </c>
      <c r="V864" s="11">
        <f t="shared" si="69"/>
        <v>41589.263287037036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7">
        <f t="shared" si="70"/>
        <v>18</v>
      </c>
      <c r="Q865" t="str">
        <f t="shared" si="71"/>
        <v>music</v>
      </c>
      <c r="R865" t="str">
        <f t="shared" si="72"/>
        <v>jazz</v>
      </c>
      <c r="S865">
        <v>40920.784328703703</v>
      </c>
      <c r="T865">
        <v>40950.784328703703</v>
      </c>
      <c r="U865" s="11">
        <f t="shared" si="68"/>
        <v>40920.784328703703</v>
      </c>
      <c r="V865" s="11">
        <f t="shared" si="69"/>
        <v>40950.784328703703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7">
        <f t="shared" si="70"/>
        <v>34.18</v>
      </c>
      <c r="Q866" t="str">
        <f t="shared" si="71"/>
        <v>music</v>
      </c>
      <c r="R866" t="str">
        <f t="shared" si="72"/>
        <v>jazz</v>
      </c>
      <c r="S866">
        <v>41540.773587962962</v>
      </c>
      <c r="T866">
        <v>41563.082638888889</v>
      </c>
      <c r="U866" s="11">
        <f t="shared" si="68"/>
        <v>41540.773587962962</v>
      </c>
      <c r="V866" s="11">
        <f t="shared" si="69"/>
        <v>41563.082638888889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7">
        <f t="shared" si="70"/>
        <v>22.5</v>
      </c>
      <c r="Q867" t="str">
        <f t="shared" si="71"/>
        <v>music</v>
      </c>
      <c r="R867" t="str">
        <f t="shared" si="72"/>
        <v>jazz</v>
      </c>
      <c r="S867">
        <v>41230.439780092594</v>
      </c>
      <c r="T867">
        <v>41290.439780092594</v>
      </c>
      <c r="U867" s="11">
        <f t="shared" si="68"/>
        <v>41230.439780092594</v>
      </c>
      <c r="V867" s="11">
        <f t="shared" si="69"/>
        <v>41290.439780092594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7">
        <f t="shared" si="70"/>
        <v>58.18</v>
      </c>
      <c r="Q868" t="str">
        <f t="shared" si="71"/>
        <v>music</v>
      </c>
      <c r="R868" t="str">
        <f t="shared" si="72"/>
        <v>jazz</v>
      </c>
      <c r="S868">
        <v>42025.304606481477</v>
      </c>
      <c r="T868">
        <v>42063.298611111109</v>
      </c>
      <c r="U868" s="11">
        <f t="shared" si="68"/>
        <v>42025.304606481477</v>
      </c>
      <c r="V868" s="11">
        <f t="shared" si="69"/>
        <v>42063.298611111109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7">
        <f t="shared" si="70"/>
        <v>109.18</v>
      </c>
      <c r="Q869" t="str">
        <f t="shared" si="71"/>
        <v>music</v>
      </c>
      <c r="R869" t="str">
        <f t="shared" si="72"/>
        <v>jazz</v>
      </c>
      <c r="S869">
        <v>40087.772060185183</v>
      </c>
      <c r="T869">
        <v>40147.874305555553</v>
      </c>
      <c r="U869" s="11">
        <f t="shared" si="68"/>
        <v>40087.772060185183</v>
      </c>
      <c r="V869" s="11">
        <f t="shared" si="69"/>
        <v>40147.874305555553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7">
        <f t="shared" si="70"/>
        <v>50</v>
      </c>
      <c r="Q870" t="str">
        <f t="shared" si="71"/>
        <v>music</v>
      </c>
      <c r="R870" t="str">
        <f t="shared" si="72"/>
        <v>jazz</v>
      </c>
      <c r="S870">
        <v>41615.694421296292</v>
      </c>
      <c r="T870">
        <v>41645.694421296292</v>
      </c>
      <c r="U870" s="11">
        <f t="shared" si="68"/>
        <v>41615.694421296292</v>
      </c>
      <c r="V870" s="11">
        <f t="shared" si="69"/>
        <v>41645.694421296292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7">
        <f t="shared" si="70"/>
        <v>346.67</v>
      </c>
      <c r="Q871" t="str">
        <f t="shared" si="71"/>
        <v>music</v>
      </c>
      <c r="R871" t="str">
        <f t="shared" si="72"/>
        <v>jazz</v>
      </c>
      <c r="S871">
        <v>41342.512233796297</v>
      </c>
      <c r="T871">
        <v>41372.470567129625</v>
      </c>
      <c r="U871" s="11">
        <f t="shared" si="68"/>
        <v>41342.512233796297</v>
      </c>
      <c r="V871" s="11">
        <f t="shared" si="69"/>
        <v>41372.470567129625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7">
        <f t="shared" si="70"/>
        <v>12.4</v>
      </c>
      <c r="Q872" t="str">
        <f t="shared" si="71"/>
        <v>music</v>
      </c>
      <c r="R872" t="str">
        <f t="shared" si="72"/>
        <v>jazz</v>
      </c>
      <c r="S872">
        <v>41487.688923611109</v>
      </c>
      <c r="T872">
        <v>41517.688923611109</v>
      </c>
      <c r="U872" s="11">
        <f t="shared" si="68"/>
        <v>41487.688923611109</v>
      </c>
      <c r="V872" s="11">
        <f t="shared" si="69"/>
        <v>41517.688923611109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7">
        <f t="shared" si="70"/>
        <v>27.08</v>
      </c>
      <c r="Q873" t="str">
        <f t="shared" si="71"/>
        <v>music</v>
      </c>
      <c r="R873" t="str">
        <f t="shared" si="72"/>
        <v>jazz</v>
      </c>
      <c r="S873">
        <v>41577.227951388886</v>
      </c>
      <c r="T873">
        <v>41607.26961805555</v>
      </c>
      <c r="U873" s="11">
        <f t="shared" si="68"/>
        <v>41577.227951388886</v>
      </c>
      <c r="V873" s="11">
        <f t="shared" si="69"/>
        <v>41607.26961805555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7">
        <f t="shared" si="70"/>
        <v>32.5</v>
      </c>
      <c r="Q874" t="str">
        <f t="shared" si="71"/>
        <v>music</v>
      </c>
      <c r="R874" t="str">
        <f t="shared" si="72"/>
        <v>jazz</v>
      </c>
      <c r="S874">
        <v>40567.492210648146</v>
      </c>
      <c r="T874">
        <v>40612.492210648146</v>
      </c>
      <c r="U874" s="11">
        <f t="shared" si="68"/>
        <v>40567.492210648146</v>
      </c>
      <c r="V874" s="11">
        <f t="shared" si="69"/>
        <v>40612.492210648146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7">
        <f t="shared" si="70"/>
        <v>9</v>
      </c>
      <c r="Q875" t="str">
        <f t="shared" si="71"/>
        <v>music</v>
      </c>
      <c r="R875" t="str">
        <f t="shared" si="72"/>
        <v>jazz</v>
      </c>
      <c r="S875">
        <v>41183.833796296298</v>
      </c>
      <c r="T875">
        <v>41223.875462962962</v>
      </c>
      <c r="U875" s="11">
        <f t="shared" si="68"/>
        <v>41183.833796296298</v>
      </c>
      <c r="V875" s="11">
        <f t="shared" si="69"/>
        <v>41223.875462962962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7">
        <f t="shared" si="70"/>
        <v>34.76</v>
      </c>
      <c r="Q876" t="str">
        <f t="shared" si="71"/>
        <v>music</v>
      </c>
      <c r="R876" t="str">
        <f t="shared" si="72"/>
        <v>jazz</v>
      </c>
      <c r="S876">
        <v>41368.250393518516</v>
      </c>
      <c r="T876">
        <v>41398.250393518516</v>
      </c>
      <c r="U876" s="11">
        <f t="shared" si="68"/>
        <v>41368.250393518516</v>
      </c>
      <c r="V876" s="11">
        <f t="shared" si="69"/>
        <v>41398.250393518516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7" t="e">
        <f t="shared" si="70"/>
        <v>#DIV/0!</v>
      </c>
      <c r="Q877" t="str">
        <f t="shared" si="71"/>
        <v>music</v>
      </c>
      <c r="R877" t="str">
        <f t="shared" si="72"/>
        <v>jazz</v>
      </c>
      <c r="S877">
        <v>42248.390405092585</v>
      </c>
      <c r="T877">
        <v>42268.390405092585</v>
      </c>
      <c r="U877" s="11">
        <f t="shared" si="68"/>
        <v>42248.390405092585</v>
      </c>
      <c r="V877" s="11">
        <f t="shared" si="69"/>
        <v>42268.390405092585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7">
        <f t="shared" si="70"/>
        <v>28.58</v>
      </c>
      <c r="Q878" t="str">
        <f t="shared" si="71"/>
        <v>music</v>
      </c>
      <c r="R878" t="str">
        <f t="shared" si="72"/>
        <v>jazz</v>
      </c>
      <c r="S878">
        <v>41276.163506944438</v>
      </c>
      <c r="T878">
        <v>41309.163506944438</v>
      </c>
      <c r="U878" s="11">
        <f t="shared" si="68"/>
        <v>41276.163506944438</v>
      </c>
      <c r="V878" s="11">
        <f t="shared" si="69"/>
        <v>41309.163506944438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7">
        <f t="shared" si="70"/>
        <v>46.59</v>
      </c>
      <c r="Q879" t="str">
        <f t="shared" si="71"/>
        <v>music</v>
      </c>
      <c r="R879" t="str">
        <f t="shared" si="72"/>
        <v>jazz</v>
      </c>
      <c r="S879">
        <v>41597.455555555556</v>
      </c>
      <c r="T879">
        <v>41627.455555555556</v>
      </c>
      <c r="U879" s="11">
        <f t="shared" si="68"/>
        <v>41597.455555555556</v>
      </c>
      <c r="V879" s="11">
        <f t="shared" si="69"/>
        <v>41627.455555555556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7">
        <f t="shared" si="70"/>
        <v>32.5</v>
      </c>
      <c r="Q880" t="str">
        <f t="shared" si="71"/>
        <v>music</v>
      </c>
      <c r="R880" t="str">
        <f t="shared" si="72"/>
        <v>jazz</v>
      </c>
      <c r="S880">
        <v>40504.899583333332</v>
      </c>
      <c r="T880">
        <v>40534.899583333332</v>
      </c>
      <c r="U880" s="11">
        <f t="shared" si="68"/>
        <v>40504.899583333332</v>
      </c>
      <c r="V880" s="11">
        <f t="shared" si="69"/>
        <v>40534.899583333332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7">
        <f t="shared" si="70"/>
        <v>21.47</v>
      </c>
      <c r="Q881" t="str">
        <f t="shared" si="71"/>
        <v>music</v>
      </c>
      <c r="R881" t="str">
        <f t="shared" si="72"/>
        <v>jazz</v>
      </c>
      <c r="S881">
        <v>41037.496585648143</v>
      </c>
      <c r="T881">
        <v>41058.496585648143</v>
      </c>
      <c r="U881" s="11">
        <f t="shared" si="68"/>
        <v>41037.496585648143</v>
      </c>
      <c r="V881" s="11">
        <f t="shared" si="69"/>
        <v>41058.496585648143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7">
        <f t="shared" si="70"/>
        <v>14.13</v>
      </c>
      <c r="Q882" t="str">
        <f t="shared" si="71"/>
        <v>music</v>
      </c>
      <c r="R882" t="str">
        <f t="shared" si="72"/>
        <v>indie rock</v>
      </c>
      <c r="S882">
        <v>41178.987708333334</v>
      </c>
      <c r="T882">
        <v>41211.987708333334</v>
      </c>
      <c r="U882" s="11">
        <f t="shared" si="68"/>
        <v>41178.987708333334</v>
      </c>
      <c r="V882" s="11">
        <f t="shared" si="69"/>
        <v>41211.987708333334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7">
        <f t="shared" si="70"/>
        <v>30</v>
      </c>
      <c r="Q883" t="str">
        <f t="shared" si="71"/>
        <v>music</v>
      </c>
      <c r="R883" t="str">
        <f t="shared" si="72"/>
        <v>indie rock</v>
      </c>
      <c r="S883">
        <v>40876.917662037034</v>
      </c>
      <c r="T883">
        <v>40921.917662037034</v>
      </c>
      <c r="U883" s="11">
        <f t="shared" si="68"/>
        <v>40876.917662037034</v>
      </c>
      <c r="V883" s="11">
        <f t="shared" si="69"/>
        <v>40921.917662037034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7">
        <f t="shared" si="70"/>
        <v>21.57</v>
      </c>
      <c r="Q884" t="str">
        <f t="shared" si="71"/>
        <v>music</v>
      </c>
      <c r="R884" t="str">
        <f t="shared" si="72"/>
        <v>indie rock</v>
      </c>
      <c r="S884">
        <v>40759.527199074073</v>
      </c>
      <c r="T884">
        <v>40792.527199074073</v>
      </c>
      <c r="U884" s="11">
        <f t="shared" si="68"/>
        <v>40759.527199074073</v>
      </c>
      <c r="V884" s="11">
        <f t="shared" si="69"/>
        <v>40792.527199074073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7">
        <f t="shared" si="70"/>
        <v>83.38</v>
      </c>
      <c r="Q885" t="str">
        <f t="shared" si="71"/>
        <v>music</v>
      </c>
      <c r="R885" t="str">
        <f t="shared" si="72"/>
        <v>indie rock</v>
      </c>
      <c r="S885">
        <v>42371.602256944439</v>
      </c>
      <c r="T885">
        <v>42431.602256944439</v>
      </c>
      <c r="U885" s="11">
        <f t="shared" si="68"/>
        <v>42371.602256944439</v>
      </c>
      <c r="V885" s="11">
        <f t="shared" si="69"/>
        <v>42431.602256944439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7">
        <f t="shared" si="70"/>
        <v>10</v>
      </c>
      <c r="Q886" t="str">
        <f t="shared" si="71"/>
        <v>music</v>
      </c>
      <c r="R886" t="str">
        <f t="shared" si="72"/>
        <v>indie rock</v>
      </c>
      <c r="S886">
        <v>40981.469282407401</v>
      </c>
      <c r="T886">
        <v>41040.771527777775</v>
      </c>
      <c r="U886" s="11">
        <f t="shared" si="68"/>
        <v>40981.469282407401</v>
      </c>
      <c r="V886" s="11">
        <f t="shared" si="69"/>
        <v>41040.771527777775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7">
        <f t="shared" si="70"/>
        <v>35.71</v>
      </c>
      <c r="Q887" t="str">
        <f t="shared" si="71"/>
        <v>music</v>
      </c>
      <c r="R887" t="str">
        <f t="shared" si="72"/>
        <v>indie rock</v>
      </c>
      <c r="S887">
        <v>42713.607766203706</v>
      </c>
      <c r="T887">
        <v>42734.607766203706</v>
      </c>
      <c r="U887" s="11">
        <f t="shared" si="68"/>
        <v>42713.607766203706</v>
      </c>
      <c r="V887" s="11">
        <f t="shared" si="69"/>
        <v>42734.607766203706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7">
        <f t="shared" si="70"/>
        <v>29.29</v>
      </c>
      <c r="Q888" t="str">
        <f t="shared" si="71"/>
        <v>music</v>
      </c>
      <c r="R888" t="str">
        <f t="shared" si="72"/>
        <v>indie rock</v>
      </c>
      <c r="S888">
        <v>42603.537187499998</v>
      </c>
      <c r="T888">
        <v>42628.537187499998</v>
      </c>
      <c r="U888" s="11">
        <f t="shared" si="68"/>
        <v>42603.537187499998</v>
      </c>
      <c r="V888" s="11">
        <f t="shared" si="69"/>
        <v>42628.537187499998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7" t="e">
        <f t="shared" si="70"/>
        <v>#DIV/0!</v>
      </c>
      <c r="Q889" t="str">
        <f t="shared" si="71"/>
        <v>music</v>
      </c>
      <c r="R889" t="str">
        <f t="shared" si="72"/>
        <v>indie rock</v>
      </c>
      <c r="S889">
        <v>41026.62563657407</v>
      </c>
      <c r="T889">
        <v>41056.62563657407</v>
      </c>
      <c r="U889" s="11">
        <f t="shared" si="68"/>
        <v>41026.62563657407</v>
      </c>
      <c r="V889" s="11">
        <f t="shared" si="69"/>
        <v>41056.62563657407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7">
        <f t="shared" si="70"/>
        <v>18</v>
      </c>
      <c r="Q890" t="str">
        <f t="shared" si="71"/>
        <v>music</v>
      </c>
      <c r="R890" t="str">
        <f t="shared" si="72"/>
        <v>indie rock</v>
      </c>
      <c r="S890">
        <v>40751.419965277775</v>
      </c>
      <c r="T890">
        <v>40786.916666666664</v>
      </c>
      <c r="U890" s="11">
        <f t="shared" si="68"/>
        <v>40751.419965277775</v>
      </c>
      <c r="V890" s="11">
        <f t="shared" si="69"/>
        <v>40786.916666666664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7">
        <f t="shared" si="70"/>
        <v>73.760000000000005</v>
      </c>
      <c r="Q891" t="str">
        <f t="shared" si="71"/>
        <v>music</v>
      </c>
      <c r="R891" t="str">
        <f t="shared" si="72"/>
        <v>indie rock</v>
      </c>
      <c r="S891">
        <v>41887.450729166667</v>
      </c>
      <c r="T891">
        <v>41917.450729166667</v>
      </c>
      <c r="U891" s="11">
        <f t="shared" si="68"/>
        <v>41887.450729166667</v>
      </c>
      <c r="V891" s="11">
        <f t="shared" si="69"/>
        <v>41917.450729166667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7">
        <f t="shared" si="70"/>
        <v>31.25</v>
      </c>
      <c r="Q892" t="str">
        <f t="shared" si="71"/>
        <v>music</v>
      </c>
      <c r="R892" t="str">
        <f t="shared" si="72"/>
        <v>indie rock</v>
      </c>
      <c r="S892">
        <v>41569.365497685183</v>
      </c>
      <c r="T892">
        <v>41599.407164351847</v>
      </c>
      <c r="U892" s="11">
        <f t="shared" si="68"/>
        <v>41569.365497685183</v>
      </c>
      <c r="V892" s="11">
        <f t="shared" si="69"/>
        <v>41599.407164351847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7">
        <f t="shared" si="70"/>
        <v>28.89</v>
      </c>
      <c r="Q893" t="str">
        <f t="shared" si="71"/>
        <v>music</v>
      </c>
      <c r="R893" t="str">
        <f t="shared" si="72"/>
        <v>indie rock</v>
      </c>
      <c r="S893">
        <v>41841.698263888888</v>
      </c>
      <c r="T893">
        <v>41871.698263888888</v>
      </c>
      <c r="U893" s="11">
        <f t="shared" si="68"/>
        <v>41841.698263888888</v>
      </c>
      <c r="V893" s="11">
        <f t="shared" si="69"/>
        <v>41871.698263888888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7">
        <f t="shared" si="70"/>
        <v>143.82</v>
      </c>
      <c r="Q894" t="str">
        <f t="shared" si="71"/>
        <v>music</v>
      </c>
      <c r="R894" t="str">
        <f t="shared" si="72"/>
        <v>indie rock</v>
      </c>
      <c r="S894">
        <v>40303.866701388884</v>
      </c>
      <c r="T894">
        <v>40390.833333333328</v>
      </c>
      <c r="U894" s="11">
        <f t="shared" si="68"/>
        <v>40303.866701388884</v>
      </c>
      <c r="V894" s="11">
        <f t="shared" si="69"/>
        <v>40390.833333333328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7">
        <f t="shared" si="70"/>
        <v>40</v>
      </c>
      <c r="Q895" t="str">
        <f t="shared" si="71"/>
        <v>music</v>
      </c>
      <c r="R895" t="str">
        <f t="shared" si="72"/>
        <v>indie rock</v>
      </c>
      <c r="S895">
        <v>42065.564386574071</v>
      </c>
      <c r="T895">
        <v>42095.522719907407</v>
      </c>
      <c r="U895" s="11">
        <f t="shared" si="68"/>
        <v>42065.564386574071</v>
      </c>
      <c r="V895" s="11">
        <f t="shared" si="69"/>
        <v>42095.522719907407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7">
        <f t="shared" si="70"/>
        <v>147.81</v>
      </c>
      <c r="Q896" t="str">
        <f t="shared" si="71"/>
        <v>music</v>
      </c>
      <c r="R896" t="str">
        <f t="shared" si="72"/>
        <v>indie rock</v>
      </c>
      <c r="S896">
        <v>42496.648263888892</v>
      </c>
      <c r="T896">
        <v>42526.648263888892</v>
      </c>
      <c r="U896" s="11">
        <f t="shared" si="68"/>
        <v>42496.648263888892</v>
      </c>
      <c r="V896" s="11">
        <f t="shared" si="69"/>
        <v>42526.648263888892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7">
        <f t="shared" si="70"/>
        <v>27.86</v>
      </c>
      <c r="Q897" t="str">
        <f t="shared" si="71"/>
        <v>music</v>
      </c>
      <c r="R897" t="str">
        <f t="shared" si="72"/>
        <v>indie rock</v>
      </c>
      <c r="S897">
        <v>40430.794317129628</v>
      </c>
      <c r="T897">
        <v>40475.794317129628</v>
      </c>
      <c r="U897" s="11">
        <f t="shared" si="68"/>
        <v>40430.794317129628</v>
      </c>
      <c r="V897" s="11">
        <f t="shared" si="69"/>
        <v>40475.794317129628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7">
        <f t="shared" si="70"/>
        <v>44.44</v>
      </c>
      <c r="Q898" t="str">
        <f t="shared" si="71"/>
        <v>music</v>
      </c>
      <c r="R898" t="str">
        <f t="shared" si="72"/>
        <v>indie rock</v>
      </c>
      <c r="S898">
        <v>42218.539652777778</v>
      </c>
      <c r="T898">
        <v>42243.833333333336</v>
      </c>
      <c r="U898" s="11">
        <f t="shared" ref="U898:U961" si="73">(((J898/60)/60)/24)+DATE(1970,1,1)+(-8/24)</f>
        <v>42218.539652777778</v>
      </c>
      <c r="V898" s="11">
        <f t="shared" ref="V898:V961" si="74">(((I898/60)/60)/24)+DATE(1970,1,1)+(-8/24)</f>
        <v>42243.833333333336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7" t="e">
        <f t="shared" ref="P899:P962" si="75">ROUND(E899/L899,2)</f>
        <v>#DIV/0!</v>
      </c>
      <c r="Q899" t="str">
        <f t="shared" ref="Q899:Q962" si="76">LEFT(N899,SEARCH("/",N899,1)-1)</f>
        <v>music</v>
      </c>
      <c r="R899" t="str">
        <f t="shared" ref="R899:R962" si="77">RIGHT(N899,LEN(N899)-SEARCH("/",N899))</f>
        <v>indie rock</v>
      </c>
      <c r="S899">
        <v>41211.355416666665</v>
      </c>
      <c r="T899">
        <v>41241.39708333333</v>
      </c>
      <c r="U899" s="11">
        <f t="shared" si="73"/>
        <v>41211.355416666665</v>
      </c>
      <c r="V899" s="11">
        <f t="shared" si="74"/>
        <v>41241.39708333333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7">
        <f t="shared" si="75"/>
        <v>35</v>
      </c>
      <c r="Q900" t="str">
        <f t="shared" si="76"/>
        <v>music</v>
      </c>
      <c r="R900" t="str">
        <f t="shared" si="77"/>
        <v>indie rock</v>
      </c>
      <c r="S900">
        <v>40878.424884259257</v>
      </c>
      <c r="T900">
        <v>40923.424884259257</v>
      </c>
      <c r="U900" s="11">
        <f t="shared" si="73"/>
        <v>40878.424884259257</v>
      </c>
      <c r="V900" s="11">
        <f t="shared" si="74"/>
        <v>40923.424884259257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7">
        <f t="shared" si="75"/>
        <v>35</v>
      </c>
      <c r="Q901" t="str">
        <f t="shared" si="76"/>
        <v>music</v>
      </c>
      <c r="R901" t="str">
        <f t="shared" si="77"/>
        <v>indie rock</v>
      </c>
      <c r="S901">
        <v>40645.765763888885</v>
      </c>
      <c r="T901">
        <v>40690.765763888885</v>
      </c>
      <c r="U901" s="11">
        <f t="shared" si="73"/>
        <v>40645.765763888885</v>
      </c>
      <c r="V901" s="11">
        <f t="shared" si="74"/>
        <v>40690.765763888885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7">
        <f t="shared" si="75"/>
        <v>10.5</v>
      </c>
      <c r="Q902" t="str">
        <f t="shared" si="76"/>
        <v>music</v>
      </c>
      <c r="R902" t="str">
        <f t="shared" si="77"/>
        <v>jazz</v>
      </c>
      <c r="S902">
        <v>42429.516226851854</v>
      </c>
      <c r="T902">
        <v>42459.474560185183</v>
      </c>
      <c r="U902" s="11">
        <f t="shared" si="73"/>
        <v>42429.516226851854</v>
      </c>
      <c r="V902" s="11">
        <f t="shared" si="74"/>
        <v>42459.474560185183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7" t="e">
        <f t="shared" si="75"/>
        <v>#DIV/0!</v>
      </c>
      <c r="Q903" t="str">
        <f t="shared" si="76"/>
        <v>music</v>
      </c>
      <c r="R903" t="str">
        <f t="shared" si="77"/>
        <v>jazz</v>
      </c>
      <c r="S903">
        <v>40291.478171296294</v>
      </c>
      <c r="T903">
        <v>40337.46597222222</v>
      </c>
      <c r="U903" s="11">
        <f t="shared" si="73"/>
        <v>40291.478171296294</v>
      </c>
      <c r="V903" s="11">
        <f t="shared" si="74"/>
        <v>40337.46597222222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7">
        <f t="shared" si="75"/>
        <v>30</v>
      </c>
      <c r="Q904" t="str">
        <f t="shared" si="76"/>
        <v>music</v>
      </c>
      <c r="R904" t="str">
        <f t="shared" si="77"/>
        <v>jazz</v>
      </c>
      <c r="S904">
        <v>41829.632199074069</v>
      </c>
      <c r="T904">
        <v>41881.3125</v>
      </c>
      <c r="U904" s="11">
        <f t="shared" si="73"/>
        <v>41829.632199074069</v>
      </c>
      <c r="V904" s="11">
        <f t="shared" si="74"/>
        <v>41881.3125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7">
        <f t="shared" si="75"/>
        <v>40</v>
      </c>
      <c r="Q905" t="str">
        <f t="shared" si="76"/>
        <v>music</v>
      </c>
      <c r="R905" t="str">
        <f t="shared" si="77"/>
        <v>jazz</v>
      </c>
      <c r="S905">
        <v>41149.462731481479</v>
      </c>
      <c r="T905">
        <v>41174.767361111109</v>
      </c>
      <c r="U905" s="11">
        <f t="shared" si="73"/>
        <v>41149.462731481479</v>
      </c>
      <c r="V905" s="11">
        <f t="shared" si="74"/>
        <v>41174.767361111109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7">
        <f t="shared" si="75"/>
        <v>50.33</v>
      </c>
      <c r="Q906" t="str">
        <f t="shared" si="76"/>
        <v>music</v>
      </c>
      <c r="R906" t="str">
        <f t="shared" si="77"/>
        <v>jazz</v>
      </c>
      <c r="S906">
        <v>42341.74695601852</v>
      </c>
      <c r="T906">
        <v>42371.74695601852</v>
      </c>
      <c r="U906" s="11">
        <f t="shared" si="73"/>
        <v>42341.74695601852</v>
      </c>
      <c r="V906" s="11">
        <f t="shared" si="74"/>
        <v>42371.74695601852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7">
        <f t="shared" si="75"/>
        <v>32.67</v>
      </c>
      <c r="Q907" t="str">
        <f t="shared" si="76"/>
        <v>music</v>
      </c>
      <c r="R907" t="str">
        <f t="shared" si="77"/>
        <v>jazz</v>
      </c>
      <c r="S907">
        <v>40506.906550925924</v>
      </c>
      <c r="T907">
        <v>40566.906550925924</v>
      </c>
      <c r="U907" s="11">
        <f t="shared" si="73"/>
        <v>40506.906550925924</v>
      </c>
      <c r="V907" s="11">
        <f t="shared" si="74"/>
        <v>40566.906550925924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7" t="e">
        <f t="shared" si="75"/>
        <v>#DIV/0!</v>
      </c>
      <c r="Q908" t="str">
        <f t="shared" si="76"/>
        <v>music</v>
      </c>
      <c r="R908" t="str">
        <f t="shared" si="77"/>
        <v>jazz</v>
      </c>
      <c r="S908">
        <v>41680.856365740736</v>
      </c>
      <c r="T908">
        <v>41710.814699074072</v>
      </c>
      <c r="U908" s="11">
        <f t="shared" si="73"/>
        <v>41680.856365740736</v>
      </c>
      <c r="V908" s="11">
        <f t="shared" si="74"/>
        <v>41710.814699074072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7" t="e">
        <f t="shared" si="75"/>
        <v>#DIV/0!</v>
      </c>
      <c r="Q909" t="str">
        <f t="shared" si="76"/>
        <v>music</v>
      </c>
      <c r="R909" t="str">
        <f t="shared" si="77"/>
        <v>jazz</v>
      </c>
      <c r="S909">
        <v>40766.8590625</v>
      </c>
      <c r="T909">
        <v>40796.8590625</v>
      </c>
      <c r="U909" s="11">
        <f t="shared" si="73"/>
        <v>40766.8590625</v>
      </c>
      <c r="V909" s="11">
        <f t="shared" si="74"/>
        <v>40796.8590625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7" t="e">
        <f t="shared" si="75"/>
        <v>#DIV/0!</v>
      </c>
      <c r="Q910" t="str">
        <f t="shared" si="76"/>
        <v>music</v>
      </c>
      <c r="R910" t="str">
        <f t="shared" si="77"/>
        <v>jazz</v>
      </c>
      <c r="S910">
        <v>40340.468229166661</v>
      </c>
      <c r="T910">
        <v>40385.874305555553</v>
      </c>
      <c r="U910" s="11">
        <f t="shared" si="73"/>
        <v>40340.468229166661</v>
      </c>
      <c r="V910" s="11">
        <f t="shared" si="74"/>
        <v>40385.874305555553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7">
        <f t="shared" si="75"/>
        <v>65</v>
      </c>
      <c r="Q911" t="str">
        <f t="shared" si="76"/>
        <v>music</v>
      </c>
      <c r="R911" t="str">
        <f t="shared" si="77"/>
        <v>jazz</v>
      </c>
      <c r="S911">
        <v>41081.356944444444</v>
      </c>
      <c r="T911">
        <v>41112.833333333328</v>
      </c>
      <c r="U911" s="11">
        <f t="shared" si="73"/>
        <v>41081.356944444444</v>
      </c>
      <c r="V911" s="11">
        <f t="shared" si="74"/>
        <v>41112.833333333328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7">
        <f t="shared" si="75"/>
        <v>24.6</v>
      </c>
      <c r="Q912" t="str">
        <f t="shared" si="76"/>
        <v>music</v>
      </c>
      <c r="R912" t="str">
        <f t="shared" si="77"/>
        <v>jazz</v>
      </c>
      <c r="S912">
        <v>42737.212025462963</v>
      </c>
      <c r="T912">
        <v>42797.212025462963</v>
      </c>
      <c r="U912" s="11">
        <f t="shared" si="73"/>
        <v>42737.212025462963</v>
      </c>
      <c r="V912" s="11">
        <f t="shared" si="74"/>
        <v>42797.212025462963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7" t="e">
        <f t="shared" si="75"/>
        <v>#DIV/0!</v>
      </c>
      <c r="Q913" t="str">
        <f t="shared" si="76"/>
        <v>music</v>
      </c>
      <c r="R913" t="str">
        <f t="shared" si="77"/>
        <v>jazz</v>
      </c>
      <c r="S913">
        <v>41641.671817129631</v>
      </c>
      <c r="T913">
        <v>41662.671817129631</v>
      </c>
      <c r="U913" s="11">
        <f t="shared" si="73"/>
        <v>41641.671817129631</v>
      </c>
      <c r="V913" s="11">
        <f t="shared" si="74"/>
        <v>41662.671817129631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7">
        <f t="shared" si="75"/>
        <v>15</v>
      </c>
      <c r="Q914" t="str">
        <f t="shared" si="76"/>
        <v>music</v>
      </c>
      <c r="R914" t="str">
        <f t="shared" si="77"/>
        <v>jazz</v>
      </c>
      <c r="S914">
        <v>41193.776006944441</v>
      </c>
      <c r="T914">
        <v>41253.817673611105</v>
      </c>
      <c r="U914" s="11">
        <f t="shared" si="73"/>
        <v>41193.776006944441</v>
      </c>
      <c r="V914" s="11">
        <f t="shared" si="74"/>
        <v>41253.817673611105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7">
        <f t="shared" si="75"/>
        <v>82.58</v>
      </c>
      <c r="Q915" t="str">
        <f t="shared" si="76"/>
        <v>music</v>
      </c>
      <c r="R915" t="str">
        <f t="shared" si="77"/>
        <v>jazz</v>
      </c>
      <c r="S915">
        <v>41003.805775462963</v>
      </c>
      <c r="T915">
        <v>41033.805775462963</v>
      </c>
      <c r="U915" s="11">
        <f t="shared" si="73"/>
        <v>41003.805775462963</v>
      </c>
      <c r="V915" s="11">
        <f t="shared" si="74"/>
        <v>41033.805775462963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7" t="e">
        <f t="shared" si="75"/>
        <v>#DIV/0!</v>
      </c>
      <c r="Q916" t="str">
        <f t="shared" si="76"/>
        <v>music</v>
      </c>
      <c r="R916" t="str">
        <f t="shared" si="77"/>
        <v>jazz</v>
      </c>
      <c r="S916">
        <v>41116.429942129631</v>
      </c>
      <c r="T916">
        <v>41146.429942129631</v>
      </c>
      <c r="U916" s="11">
        <f t="shared" si="73"/>
        <v>41116.429942129631</v>
      </c>
      <c r="V916" s="11">
        <f t="shared" si="74"/>
        <v>41146.429942129631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7">
        <f t="shared" si="75"/>
        <v>41.67</v>
      </c>
      <c r="Q917" t="str">
        <f t="shared" si="76"/>
        <v>music</v>
      </c>
      <c r="R917" t="str">
        <f t="shared" si="77"/>
        <v>jazz</v>
      </c>
      <c r="S917">
        <v>40937.346226851849</v>
      </c>
      <c r="T917">
        <v>40968.874305555553</v>
      </c>
      <c r="U917" s="11">
        <f t="shared" si="73"/>
        <v>40937.346226851849</v>
      </c>
      <c r="V917" s="11">
        <f t="shared" si="74"/>
        <v>40968.874305555553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7" t="e">
        <f t="shared" si="75"/>
        <v>#DIV/0!</v>
      </c>
      <c r="Q918" t="str">
        <f t="shared" si="76"/>
        <v>music</v>
      </c>
      <c r="R918" t="str">
        <f t="shared" si="77"/>
        <v>jazz</v>
      </c>
      <c r="S918">
        <v>40434.520069444443</v>
      </c>
      <c r="T918">
        <v>40472.875</v>
      </c>
      <c r="U918" s="11">
        <f t="shared" si="73"/>
        <v>40434.520069444443</v>
      </c>
      <c r="V918" s="11">
        <f t="shared" si="74"/>
        <v>40472.875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7">
        <f t="shared" si="75"/>
        <v>30</v>
      </c>
      <c r="Q919" t="str">
        <f t="shared" si="76"/>
        <v>music</v>
      </c>
      <c r="R919" t="str">
        <f t="shared" si="77"/>
        <v>jazz</v>
      </c>
      <c r="S919">
        <v>41802.610300925924</v>
      </c>
      <c r="T919">
        <v>41833.770833333328</v>
      </c>
      <c r="U919" s="11">
        <f t="shared" si="73"/>
        <v>41802.610300925924</v>
      </c>
      <c r="V919" s="11">
        <f t="shared" si="74"/>
        <v>41833.770833333328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7">
        <f t="shared" si="75"/>
        <v>19.600000000000001</v>
      </c>
      <c r="Q920" t="str">
        <f t="shared" si="76"/>
        <v>music</v>
      </c>
      <c r="R920" t="str">
        <f t="shared" si="77"/>
        <v>jazz</v>
      </c>
      <c r="S920">
        <v>41944.582881944443</v>
      </c>
      <c r="T920">
        <v>41974.624548611107</v>
      </c>
      <c r="U920" s="11">
        <f t="shared" si="73"/>
        <v>41944.582881944443</v>
      </c>
      <c r="V920" s="11">
        <f t="shared" si="74"/>
        <v>41974.624548611107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7">
        <f t="shared" si="75"/>
        <v>100</v>
      </c>
      <c r="Q921" t="str">
        <f t="shared" si="76"/>
        <v>music</v>
      </c>
      <c r="R921" t="str">
        <f t="shared" si="77"/>
        <v>jazz</v>
      </c>
      <c r="S921">
        <v>41227.308391203704</v>
      </c>
      <c r="T921">
        <v>41262.308391203704</v>
      </c>
      <c r="U921" s="11">
        <f t="shared" si="73"/>
        <v>41227.308391203704</v>
      </c>
      <c r="V921" s="11">
        <f t="shared" si="74"/>
        <v>41262.308391203704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7" t="e">
        <f t="shared" si="75"/>
        <v>#DIV/0!</v>
      </c>
      <c r="Q922" t="str">
        <f t="shared" si="76"/>
        <v>music</v>
      </c>
      <c r="R922" t="str">
        <f t="shared" si="77"/>
        <v>jazz</v>
      </c>
      <c r="S922">
        <v>41562.338217592594</v>
      </c>
      <c r="T922">
        <v>41592.379884259259</v>
      </c>
      <c r="U922" s="11">
        <f t="shared" si="73"/>
        <v>41562.338217592594</v>
      </c>
      <c r="V922" s="11">
        <f t="shared" si="74"/>
        <v>41592.379884259259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7">
        <f t="shared" si="75"/>
        <v>231.75</v>
      </c>
      <c r="Q923" t="str">
        <f t="shared" si="76"/>
        <v>music</v>
      </c>
      <c r="R923" t="str">
        <f t="shared" si="77"/>
        <v>jazz</v>
      </c>
      <c r="S923">
        <v>40846.837685185179</v>
      </c>
      <c r="T923">
        <v>40888.879351851851</v>
      </c>
      <c r="U923" s="11">
        <f t="shared" si="73"/>
        <v>40846.837685185179</v>
      </c>
      <c r="V923" s="11">
        <f t="shared" si="74"/>
        <v>40888.879351851851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7">
        <f t="shared" si="75"/>
        <v>189.33</v>
      </c>
      <c r="Q924" t="str">
        <f t="shared" si="76"/>
        <v>music</v>
      </c>
      <c r="R924" t="str">
        <f t="shared" si="77"/>
        <v>jazz</v>
      </c>
      <c r="S924">
        <v>41878.19667824074</v>
      </c>
      <c r="T924">
        <v>41913.19667824074</v>
      </c>
      <c r="U924" s="11">
        <f t="shared" si="73"/>
        <v>41878.19667824074</v>
      </c>
      <c r="V924" s="11">
        <f t="shared" si="74"/>
        <v>41913.19667824074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7">
        <f t="shared" si="75"/>
        <v>55</v>
      </c>
      <c r="Q925" t="str">
        <f t="shared" si="76"/>
        <v>music</v>
      </c>
      <c r="R925" t="str">
        <f t="shared" si="77"/>
        <v>jazz</v>
      </c>
      <c r="S925">
        <v>41934.626423611109</v>
      </c>
      <c r="T925">
        <v>41964.668090277781</v>
      </c>
      <c r="U925" s="11">
        <f t="shared" si="73"/>
        <v>41934.626423611109</v>
      </c>
      <c r="V925" s="11">
        <f t="shared" si="74"/>
        <v>41964.668090277781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7">
        <f t="shared" si="75"/>
        <v>21.8</v>
      </c>
      <c r="Q926" t="str">
        <f t="shared" si="76"/>
        <v>music</v>
      </c>
      <c r="R926" t="str">
        <f t="shared" si="77"/>
        <v>jazz</v>
      </c>
      <c r="S926">
        <v>41288.609594907408</v>
      </c>
      <c r="T926">
        <v>41318.609594907408</v>
      </c>
      <c r="U926" s="11">
        <f t="shared" si="73"/>
        <v>41288.609594907408</v>
      </c>
      <c r="V926" s="11">
        <f t="shared" si="74"/>
        <v>41318.609594907408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7">
        <f t="shared" si="75"/>
        <v>32</v>
      </c>
      <c r="Q927" t="str">
        <f t="shared" si="76"/>
        <v>music</v>
      </c>
      <c r="R927" t="str">
        <f t="shared" si="77"/>
        <v>jazz</v>
      </c>
      <c r="S927">
        <v>41575.547581018516</v>
      </c>
      <c r="T927">
        <v>41605.58924768518</v>
      </c>
      <c r="U927" s="11">
        <f t="shared" si="73"/>
        <v>41575.547581018516</v>
      </c>
      <c r="V927" s="11">
        <f t="shared" si="74"/>
        <v>41605.58924768518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7" t="e">
        <f t="shared" si="75"/>
        <v>#DIV/0!</v>
      </c>
      <c r="Q928" t="str">
        <f t="shared" si="76"/>
        <v>music</v>
      </c>
      <c r="R928" t="str">
        <f t="shared" si="77"/>
        <v>jazz</v>
      </c>
      <c r="S928">
        <v>40337.686689814815</v>
      </c>
      <c r="T928">
        <v>40367.611111111109</v>
      </c>
      <c r="U928" s="11">
        <f t="shared" si="73"/>
        <v>40337.686689814815</v>
      </c>
      <c r="V928" s="11">
        <f t="shared" si="74"/>
        <v>40367.611111111109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7" t="e">
        <f t="shared" si="75"/>
        <v>#DIV/0!</v>
      </c>
      <c r="Q929" t="str">
        <f t="shared" si="76"/>
        <v>music</v>
      </c>
      <c r="R929" t="str">
        <f t="shared" si="77"/>
        <v>jazz</v>
      </c>
      <c r="S929">
        <v>41013.489525462959</v>
      </c>
      <c r="T929">
        <v>41043.489525462959</v>
      </c>
      <c r="U929" s="11">
        <f t="shared" si="73"/>
        <v>41013.489525462959</v>
      </c>
      <c r="V929" s="11">
        <f t="shared" si="74"/>
        <v>41043.489525462959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7">
        <f t="shared" si="75"/>
        <v>56.25</v>
      </c>
      <c r="Q930" t="str">
        <f t="shared" si="76"/>
        <v>music</v>
      </c>
      <c r="R930" t="str">
        <f t="shared" si="77"/>
        <v>jazz</v>
      </c>
      <c r="S930">
        <v>41180.529085648144</v>
      </c>
      <c r="T930">
        <v>41230.666666666664</v>
      </c>
      <c r="U930" s="11">
        <f t="shared" si="73"/>
        <v>41180.529085648144</v>
      </c>
      <c r="V930" s="11">
        <f t="shared" si="74"/>
        <v>41230.666666666664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7" t="e">
        <f t="shared" si="75"/>
        <v>#DIV/0!</v>
      </c>
      <c r="Q931" t="str">
        <f t="shared" si="76"/>
        <v>music</v>
      </c>
      <c r="R931" t="str">
        <f t="shared" si="77"/>
        <v>jazz</v>
      </c>
      <c r="S931">
        <v>40977.904733796291</v>
      </c>
      <c r="T931">
        <v>41007.863067129627</v>
      </c>
      <c r="U931" s="11">
        <f t="shared" si="73"/>
        <v>40977.904733796291</v>
      </c>
      <c r="V931" s="11">
        <f t="shared" si="74"/>
        <v>41007.863067129627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7">
        <f t="shared" si="75"/>
        <v>69</v>
      </c>
      <c r="Q932" t="str">
        <f t="shared" si="76"/>
        <v>music</v>
      </c>
      <c r="R932" t="str">
        <f t="shared" si="77"/>
        <v>jazz</v>
      </c>
      <c r="S932">
        <v>40312.582245370366</v>
      </c>
      <c r="T932">
        <v>40354.563888888886</v>
      </c>
      <c r="U932" s="11">
        <f t="shared" si="73"/>
        <v>40312.582245370366</v>
      </c>
      <c r="V932" s="11">
        <f t="shared" si="74"/>
        <v>40354.563888888886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7">
        <f t="shared" si="75"/>
        <v>18.71</v>
      </c>
      <c r="Q933" t="str">
        <f t="shared" si="76"/>
        <v>music</v>
      </c>
      <c r="R933" t="str">
        <f t="shared" si="77"/>
        <v>jazz</v>
      </c>
      <c r="S933">
        <v>41680.026643518519</v>
      </c>
      <c r="T933">
        <v>41714.583333333328</v>
      </c>
      <c r="U933" s="11">
        <f t="shared" si="73"/>
        <v>41680.026643518519</v>
      </c>
      <c r="V933" s="11">
        <f t="shared" si="74"/>
        <v>41714.583333333328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7">
        <f t="shared" si="75"/>
        <v>46.03</v>
      </c>
      <c r="Q934" t="str">
        <f t="shared" si="76"/>
        <v>music</v>
      </c>
      <c r="R934" t="str">
        <f t="shared" si="77"/>
        <v>jazz</v>
      </c>
      <c r="S934">
        <v>41310.635937499996</v>
      </c>
      <c r="T934">
        <v>41355.594270833331</v>
      </c>
      <c r="U934" s="11">
        <f t="shared" si="73"/>
        <v>41310.635937499996</v>
      </c>
      <c r="V934" s="11">
        <f t="shared" si="74"/>
        <v>41355.594270833331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7">
        <f t="shared" si="75"/>
        <v>60</v>
      </c>
      <c r="Q935" t="str">
        <f t="shared" si="76"/>
        <v>music</v>
      </c>
      <c r="R935" t="str">
        <f t="shared" si="77"/>
        <v>jazz</v>
      </c>
      <c r="S935">
        <v>41710.835752314815</v>
      </c>
      <c r="T935">
        <v>41770.835752314815</v>
      </c>
      <c r="U935" s="11">
        <f t="shared" si="73"/>
        <v>41710.835752314815</v>
      </c>
      <c r="V935" s="11">
        <f t="shared" si="74"/>
        <v>41770.835752314815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7">
        <f t="shared" si="75"/>
        <v>50.67</v>
      </c>
      <c r="Q936" t="str">
        <f t="shared" si="76"/>
        <v>music</v>
      </c>
      <c r="R936" t="str">
        <f t="shared" si="77"/>
        <v>jazz</v>
      </c>
      <c r="S936">
        <v>41733.403749999998</v>
      </c>
      <c r="T936">
        <v>41762.916666666664</v>
      </c>
      <c r="U936" s="11">
        <f t="shared" si="73"/>
        <v>41733.403749999998</v>
      </c>
      <c r="V936" s="11">
        <f t="shared" si="74"/>
        <v>41762.916666666664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7">
        <f t="shared" si="75"/>
        <v>25</v>
      </c>
      <c r="Q937" t="str">
        <f t="shared" si="76"/>
        <v>music</v>
      </c>
      <c r="R937" t="str">
        <f t="shared" si="77"/>
        <v>jazz</v>
      </c>
      <c r="S937">
        <v>42368.000335648147</v>
      </c>
      <c r="T937">
        <v>42398.000335648147</v>
      </c>
      <c r="U937" s="11">
        <f t="shared" si="73"/>
        <v>42368.000335648147</v>
      </c>
      <c r="V937" s="11">
        <f t="shared" si="74"/>
        <v>42398.000335648147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7" t="e">
        <f t="shared" si="75"/>
        <v>#DIV/0!</v>
      </c>
      <c r="Q938" t="str">
        <f t="shared" si="76"/>
        <v>music</v>
      </c>
      <c r="R938" t="str">
        <f t="shared" si="77"/>
        <v>jazz</v>
      </c>
      <c r="S938">
        <v>40882.690844907404</v>
      </c>
      <c r="T938">
        <v>40926.5</v>
      </c>
      <c r="U938" s="11">
        <f t="shared" si="73"/>
        <v>40882.690844907404</v>
      </c>
      <c r="V938" s="11">
        <f t="shared" si="74"/>
        <v>40926.5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7">
        <f t="shared" si="75"/>
        <v>20</v>
      </c>
      <c r="Q939" t="str">
        <f t="shared" si="76"/>
        <v>music</v>
      </c>
      <c r="R939" t="str">
        <f t="shared" si="77"/>
        <v>jazz</v>
      </c>
      <c r="S939">
        <v>41551.464780092589</v>
      </c>
      <c r="T939">
        <v>41581.50644675926</v>
      </c>
      <c r="U939" s="11">
        <f t="shared" si="73"/>
        <v>41551.464780092589</v>
      </c>
      <c r="V939" s="11">
        <f t="shared" si="74"/>
        <v>41581.50644675926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7">
        <f t="shared" si="75"/>
        <v>25</v>
      </c>
      <c r="Q940" t="str">
        <f t="shared" si="76"/>
        <v>music</v>
      </c>
      <c r="R940" t="str">
        <f t="shared" si="77"/>
        <v>jazz</v>
      </c>
      <c r="S940">
        <v>41124.14638888889</v>
      </c>
      <c r="T940">
        <v>41154.14638888889</v>
      </c>
      <c r="U940" s="11">
        <f t="shared" si="73"/>
        <v>41124.14638888889</v>
      </c>
      <c r="V940" s="11">
        <f t="shared" si="74"/>
        <v>41154.14638888889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7">
        <f t="shared" si="75"/>
        <v>20</v>
      </c>
      <c r="Q941" t="str">
        <f t="shared" si="76"/>
        <v>music</v>
      </c>
      <c r="R941" t="str">
        <f t="shared" si="77"/>
        <v>jazz</v>
      </c>
      <c r="S941">
        <v>41416.429837962962</v>
      </c>
      <c r="T941">
        <v>41455.498611111107</v>
      </c>
      <c r="U941" s="11">
        <f t="shared" si="73"/>
        <v>41416.429837962962</v>
      </c>
      <c r="V941" s="11">
        <f t="shared" si="74"/>
        <v>41455.498611111107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7">
        <f t="shared" si="75"/>
        <v>110.29</v>
      </c>
      <c r="Q942" t="str">
        <f t="shared" si="76"/>
        <v>technology</v>
      </c>
      <c r="R942" t="str">
        <f t="shared" si="77"/>
        <v>wearables</v>
      </c>
      <c r="S942">
        <v>42181.675069444442</v>
      </c>
      <c r="T942">
        <v>42226.675069444442</v>
      </c>
      <c r="U942" s="11">
        <f t="shared" si="73"/>
        <v>42181.675069444442</v>
      </c>
      <c r="V942" s="11">
        <f t="shared" si="74"/>
        <v>42226.675069444442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7">
        <f t="shared" si="75"/>
        <v>37.450000000000003</v>
      </c>
      <c r="Q943" t="str">
        <f t="shared" si="76"/>
        <v>technology</v>
      </c>
      <c r="R943" t="str">
        <f t="shared" si="77"/>
        <v>wearables</v>
      </c>
      <c r="S943">
        <v>42745.763252314813</v>
      </c>
      <c r="T943">
        <v>42775.763252314813</v>
      </c>
      <c r="U943" s="11">
        <f t="shared" si="73"/>
        <v>42745.763252314813</v>
      </c>
      <c r="V943" s="11">
        <f t="shared" si="74"/>
        <v>42775.763252314813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7">
        <f t="shared" si="75"/>
        <v>41.75</v>
      </c>
      <c r="Q944" t="str">
        <f t="shared" si="76"/>
        <v>technology</v>
      </c>
      <c r="R944" t="str">
        <f t="shared" si="77"/>
        <v>wearables</v>
      </c>
      <c r="S944">
        <v>42382.509953703695</v>
      </c>
      <c r="T944">
        <v>42418.509953703695</v>
      </c>
      <c r="U944" s="11">
        <f t="shared" si="73"/>
        <v>42382.509953703695</v>
      </c>
      <c r="V944" s="11">
        <f t="shared" si="74"/>
        <v>42418.509953703695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7">
        <f t="shared" si="75"/>
        <v>24.08</v>
      </c>
      <c r="Q945" t="str">
        <f t="shared" si="76"/>
        <v>technology</v>
      </c>
      <c r="R945" t="str">
        <f t="shared" si="77"/>
        <v>wearables</v>
      </c>
      <c r="S945">
        <v>42673.334548611114</v>
      </c>
      <c r="T945">
        <v>42703.376215277771</v>
      </c>
      <c r="U945" s="11">
        <f t="shared" si="73"/>
        <v>42673.334548611114</v>
      </c>
      <c r="V945" s="11">
        <f t="shared" si="74"/>
        <v>42703.376215277771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7">
        <f t="shared" si="75"/>
        <v>69.41</v>
      </c>
      <c r="Q946" t="str">
        <f t="shared" si="76"/>
        <v>technology</v>
      </c>
      <c r="R946" t="str">
        <f t="shared" si="77"/>
        <v>wearables</v>
      </c>
      <c r="S946">
        <v>42444.250578703701</v>
      </c>
      <c r="T946">
        <v>42478.249999999993</v>
      </c>
      <c r="U946" s="11">
        <f t="shared" si="73"/>
        <v>42444.250578703701</v>
      </c>
      <c r="V946" s="11">
        <f t="shared" si="74"/>
        <v>42478.249999999993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7">
        <f t="shared" si="75"/>
        <v>155.25</v>
      </c>
      <c r="Q947" t="str">
        <f t="shared" si="76"/>
        <v>technology</v>
      </c>
      <c r="R947" t="str">
        <f t="shared" si="77"/>
        <v>wearables</v>
      </c>
      <c r="S947">
        <v>42732.539652777778</v>
      </c>
      <c r="T947">
        <v>42784.665972222218</v>
      </c>
      <c r="U947" s="11">
        <f t="shared" si="73"/>
        <v>42732.539652777778</v>
      </c>
      <c r="V947" s="11">
        <f t="shared" si="74"/>
        <v>42784.665972222218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7">
        <f t="shared" si="75"/>
        <v>57.2</v>
      </c>
      <c r="Q948" t="str">
        <f t="shared" si="76"/>
        <v>technology</v>
      </c>
      <c r="R948" t="str">
        <f t="shared" si="77"/>
        <v>wearables</v>
      </c>
      <c r="S948">
        <v>42592.417222222219</v>
      </c>
      <c r="T948">
        <v>42622.417222222219</v>
      </c>
      <c r="U948" s="11">
        <f t="shared" si="73"/>
        <v>42592.417222222219</v>
      </c>
      <c r="V948" s="11">
        <f t="shared" si="74"/>
        <v>42622.417222222219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7" t="e">
        <f t="shared" si="75"/>
        <v>#DIV/0!</v>
      </c>
      <c r="Q949" t="str">
        <f t="shared" si="76"/>
        <v>technology</v>
      </c>
      <c r="R949" t="str">
        <f t="shared" si="77"/>
        <v>wearables</v>
      </c>
      <c r="S949">
        <v>42491.44798611111</v>
      </c>
      <c r="T949">
        <v>42551.44798611111</v>
      </c>
      <c r="U949" s="11">
        <f t="shared" si="73"/>
        <v>42491.44798611111</v>
      </c>
      <c r="V949" s="11">
        <f t="shared" si="74"/>
        <v>42551.44798611111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7">
        <f t="shared" si="75"/>
        <v>60</v>
      </c>
      <c r="Q950" t="str">
        <f t="shared" si="76"/>
        <v>technology</v>
      </c>
      <c r="R950" t="str">
        <f t="shared" si="77"/>
        <v>wearables</v>
      </c>
      <c r="S950">
        <v>42411.494953703703</v>
      </c>
      <c r="T950">
        <v>42441.494953703703</v>
      </c>
      <c r="U950" s="11">
        <f t="shared" si="73"/>
        <v>42411.494953703703</v>
      </c>
      <c r="V950" s="11">
        <f t="shared" si="74"/>
        <v>42441.494953703703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7">
        <f t="shared" si="75"/>
        <v>39</v>
      </c>
      <c r="Q951" t="str">
        <f t="shared" si="76"/>
        <v>technology</v>
      </c>
      <c r="R951" t="str">
        <f t="shared" si="77"/>
        <v>wearables</v>
      </c>
      <c r="S951">
        <v>42360.710370370369</v>
      </c>
      <c r="T951">
        <v>42420.710370370369</v>
      </c>
      <c r="U951" s="11">
        <f t="shared" si="73"/>
        <v>42360.710370370369</v>
      </c>
      <c r="V951" s="11">
        <f t="shared" si="74"/>
        <v>42420.710370370369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7">
        <f t="shared" si="75"/>
        <v>58.42</v>
      </c>
      <c r="Q952" t="str">
        <f t="shared" si="76"/>
        <v>technology</v>
      </c>
      <c r="R952" t="str">
        <f t="shared" si="77"/>
        <v>wearables</v>
      </c>
      <c r="S952">
        <v>42356.41737268518</v>
      </c>
      <c r="T952">
        <v>42386.41737268518</v>
      </c>
      <c r="U952" s="11">
        <f t="shared" si="73"/>
        <v>42356.41737268518</v>
      </c>
      <c r="V952" s="11">
        <f t="shared" si="74"/>
        <v>42386.41737268518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7">
        <f t="shared" si="75"/>
        <v>158.63999999999999</v>
      </c>
      <c r="Q953" t="str">
        <f t="shared" si="76"/>
        <v>technology</v>
      </c>
      <c r="R953" t="str">
        <f t="shared" si="77"/>
        <v>wearables</v>
      </c>
      <c r="S953">
        <v>42480.32027777777</v>
      </c>
      <c r="T953">
        <v>42525.32027777777</v>
      </c>
      <c r="U953" s="11">
        <f t="shared" si="73"/>
        <v>42480.32027777777</v>
      </c>
      <c r="V953" s="11">
        <f t="shared" si="74"/>
        <v>42525.32027777777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7">
        <f t="shared" si="75"/>
        <v>99.86</v>
      </c>
      <c r="Q954" t="str">
        <f t="shared" si="76"/>
        <v>technology</v>
      </c>
      <c r="R954" t="str">
        <f t="shared" si="77"/>
        <v>wearables</v>
      </c>
      <c r="S954">
        <v>42662.280231481483</v>
      </c>
      <c r="T954">
        <v>42692.321898148148</v>
      </c>
      <c r="U954" s="11">
        <f t="shared" si="73"/>
        <v>42662.280231481483</v>
      </c>
      <c r="V954" s="11">
        <f t="shared" si="74"/>
        <v>42692.321898148148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7">
        <f t="shared" si="75"/>
        <v>25.2</v>
      </c>
      <c r="Q955" t="str">
        <f t="shared" si="76"/>
        <v>technology</v>
      </c>
      <c r="R955" t="str">
        <f t="shared" si="77"/>
        <v>wearables</v>
      </c>
      <c r="S955">
        <v>41998.831006944441</v>
      </c>
      <c r="T955">
        <v>42028.831006944441</v>
      </c>
      <c r="U955" s="11">
        <f t="shared" si="73"/>
        <v>41998.831006944441</v>
      </c>
      <c r="V955" s="11">
        <f t="shared" si="74"/>
        <v>42028.831006944441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7">
        <f t="shared" si="75"/>
        <v>89.19</v>
      </c>
      <c r="Q956" t="str">
        <f t="shared" si="76"/>
        <v>technology</v>
      </c>
      <c r="R956" t="str">
        <f t="shared" si="77"/>
        <v>wearables</v>
      </c>
      <c r="S956">
        <v>42194.500451388885</v>
      </c>
      <c r="T956">
        <v>42236.500451388885</v>
      </c>
      <c r="U956" s="11">
        <f t="shared" si="73"/>
        <v>42194.500451388885</v>
      </c>
      <c r="V956" s="11">
        <f t="shared" si="74"/>
        <v>42236.500451388885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7">
        <f t="shared" si="75"/>
        <v>182.62</v>
      </c>
      <c r="Q957" t="str">
        <f t="shared" si="76"/>
        <v>technology</v>
      </c>
      <c r="R957" t="str">
        <f t="shared" si="77"/>
        <v>wearables</v>
      </c>
      <c r="S957">
        <v>42585.961805555555</v>
      </c>
      <c r="T957">
        <v>42625.961805555555</v>
      </c>
      <c r="U957" s="11">
        <f t="shared" si="73"/>
        <v>42585.961805555555</v>
      </c>
      <c r="V957" s="11">
        <f t="shared" si="74"/>
        <v>42625.961805555555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7">
        <f t="shared" si="75"/>
        <v>50.65</v>
      </c>
      <c r="Q958" t="str">
        <f t="shared" si="76"/>
        <v>technology</v>
      </c>
      <c r="R958" t="str">
        <f t="shared" si="77"/>
        <v>wearables</v>
      </c>
      <c r="S958">
        <v>42060.580543981479</v>
      </c>
      <c r="T958">
        <v>42120.538877314808</v>
      </c>
      <c r="U958" s="11">
        <f t="shared" si="73"/>
        <v>42060.580543981479</v>
      </c>
      <c r="V958" s="11">
        <f t="shared" si="74"/>
        <v>42120.538877314808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7">
        <f t="shared" si="75"/>
        <v>33.29</v>
      </c>
      <c r="Q959" t="str">
        <f t="shared" si="76"/>
        <v>technology</v>
      </c>
      <c r="R959" t="str">
        <f t="shared" si="77"/>
        <v>wearables</v>
      </c>
      <c r="S959">
        <v>42660.219131944446</v>
      </c>
      <c r="T959">
        <v>42691.260798611103</v>
      </c>
      <c r="U959" s="11">
        <f t="shared" si="73"/>
        <v>42660.219131944446</v>
      </c>
      <c r="V959" s="11">
        <f t="shared" si="74"/>
        <v>42691.260798611103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7">
        <f t="shared" si="75"/>
        <v>51.82</v>
      </c>
      <c r="Q960" t="str">
        <f t="shared" si="76"/>
        <v>technology</v>
      </c>
      <c r="R960" t="str">
        <f t="shared" si="77"/>
        <v>wearables</v>
      </c>
      <c r="S960">
        <v>42082.469479166662</v>
      </c>
      <c r="T960">
        <v>42103.874305555553</v>
      </c>
      <c r="U960" s="11">
        <f t="shared" si="73"/>
        <v>42082.469479166662</v>
      </c>
      <c r="V960" s="11">
        <f t="shared" si="74"/>
        <v>42103.874305555553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7">
        <f t="shared" si="75"/>
        <v>113.63</v>
      </c>
      <c r="Q961" t="str">
        <f t="shared" si="76"/>
        <v>technology</v>
      </c>
      <c r="R961" t="str">
        <f t="shared" si="77"/>
        <v>wearables</v>
      </c>
      <c r="S961">
        <v>41992.84103009259</v>
      </c>
      <c r="T961">
        <v>42022.84103009259</v>
      </c>
      <c r="U961" s="11">
        <f t="shared" si="73"/>
        <v>41992.84103009259</v>
      </c>
      <c r="V961" s="11">
        <f t="shared" si="74"/>
        <v>42022.84103009259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7">
        <f t="shared" si="75"/>
        <v>136.46</v>
      </c>
      <c r="Q962" t="str">
        <f t="shared" si="76"/>
        <v>technology</v>
      </c>
      <c r="R962" t="str">
        <f t="shared" si="77"/>
        <v>wearables</v>
      </c>
      <c r="S962">
        <v>42766.29346064815</v>
      </c>
      <c r="T962">
        <v>42808.251793981479</v>
      </c>
      <c r="U962" s="11">
        <f t="shared" ref="U962:U1025" si="78">(((J962/60)/60)/24)+DATE(1970,1,1)+(-8/24)</f>
        <v>42766.29346064815</v>
      </c>
      <c r="V962" s="11">
        <f t="shared" ref="V962:V1025" si="79">(((I962/60)/60)/24)+DATE(1970,1,1)+(-8/24)</f>
        <v>42808.251793981479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7">
        <f t="shared" ref="P963:P1026" si="80">ROUND(E963/L963,2)</f>
        <v>364.35</v>
      </c>
      <c r="Q963" t="str">
        <f t="shared" ref="Q963:Q1026" si="81">LEFT(N963,SEARCH("/",N963,1)-1)</f>
        <v>technology</v>
      </c>
      <c r="R963" t="str">
        <f t="shared" ref="R963:R1026" si="82">RIGHT(N963,LEN(N963)-SEARCH("/",N963))</f>
        <v>wearables</v>
      </c>
      <c r="S963">
        <v>42740.360358796293</v>
      </c>
      <c r="T963">
        <v>42786.458333333336</v>
      </c>
      <c r="U963" s="11">
        <f t="shared" si="78"/>
        <v>42740.360358796293</v>
      </c>
      <c r="V963" s="11">
        <f t="shared" si="79"/>
        <v>42786.458333333336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7">
        <f t="shared" si="80"/>
        <v>19.239999999999998</v>
      </c>
      <c r="Q964" t="str">
        <f t="shared" si="81"/>
        <v>technology</v>
      </c>
      <c r="R964" t="str">
        <f t="shared" si="82"/>
        <v>wearables</v>
      </c>
      <c r="S964">
        <v>42373.379085648143</v>
      </c>
      <c r="T964">
        <v>42411.379085648143</v>
      </c>
      <c r="U964" s="11">
        <f t="shared" si="78"/>
        <v>42373.379085648143</v>
      </c>
      <c r="V964" s="11">
        <f t="shared" si="79"/>
        <v>42411.379085648143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7">
        <f t="shared" si="80"/>
        <v>41.89</v>
      </c>
      <c r="Q965" t="str">
        <f t="shared" si="81"/>
        <v>technology</v>
      </c>
      <c r="R965" t="str">
        <f t="shared" si="82"/>
        <v>wearables</v>
      </c>
      <c r="S965">
        <v>42625.302303240744</v>
      </c>
      <c r="T965">
        <v>42660.302303240744</v>
      </c>
      <c r="U965" s="11">
        <f t="shared" si="78"/>
        <v>42625.302303240744</v>
      </c>
      <c r="V965" s="11">
        <f t="shared" si="79"/>
        <v>42660.302303240744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7">
        <f t="shared" si="80"/>
        <v>30.31</v>
      </c>
      <c r="Q966" t="str">
        <f t="shared" si="81"/>
        <v>technology</v>
      </c>
      <c r="R966" t="str">
        <f t="shared" si="82"/>
        <v>wearables</v>
      </c>
      <c r="S966">
        <v>42208.295358796291</v>
      </c>
      <c r="T966">
        <v>42248.295358796291</v>
      </c>
      <c r="U966" s="11">
        <f t="shared" si="78"/>
        <v>42208.295358796291</v>
      </c>
      <c r="V966" s="11">
        <f t="shared" si="79"/>
        <v>42248.295358796291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7">
        <f t="shared" si="80"/>
        <v>49.67</v>
      </c>
      <c r="Q967" t="str">
        <f t="shared" si="81"/>
        <v>technology</v>
      </c>
      <c r="R967" t="str">
        <f t="shared" si="82"/>
        <v>wearables</v>
      </c>
      <c r="S967">
        <v>42636.683402777773</v>
      </c>
      <c r="T967">
        <v>42668.832638888889</v>
      </c>
      <c r="U967" s="11">
        <f t="shared" si="78"/>
        <v>42636.683402777773</v>
      </c>
      <c r="V967" s="11">
        <f t="shared" si="79"/>
        <v>42668.832638888889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7">
        <f t="shared" si="80"/>
        <v>59.2</v>
      </c>
      <c r="Q968" t="str">
        <f t="shared" si="81"/>
        <v>technology</v>
      </c>
      <c r="R968" t="str">
        <f t="shared" si="82"/>
        <v>wearables</v>
      </c>
      <c r="S968">
        <v>42619.302453703705</v>
      </c>
      <c r="T968">
        <v>42649.302453703705</v>
      </c>
      <c r="U968" s="11">
        <f t="shared" si="78"/>
        <v>42619.302453703705</v>
      </c>
      <c r="V968" s="11">
        <f t="shared" si="79"/>
        <v>42649.302453703705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7">
        <f t="shared" si="80"/>
        <v>43.98</v>
      </c>
      <c r="Q969" t="str">
        <f t="shared" si="81"/>
        <v>technology</v>
      </c>
      <c r="R969" t="str">
        <f t="shared" si="82"/>
        <v>wearables</v>
      </c>
      <c r="S969">
        <v>42421.920995370368</v>
      </c>
      <c r="T969">
        <v>42481.879328703704</v>
      </c>
      <c r="U969" s="11">
        <f t="shared" si="78"/>
        <v>42421.920995370368</v>
      </c>
      <c r="V969" s="11">
        <f t="shared" si="79"/>
        <v>42481.879328703704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7">
        <f t="shared" si="80"/>
        <v>26.5</v>
      </c>
      <c r="Q970" t="str">
        <f t="shared" si="81"/>
        <v>technology</v>
      </c>
      <c r="R970" t="str">
        <f t="shared" si="82"/>
        <v>wearables</v>
      </c>
      <c r="S970">
        <v>41836.514282407406</v>
      </c>
      <c r="T970">
        <v>41866.514282407406</v>
      </c>
      <c r="U970" s="11">
        <f t="shared" si="78"/>
        <v>41836.514282407406</v>
      </c>
      <c r="V970" s="11">
        <f t="shared" si="79"/>
        <v>41866.514282407406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7">
        <f t="shared" si="80"/>
        <v>1272.73</v>
      </c>
      <c r="Q971" t="str">
        <f t="shared" si="81"/>
        <v>technology</v>
      </c>
      <c r="R971" t="str">
        <f t="shared" si="82"/>
        <v>wearables</v>
      </c>
      <c r="S971">
        <v>42741.969988425924</v>
      </c>
      <c r="T971">
        <v>42774.969988425924</v>
      </c>
      <c r="U971" s="11">
        <f t="shared" si="78"/>
        <v>42741.969988425924</v>
      </c>
      <c r="V971" s="11">
        <f t="shared" si="79"/>
        <v>42774.969988425924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7">
        <f t="shared" si="80"/>
        <v>164</v>
      </c>
      <c r="Q972" t="str">
        <f t="shared" si="81"/>
        <v>technology</v>
      </c>
      <c r="R972" t="str">
        <f t="shared" si="82"/>
        <v>wearables</v>
      </c>
      <c r="S972">
        <v>42720.887187499997</v>
      </c>
      <c r="T972">
        <v>42757.874305555553</v>
      </c>
      <c r="U972" s="11">
        <f t="shared" si="78"/>
        <v>42720.887187499997</v>
      </c>
      <c r="V972" s="11">
        <f t="shared" si="79"/>
        <v>42757.874305555553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7">
        <f t="shared" si="80"/>
        <v>45.2</v>
      </c>
      <c r="Q973" t="str">
        <f t="shared" si="81"/>
        <v>technology</v>
      </c>
      <c r="R973" t="str">
        <f t="shared" si="82"/>
        <v>wearables</v>
      </c>
      <c r="S973">
        <v>42111.375694444439</v>
      </c>
      <c r="T973">
        <v>42156.375694444439</v>
      </c>
      <c r="U973" s="11">
        <f t="shared" si="78"/>
        <v>42111.375694444439</v>
      </c>
      <c r="V973" s="11">
        <f t="shared" si="79"/>
        <v>42156.375694444439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7">
        <f t="shared" si="80"/>
        <v>153.88999999999999</v>
      </c>
      <c r="Q974" t="str">
        <f t="shared" si="81"/>
        <v>technology</v>
      </c>
      <c r="R974" t="str">
        <f t="shared" si="82"/>
        <v>wearables</v>
      </c>
      <c r="S974">
        <v>41856.532384259255</v>
      </c>
      <c r="T974">
        <v>41885.957638888889</v>
      </c>
      <c r="U974" s="11">
        <f t="shared" si="78"/>
        <v>41856.532384259255</v>
      </c>
      <c r="V974" s="11">
        <f t="shared" si="79"/>
        <v>41885.957638888889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7">
        <f t="shared" si="80"/>
        <v>51.38</v>
      </c>
      <c r="Q975" t="str">
        <f t="shared" si="81"/>
        <v>technology</v>
      </c>
      <c r="R975" t="str">
        <f t="shared" si="82"/>
        <v>wearables</v>
      </c>
      <c r="S975">
        <v>42256.681631944441</v>
      </c>
      <c r="T975">
        <v>42316.723298611112</v>
      </c>
      <c r="U975" s="11">
        <f t="shared" si="78"/>
        <v>42256.681631944441</v>
      </c>
      <c r="V975" s="11">
        <f t="shared" si="79"/>
        <v>42316.723298611112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7">
        <f t="shared" si="80"/>
        <v>93.33</v>
      </c>
      <c r="Q976" t="str">
        <f t="shared" si="81"/>
        <v>technology</v>
      </c>
      <c r="R976" t="str">
        <f t="shared" si="82"/>
        <v>wearables</v>
      </c>
      <c r="S976">
        <v>42424.416157407402</v>
      </c>
      <c r="T976">
        <v>42454.374490740738</v>
      </c>
      <c r="U976" s="11">
        <f t="shared" si="78"/>
        <v>42424.416157407402</v>
      </c>
      <c r="V976" s="11">
        <f t="shared" si="79"/>
        <v>42454.374490740738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7">
        <f t="shared" si="80"/>
        <v>108.63</v>
      </c>
      <c r="Q977" t="str">
        <f t="shared" si="81"/>
        <v>technology</v>
      </c>
      <c r="R977" t="str">
        <f t="shared" si="82"/>
        <v>wearables</v>
      </c>
      <c r="S977">
        <v>42489.363252314812</v>
      </c>
      <c r="T977">
        <v>42549.363252314812</v>
      </c>
      <c r="U977" s="11">
        <f t="shared" si="78"/>
        <v>42489.363252314812</v>
      </c>
      <c r="V977" s="11">
        <f t="shared" si="79"/>
        <v>42549.363252314812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7">
        <f t="shared" si="80"/>
        <v>160.5</v>
      </c>
      <c r="Q978" t="str">
        <f t="shared" si="81"/>
        <v>technology</v>
      </c>
      <c r="R978" t="str">
        <f t="shared" si="82"/>
        <v>wearables</v>
      </c>
      <c r="S978">
        <v>42184.725659722222</v>
      </c>
      <c r="T978">
        <v>42229.725659722222</v>
      </c>
      <c r="U978" s="11">
        <f t="shared" si="78"/>
        <v>42184.725659722222</v>
      </c>
      <c r="V978" s="11">
        <f t="shared" si="79"/>
        <v>42229.725659722222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7">
        <f t="shared" si="80"/>
        <v>75.75</v>
      </c>
      <c r="Q979" t="str">
        <f t="shared" si="81"/>
        <v>technology</v>
      </c>
      <c r="R979" t="str">
        <f t="shared" si="82"/>
        <v>wearables</v>
      </c>
      <c r="S979">
        <v>42391.608761574076</v>
      </c>
      <c r="T979">
        <v>42421.608761574076</v>
      </c>
      <c r="U979" s="11">
        <f t="shared" si="78"/>
        <v>42391.608761574076</v>
      </c>
      <c r="V979" s="11">
        <f t="shared" si="79"/>
        <v>42421.608761574076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7">
        <f t="shared" si="80"/>
        <v>790.84</v>
      </c>
      <c r="Q980" t="str">
        <f t="shared" si="81"/>
        <v>technology</v>
      </c>
      <c r="R980" t="str">
        <f t="shared" si="82"/>
        <v>wearables</v>
      </c>
      <c r="S980">
        <v>42394.975706018515</v>
      </c>
      <c r="T980">
        <v>42424.975706018515</v>
      </c>
      <c r="U980" s="11">
        <f t="shared" si="78"/>
        <v>42394.975706018515</v>
      </c>
      <c r="V980" s="11">
        <f t="shared" si="79"/>
        <v>42424.975706018515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7">
        <f t="shared" si="80"/>
        <v>301.94</v>
      </c>
      <c r="Q981" t="str">
        <f t="shared" si="81"/>
        <v>technology</v>
      </c>
      <c r="R981" t="str">
        <f t="shared" si="82"/>
        <v>wearables</v>
      </c>
      <c r="S981">
        <v>42506.083657407398</v>
      </c>
      <c r="T981">
        <v>42541.457638888889</v>
      </c>
      <c r="U981" s="11">
        <f t="shared" si="78"/>
        <v>42506.083657407398</v>
      </c>
      <c r="V981" s="11">
        <f t="shared" si="79"/>
        <v>42541.457638888889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7">
        <f t="shared" si="80"/>
        <v>47.94</v>
      </c>
      <c r="Q982" t="str">
        <f t="shared" si="81"/>
        <v>technology</v>
      </c>
      <c r="R982" t="str">
        <f t="shared" si="82"/>
        <v>wearables</v>
      </c>
      <c r="S982">
        <v>41928.570856481478</v>
      </c>
      <c r="T982">
        <v>41973.612523148149</v>
      </c>
      <c r="U982" s="11">
        <f t="shared" si="78"/>
        <v>41928.570856481478</v>
      </c>
      <c r="V982" s="11">
        <f t="shared" si="79"/>
        <v>41973.612523148149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7">
        <f t="shared" si="80"/>
        <v>2.75</v>
      </c>
      <c r="Q983" t="str">
        <f t="shared" si="81"/>
        <v>technology</v>
      </c>
      <c r="R983" t="str">
        <f t="shared" si="82"/>
        <v>wearables</v>
      </c>
      <c r="S983">
        <v>41830.613680555551</v>
      </c>
      <c r="T983">
        <v>41860.613680555551</v>
      </c>
      <c r="U983" s="11">
        <f t="shared" si="78"/>
        <v>41830.613680555551</v>
      </c>
      <c r="V983" s="11">
        <f t="shared" si="79"/>
        <v>41860.613680555551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7">
        <f t="shared" si="80"/>
        <v>1</v>
      </c>
      <c r="Q984" t="str">
        <f t="shared" si="81"/>
        <v>technology</v>
      </c>
      <c r="R984" t="str">
        <f t="shared" si="82"/>
        <v>wearables</v>
      </c>
      <c r="S984">
        <v>42615.419976851852</v>
      </c>
      <c r="T984">
        <v>42645.419976851852</v>
      </c>
      <c r="U984" s="11">
        <f t="shared" si="78"/>
        <v>42615.419976851852</v>
      </c>
      <c r="V984" s="11">
        <f t="shared" si="79"/>
        <v>42645.419976851852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7">
        <f t="shared" si="80"/>
        <v>171.79</v>
      </c>
      <c r="Q985" t="str">
        <f t="shared" si="81"/>
        <v>technology</v>
      </c>
      <c r="R985" t="str">
        <f t="shared" si="82"/>
        <v>wearables</v>
      </c>
      <c r="S985">
        <v>42574.334317129629</v>
      </c>
      <c r="T985">
        <v>42605.537499999999</v>
      </c>
      <c r="U985" s="11">
        <f t="shared" si="78"/>
        <v>42574.334317129629</v>
      </c>
      <c r="V985" s="11">
        <f t="shared" si="79"/>
        <v>42605.537499999999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7">
        <f t="shared" si="80"/>
        <v>35.33</v>
      </c>
      <c r="Q986" t="str">
        <f t="shared" si="81"/>
        <v>technology</v>
      </c>
      <c r="R986" t="str">
        <f t="shared" si="82"/>
        <v>wearables</v>
      </c>
      <c r="S986">
        <v>42060.782499999994</v>
      </c>
      <c r="T986">
        <v>42090.740833333337</v>
      </c>
      <c r="U986" s="11">
        <f t="shared" si="78"/>
        <v>42060.782499999994</v>
      </c>
      <c r="V986" s="11">
        <f t="shared" si="79"/>
        <v>42090.740833333337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7">
        <f t="shared" si="80"/>
        <v>82.09</v>
      </c>
      <c r="Q987" t="str">
        <f t="shared" si="81"/>
        <v>technology</v>
      </c>
      <c r="R987" t="str">
        <f t="shared" si="82"/>
        <v>wearables</v>
      </c>
      <c r="S987">
        <v>42339.634375000001</v>
      </c>
      <c r="T987">
        <v>42369.624999999993</v>
      </c>
      <c r="U987" s="11">
        <f t="shared" si="78"/>
        <v>42339.634375000001</v>
      </c>
      <c r="V987" s="11">
        <f t="shared" si="79"/>
        <v>42369.624999999993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7">
        <f t="shared" si="80"/>
        <v>110.87</v>
      </c>
      <c r="Q988" t="str">
        <f t="shared" si="81"/>
        <v>technology</v>
      </c>
      <c r="R988" t="str">
        <f t="shared" si="82"/>
        <v>wearables</v>
      </c>
      <c r="S988">
        <v>42324.434027777774</v>
      </c>
      <c r="T988">
        <v>42378.666666666664</v>
      </c>
      <c r="U988" s="11">
        <f t="shared" si="78"/>
        <v>42324.434027777774</v>
      </c>
      <c r="V988" s="11">
        <f t="shared" si="79"/>
        <v>42378.666666666664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7">
        <f t="shared" si="80"/>
        <v>161.22</v>
      </c>
      <c r="Q989" t="str">
        <f t="shared" si="81"/>
        <v>technology</v>
      </c>
      <c r="R989" t="str">
        <f t="shared" si="82"/>
        <v>wearables</v>
      </c>
      <c r="S989">
        <v>41772.961226851847</v>
      </c>
      <c r="T989">
        <v>41812.961226851847</v>
      </c>
      <c r="U989" s="11">
        <f t="shared" si="78"/>
        <v>41772.961226851847</v>
      </c>
      <c r="V989" s="11">
        <f t="shared" si="79"/>
        <v>41812.961226851847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7" t="e">
        <f t="shared" si="80"/>
        <v>#DIV/0!</v>
      </c>
      <c r="Q990" t="str">
        <f t="shared" si="81"/>
        <v>technology</v>
      </c>
      <c r="R990" t="str">
        <f t="shared" si="82"/>
        <v>wearables</v>
      </c>
      <c r="S990">
        <v>42614.023437499993</v>
      </c>
      <c r="T990">
        <v>42644.023437499993</v>
      </c>
      <c r="U990" s="11">
        <f t="shared" si="78"/>
        <v>42614.023437499993</v>
      </c>
      <c r="V990" s="11">
        <f t="shared" si="79"/>
        <v>42644.023437499993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7">
        <f t="shared" si="80"/>
        <v>52.41</v>
      </c>
      <c r="Q991" t="str">
        <f t="shared" si="81"/>
        <v>technology</v>
      </c>
      <c r="R991" t="str">
        <f t="shared" si="82"/>
        <v>wearables</v>
      </c>
      <c r="S991">
        <v>42611.600636574069</v>
      </c>
      <c r="T991">
        <v>42641.600636574069</v>
      </c>
      <c r="U991" s="11">
        <f t="shared" si="78"/>
        <v>42611.600636574069</v>
      </c>
      <c r="V991" s="11">
        <f t="shared" si="79"/>
        <v>42641.600636574069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7">
        <f t="shared" si="80"/>
        <v>13</v>
      </c>
      <c r="Q992" t="str">
        <f t="shared" si="81"/>
        <v>technology</v>
      </c>
      <c r="R992" t="str">
        <f t="shared" si="82"/>
        <v>wearables</v>
      </c>
      <c r="S992">
        <v>41855.450972222221</v>
      </c>
      <c r="T992">
        <v>41885.450972222221</v>
      </c>
      <c r="U992" s="11">
        <f t="shared" si="78"/>
        <v>41855.450972222221</v>
      </c>
      <c r="V992" s="11">
        <f t="shared" si="79"/>
        <v>41885.450972222221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7">
        <f t="shared" si="80"/>
        <v>30.29</v>
      </c>
      <c r="Q993" t="str">
        <f t="shared" si="81"/>
        <v>technology</v>
      </c>
      <c r="R993" t="str">
        <f t="shared" si="82"/>
        <v>wearables</v>
      </c>
      <c r="S993">
        <v>42538.423472222225</v>
      </c>
      <c r="T993">
        <v>42563.45208333333</v>
      </c>
      <c r="U993" s="11">
        <f t="shared" si="78"/>
        <v>42538.423472222225</v>
      </c>
      <c r="V993" s="11">
        <f t="shared" si="79"/>
        <v>42563.45208333333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7">
        <f t="shared" si="80"/>
        <v>116.75</v>
      </c>
      <c r="Q994" t="str">
        <f t="shared" si="81"/>
        <v>technology</v>
      </c>
      <c r="R994" t="str">
        <f t="shared" si="82"/>
        <v>wearables</v>
      </c>
      <c r="S994">
        <v>42437.59165509259</v>
      </c>
      <c r="T994">
        <v>42497.549988425926</v>
      </c>
      <c r="U994" s="11">
        <f t="shared" si="78"/>
        <v>42437.59165509259</v>
      </c>
      <c r="V994" s="11">
        <f t="shared" si="79"/>
        <v>42497.549988425926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7">
        <f t="shared" si="80"/>
        <v>89.6</v>
      </c>
      <c r="Q995" t="str">
        <f t="shared" si="81"/>
        <v>technology</v>
      </c>
      <c r="R995" t="str">
        <f t="shared" si="82"/>
        <v>wearables</v>
      </c>
      <c r="S995">
        <v>42652.631574074076</v>
      </c>
      <c r="T995">
        <v>42685.874999999993</v>
      </c>
      <c r="U995" s="11">
        <f t="shared" si="78"/>
        <v>42652.631574074076</v>
      </c>
      <c r="V995" s="11">
        <f t="shared" si="79"/>
        <v>42685.874999999993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7">
        <f t="shared" si="80"/>
        <v>424.45</v>
      </c>
      <c r="Q996" t="str">
        <f t="shared" si="81"/>
        <v>technology</v>
      </c>
      <c r="R996" t="str">
        <f t="shared" si="82"/>
        <v>wearables</v>
      </c>
      <c r="S996">
        <v>41920.929745370369</v>
      </c>
      <c r="T996">
        <v>41973.624305555553</v>
      </c>
      <c r="U996" s="11">
        <f t="shared" si="78"/>
        <v>41920.929745370369</v>
      </c>
      <c r="V996" s="11">
        <f t="shared" si="79"/>
        <v>41973.624305555553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7">
        <f t="shared" si="80"/>
        <v>80.67</v>
      </c>
      <c r="Q997" t="str">
        <f t="shared" si="81"/>
        <v>technology</v>
      </c>
      <c r="R997" t="str">
        <f t="shared" si="82"/>
        <v>wearables</v>
      </c>
      <c r="S997">
        <v>41947.607407407406</v>
      </c>
      <c r="T997">
        <v>41972.333333333336</v>
      </c>
      <c r="U997" s="11">
        <f t="shared" si="78"/>
        <v>41947.607407407406</v>
      </c>
      <c r="V997" s="11">
        <f t="shared" si="79"/>
        <v>41972.333333333336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7">
        <f t="shared" si="80"/>
        <v>13</v>
      </c>
      <c r="Q998" t="str">
        <f t="shared" si="81"/>
        <v>technology</v>
      </c>
      <c r="R998" t="str">
        <f t="shared" si="82"/>
        <v>wearables</v>
      </c>
      <c r="S998">
        <v>41817.533101851848</v>
      </c>
      <c r="T998">
        <v>41847.310416666667</v>
      </c>
      <c r="U998" s="11">
        <f t="shared" si="78"/>
        <v>41817.533101851848</v>
      </c>
      <c r="V998" s="11">
        <f t="shared" si="79"/>
        <v>41847.310416666667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7">
        <f t="shared" si="80"/>
        <v>8.1300000000000008</v>
      </c>
      <c r="Q999" t="str">
        <f t="shared" si="81"/>
        <v>technology</v>
      </c>
      <c r="R999" t="str">
        <f t="shared" si="82"/>
        <v>wearables</v>
      </c>
      <c r="S999">
        <v>41940.769641203704</v>
      </c>
      <c r="T999">
        <v>41970.811307870368</v>
      </c>
      <c r="U999" s="11">
        <f t="shared" si="78"/>
        <v>41940.769641203704</v>
      </c>
      <c r="V999" s="11">
        <f t="shared" si="79"/>
        <v>41970.811307870368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7">
        <f t="shared" si="80"/>
        <v>153.43</v>
      </c>
      <c r="Q1000" t="str">
        <f t="shared" si="81"/>
        <v>technology</v>
      </c>
      <c r="R1000" t="str">
        <f t="shared" si="82"/>
        <v>wearables</v>
      </c>
      <c r="S1000">
        <v>42281.835659722223</v>
      </c>
      <c r="T1000">
        <v>42326.877326388887</v>
      </c>
      <c r="U1000" s="11">
        <f t="shared" si="78"/>
        <v>42281.835659722223</v>
      </c>
      <c r="V1000" s="11">
        <f t="shared" si="79"/>
        <v>42326.877326388887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7">
        <f t="shared" si="80"/>
        <v>292.08</v>
      </c>
      <c r="Q1001" t="str">
        <f t="shared" si="81"/>
        <v>technology</v>
      </c>
      <c r="R1001" t="str">
        <f t="shared" si="82"/>
        <v>wearables</v>
      </c>
      <c r="S1001">
        <v>41925.966319444444</v>
      </c>
      <c r="T1001">
        <v>41956.001388888886</v>
      </c>
      <c r="U1001" s="11">
        <f t="shared" si="78"/>
        <v>41925.966319444444</v>
      </c>
      <c r="V1001" s="11">
        <f t="shared" si="79"/>
        <v>41956.001388888886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7">
        <f t="shared" si="80"/>
        <v>3304</v>
      </c>
      <c r="Q1002" t="str">
        <f t="shared" si="81"/>
        <v>technology</v>
      </c>
      <c r="R1002" t="str">
        <f t="shared" si="82"/>
        <v>wearables</v>
      </c>
      <c r="S1002">
        <v>42748.726388888892</v>
      </c>
      <c r="T1002">
        <v>42808.68472222222</v>
      </c>
      <c r="U1002" s="11">
        <f t="shared" si="78"/>
        <v>42748.726388888892</v>
      </c>
      <c r="V1002" s="11">
        <f t="shared" si="79"/>
        <v>42808.68472222222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7">
        <f t="shared" si="80"/>
        <v>1300</v>
      </c>
      <c r="Q1003" t="str">
        <f t="shared" si="81"/>
        <v>technology</v>
      </c>
      <c r="R1003" t="str">
        <f t="shared" si="82"/>
        <v>wearables</v>
      </c>
      <c r="S1003">
        <v>42720.386724537035</v>
      </c>
      <c r="T1003">
        <v>42765.386724537035</v>
      </c>
      <c r="U1003" s="11">
        <f t="shared" si="78"/>
        <v>42720.386724537035</v>
      </c>
      <c r="V1003" s="11">
        <f t="shared" si="79"/>
        <v>42765.386724537035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7">
        <f t="shared" si="80"/>
        <v>134.55000000000001</v>
      </c>
      <c r="Q1004" t="str">
        <f t="shared" si="81"/>
        <v>technology</v>
      </c>
      <c r="R1004" t="str">
        <f t="shared" si="82"/>
        <v>wearables</v>
      </c>
      <c r="S1004">
        <v>42325.350856481477</v>
      </c>
      <c r="T1004">
        <v>42354.915972222218</v>
      </c>
      <c r="U1004" s="11">
        <f t="shared" si="78"/>
        <v>42325.350856481477</v>
      </c>
      <c r="V1004" s="11">
        <f t="shared" si="79"/>
        <v>42354.915972222218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7">
        <f t="shared" si="80"/>
        <v>214.07</v>
      </c>
      <c r="Q1005" t="str">
        <f t="shared" si="81"/>
        <v>technology</v>
      </c>
      <c r="R1005" t="str">
        <f t="shared" si="82"/>
        <v>wearables</v>
      </c>
      <c r="S1005">
        <v>42780.375706018516</v>
      </c>
      <c r="T1005">
        <v>42810.334039351852</v>
      </c>
      <c r="U1005" s="11">
        <f t="shared" si="78"/>
        <v>42780.375706018516</v>
      </c>
      <c r="V1005" s="11">
        <f t="shared" si="79"/>
        <v>42810.334039351852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7">
        <f t="shared" si="80"/>
        <v>216.34</v>
      </c>
      <c r="Q1006" t="str">
        <f t="shared" si="81"/>
        <v>technology</v>
      </c>
      <c r="R1006" t="str">
        <f t="shared" si="82"/>
        <v>wearables</v>
      </c>
      <c r="S1006">
        <v>42388.3753125</v>
      </c>
      <c r="T1006">
        <v>42418.3753125</v>
      </c>
      <c r="U1006" s="11">
        <f t="shared" si="78"/>
        <v>42388.3753125</v>
      </c>
      <c r="V1006" s="11">
        <f t="shared" si="79"/>
        <v>42418.3753125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7">
        <f t="shared" si="80"/>
        <v>932.31</v>
      </c>
      <c r="Q1007" t="str">
        <f t="shared" si="81"/>
        <v>technology</v>
      </c>
      <c r="R1007" t="str">
        <f t="shared" si="82"/>
        <v>wearables</v>
      </c>
      <c r="S1007">
        <v>42276.291469907403</v>
      </c>
      <c r="T1007">
        <v>42307.291469907403</v>
      </c>
      <c r="U1007" s="11">
        <f t="shared" si="78"/>
        <v>42276.291469907403</v>
      </c>
      <c r="V1007" s="11">
        <f t="shared" si="79"/>
        <v>42307.291469907403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7">
        <f t="shared" si="80"/>
        <v>29.25</v>
      </c>
      <c r="Q1008" t="str">
        <f t="shared" si="81"/>
        <v>technology</v>
      </c>
      <c r="R1008" t="str">
        <f t="shared" si="82"/>
        <v>wearables</v>
      </c>
      <c r="S1008">
        <v>41976.70685185185</v>
      </c>
      <c r="T1008">
        <v>41984.96597222222</v>
      </c>
      <c r="U1008" s="11">
        <f t="shared" si="78"/>
        <v>41976.70685185185</v>
      </c>
      <c r="V1008" s="11">
        <f t="shared" si="79"/>
        <v>41984.96597222222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7">
        <f t="shared" si="80"/>
        <v>174.95</v>
      </c>
      <c r="Q1009" t="str">
        <f t="shared" si="81"/>
        <v>technology</v>
      </c>
      <c r="R1009" t="str">
        <f t="shared" si="82"/>
        <v>wearables</v>
      </c>
      <c r="S1009">
        <v>42676.2502662037</v>
      </c>
      <c r="T1009">
        <v>42718.291932870365</v>
      </c>
      <c r="U1009" s="11">
        <f t="shared" si="78"/>
        <v>42676.2502662037</v>
      </c>
      <c r="V1009" s="11">
        <f t="shared" si="79"/>
        <v>42718.291932870365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7">
        <f t="shared" si="80"/>
        <v>250</v>
      </c>
      <c r="Q1010" t="str">
        <f t="shared" si="81"/>
        <v>technology</v>
      </c>
      <c r="R1010" t="str">
        <f t="shared" si="82"/>
        <v>wearables</v>
      </c>
      <c r="S1010">
        <v>42702.475868055553</v>
      </c>
      <c r="T1010">
        <v>42732.475868055553</v>
      </c>
      <c r="U1010" s="11">
        <f t="shared" si="78"/>
        <v>42702.475868055553</v>
      </c>
      <c r="V1010" s="11">
        <f t="shared" si="79"/>
        <v>42732.475868055553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7">
        <f t="shared" si="80"/>
        <v>65</v>
      </c>
      <c r="Q1011" t="str">
        <f t="shared" si="81"/>
        <v>technology</v>
      </c>
      <c r="R1011" t="str">
        <f t="shared" si="82"/>
        <v>wearables</v>
      </c>
      <c r="S1011">
        <v>42510.271365740737</v>
      </c>
      <c r="T1011">
        <v>42540.271365740737</v>
      </c>
      <c r="U1011" s="11">
        <f t="shared" si="78"/>
        <v>42510.271365740737</v>
      </c>
      <c r="V1011" s="11">
        <f t="shared" si="79"/>
        <v>42540.271365740737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7">
        <f t="shared" si="80"/>
        <v>55</v>
      </c>
      <c r="Q1012" t="str">
        <f t="shared" si="81"/>
        <v>technology</v>
      </c>
      <c r="R1012" t="str">
        <f t="shared" si="82"/>
        <v>wearables</v>
      </c>
      <c r="S1012">
        <v>42561.496087962958</v>
      </c>
      <c r="T1012">
        <v>42617.790972222218</v>
      </c>
      <c r="U1012" s="11">
        <f t="shared" si="78"/>
        <v>42561.496087962958</v>
      </c>
      <c r="V1012" s="11">
        <f t="shared" si="79"/>
        <v>42617.790972222218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7">
        <f t="shared" si="80"/>
        <v>75</v>
      </c>
      <c r="Q1013" t="str">
        <f t="shared" si="81"/>
        <v>technology</v>
      </c>
      <c r="R1013" t="str">
        <f t="shared" si="82"/>
        <v>wearables</v>
      </c>
      <c r="S1013">
        <v>41946.564756944441</v>
      </c>
      <c r="T1013">
        <v>41991.564756944441</v>
      </c>
      <c r="U1013" s="11">
        <f t="shared" si="78"/>
        <v>41946.564756944441</v>
      </c>
      <c r="V1013" s="11">
        <f t="shared" si="79"/>
        <v>41991.564756944441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7">
        <f t="shared" si="80"/>
        <v>1389.36</v>
      </c>
      <c r="Q1014" t="str">
        <f t="shared" si="81"/>
        <v>technology</v>
      </c>
      <c r="R1014" t="str">
        <f t="shared" si="82"/>
        <v>wearables</v>
      </c>
      <c r="S1014">
        <v>42714.107083333329</v>
      </c>
      <c r="T1014">
        <v>42759.107083333329</v>
      </c>
      <c r="U1014" s="11">
        <f t="shared" si="78"/>
        <v>42714.107083333329</v>
      </c>
      <c r="V1014" s="11">
        <f t="shared" si="79"/>
        <v>42759.107083333329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7">
        <f t="shared" si="80"/>
        <v>95.91</v>
      </c>
      <c r="Q1015" t="str">
        <f t="shared" si="81"/>
        <v>technology</v>
      </c>
      <c r="R1015" t="str">
        <f t="shared" si="82"/>
        <v>wearables</v>
      </c>
      <c r="S1015">
        <v>42339.500648148147</v>
      </c>
      <c r="T1015">
        <v>42367.499999999993</v>
      </c>
      <c r="U1015" s="11">
        <f t="shared" si="78"/>
        <v>42339.500648148147</v>
      </c>
      <c r="V1015" s="11">
        <f t="shared" si="79"/>
        <v>42367.499999999993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7">
        <f t="shared" si="80"/>
        <v>191.25</v>
      </c>
      <c r="Q1016" t="str">
        <f t="shared" si="81"/>
        <v>technology</v>
      </c>
      <c r="R1016" t="str">
        <f t="shared" si="82"/>
        <v>wearables</v>
      </c>
      <c r="S1016">
        <v>41954.66915509259</v>
      </c>
      <c r="T1016">
        <v>42004.66915509259</v>
      </c>
      <c r="U1016" s="11">
        <f t="shared" si="78"/>
        <v>41954.66915509259</v>
      </c>
      <c r="V1016" s="11">
        <f t="shared" si="79"/>
        <v>42004.66915509259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7">
        <f t="shared" si="80"/>
        <v>40</v>
      </c>
      <c r="Q1017" t="str">
        <f t="shared" si="81"/>
        <v>technology</v>
      </c>
      <c r="R1017" t="str">
        <f t="shared" si="82"/>
        <v>wearables</v>
      </c>
      <c r="S1017">
        <v>42303.545081018521</v>
      </c>
      <c r="T1017">
        <v>42333.586747685178</v>
      </c>
      <c r="U1017" s="11">
        <f t="shared" si="78"/>
        <v>42303.545081018521</v>
      </c>
      <c r="V1017" s="11">
        <f t="shared" si="79"/>
        <v>42333.586747685178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7">
        <f t="shared" si="80"/>
        <v>74.790000000000006</v>
      </c>
      <c r="Q1018" t="str">
        <f t="shared" si="81"/>
        <v>technology</v>
      </c>
      <c r="R1018" t="str">
        <f t="shared" si="82"/>
        <v>wearables</v>
      </c>
      <c r="S1018">
        <v>42421.773796296293</v>
      </c>
      <c r="T1018">
        <v>42466.732129629621</v>
      </c>
      <c r="U1018" s="11">
        <f t="shared" si="78"/>
        <v>42421.773796296293</v>
      </c>
      <c r="V1018" s="11">
        <f t="shared" si="79"/>
        <v>42466.732129629621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7">
        <f t="shared" si="80"/>
        <v>161.12</v>
      </c>
      <c r="Q1019" t="str">
        <f t="shared" si="81"/>
        <v>technology</v>
      </c>
      <c r="R1019" t="str">
        <f t="shared" si="82"/>
        <v>wearables</v>
      </c>
      <c r="S1019">
        <v>42289.341840277775</v>
      </c>
      <c r="T1019">
        <v>42329.383506944439</v>
      </c>
      <c r="U1019" s="11">
        <f t="shared" si="78"/>
        <v>42289.341840277775</v>
      </c>
      <c r="V1019" s="11">
        <f t="shared" si="79"/>
        <v>42329.383506944439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7">
        <f t="shared" si="80"/>
        <v>88.71</v>
      </c>
      <c r="Q1020" t="str">
        <f t="shared" si="81"/>
        <v>technology</v>
      </c>
      <c r="R1020" t="str">
        <f t="shared" si="82"/>
        <v>wearables</v>
      </c>
      <c r="S1020">
        <v>42535.158946759257</v>
      </c>
      <c r="T1020">
        <v>42565.158946759257</v>
      </c>
      <c r="U1020" s="11">
        <f t="shared" si="78"/>
        <v>42535.158946759257</v>
      </c>
      <c r="V1020" s="11">
        <f t="shared" si="79"/>
        <v>42565.158946759257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7">
        <f t="shared" si="80"/>
        <v>53.25</v>
      </c>
      <c r="Q1021" t="str">
        <f t="shared" si="81"/>
        <v>technology</v>
      </c>
      <c r="R1021" t="str">
        <f t="shared" si="82"/>
        <v>wearables</v>
      </c>
      <c r="S1021">
        <v>42009.640613425923</v>
      </c>
      <c r="T1021">
        <v>42039.640613425923</v>
      </c>
      <c r="U1021" s="11">
        <f t="shared" si="78"/>
        <v>42009.640613425923</v>
      </c>
      <c r="V1021" s="11">
        <f t="shared" si="79"/>
        <v>42039.640613425923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s="7">
        <f t="shared" si="80"/>
        <v>106.2</v>
      </c>
      <c r="Q1022" t="str">
        <f t="shared" si="81"/>
        <v>music</v>
      </c>
      <c r="R1022" t="str">
        <f t="shared" si="82"/>
        <v>electronic music</v>
      </c>
      <c r="S1022">
        <v>42126.736215277771</v>
      </c>
      <c r="T1022">
        <v>42156.699305555558</v>
      </c>
      <c r="U1022" s="11">
        <f t="shared" si="78"/>
        <v>42126.736215277771</v>
      </c>
      <c r="V1022" s="11">
        <f t="shared" si="79"/>
        <v>42156.699305555558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s="7">
        <f t="shared" si="80"/>
        <v>22.08</v>
      </c>
      <c r="Q1023" t="str">
        <f t="shared" si="81"/>
        <v>music</v>
      </c>
      <c r="R1023" t="str">
        <f t="shared" si="82"/>
        <v>electronic music</v>
      </c>
      <c r="S1023">
        <v>42270.918645833335</v>
      </c>
      <c r="T1023">
        <v>42293.833333333336</v>
      </c>
      <c r="U1023" s="11">
        <f t="shared" si="78"/>
        <v>42270.918645833335</v>
      </c>
      <c r="V1023" s="11">
        <f t="shared" si="79"/>
        <v>42293.833333333336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s="7">
        <f t="shared" si="80"/>
        <v>31.05</v>
      </c>
      <c r="Q1024" t="str">
        <f t="shared" si="81"/>
        <v>music</v>
      </c>
      <c r="R1024" t="str">
        <f t="shared" si="82"/>
        <v>electronic music</v>
      </c>
      <c r="S1024">
        <v>42111.313391203708</v>
      </c>
      <c r="T1024">
        <v>42141.313391203708</v>
      </c>
      <c r="U1024" s="11">
        <f t="shared" si="78"/>
        <v>42111.313391203708</v>
      </c>
      <c r="V1024" s="11">
        <f t="shared" si="79"/>
        <v>42141.313391203708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s="7">
        <f t="shared" si="80"/>
        <v>36.21</v>
      </c>
      <c r="Q1025" t="str">
        <f t="shared" si="81"/>
        <v>music</v>
      </c>
      <c r="R1025" t="str">
        <f t="shared" si="82"/>
        <v>electronic music</v>
      </c>
      <c r="S1025">
        <v>42145.586354166669</v>
      </c>
      <c r="T1025">
        <v>42175.586354166669</v>
      </c>
      <c r="U1025" s="11">
        <f t="shared" si="78"/>
        <v>42145.586354166669</v>
      </c>
      <c r="V1025" s="11">
        <f t="shared" si="79"/>
        <v>42175.586354166669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s="7">
        <f t="shared" si="80"/>
        <v>388.98</v>
      </c>
      <c r="Q1026" t="str">
        <f t="shared" si="81"/>
        <v>music</v>
      </c>
      <c r="R1026" t="str">
        <f t="shared" si="82"/>
        <v>electronic music</v>
      </c>
      <c r="S1026">
        <v>42370.247256944444</v>
      </c>
      <c r="T1026">
        <v>42400.247256944444</v>
      </c>
      <c r="U1026" s="11">
        <f t="shared" ref="U1026:U1089" si="83">(((J1026/60)/60)/24)+DATE(1970,1,1)+(-8/24)</f>
        <v>42370.247256944444</v>
      </c>
      <c r="V1026" s="11">
        <f t="shared" ref="V1026:V1089" si="84">(((I1026/60)/60)/24)+DATE(1970,1,1)+(-8/24)</f>
        <v>42400.247256944444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s="7">
        <f t="shared" ref="P1027:P1090" si="85">ROUND(E1027/L1027,2)</f>
        <v>71.849999999999994</v>
      </c>
      <c r="Q1027" t="str">
        <f t="shared" ref="Q1027:Q1090" si="86">LEFT(N1027,SEARCH("/",N1027,1)-1)</f>
        <v>music</v>
      </c>
      <c r="R1027" t="str">
        <f t="shared" ref="R1027:R1090" si="87">RIGHT(N1027,LEN(N1027)-SEARCH("/",N1027))</f>
        <v>electronic music</v>
      </c>
      <c r="S1027">
        <v>42049.500428240739</v>
      </c>
      <c r="T1027">
        <v>42079.458761574067</v>
      </c>
      <c r="U1027" s="11">
        <f t="shared" si="83"/>
        <v>42049.500428240739</v>
      </c>
      <c r="V1027" s="11">
        <f t="shared" si="84"/>
        <v>42079.458761574067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s="7">
        <f t="shared" si="85"/>
        <v>57.38</v>
      </c>
      <c r="Q1028" t="str">
        <f t="shared" si="86"/>
        <v>music</v>
      </c>
      <c r="R1028" t="str">
        <f t="shared" si="87"/>
        <v>electronic music</v>
      </c>
      <c r="S1028">
        <v>42426.074259259258</v>
      </c>
      <c r="T1028">
        <v>42460.032592592594</v>
      </c>
      <c r="U1028" s="11">
        <f t="shared" si="83"/>
        <v>42426.074259259258</v>
      </c>
      <c r="V1028" s="11">
        <f t="shared" si="84"/>
        <v>42460.032592592594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s="7">
        <f t="shared" si="85"/>
        <v>69.67</v>
      </c>
      <c r="Q1029" t="str">
        <f t="shared" si="86"/>
        <v>music</v>
      </c>
      <c r="R1029" t="str">
        <f t="shared" si="87"/>
        <v>electronic music</v>
      </c>
      <c r="S1029">
        <v>41904.700775462959</v>
      </c>
      <c r="T1029">
        <v>41934.700775462959</v>
      </c>
      <c r="U1029" s="11">
        <f t="shared" si="83"/>
        <v>41904.700775462959</v>
      </c>
      <c r="V1029" s="11">
        <f t="shared" si="84"/>
        <v>41934.700775462959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s="7">
        <f t="shared" si="85"/>
        <v>45.99</v>
      </c>
      <c r="Q1030" t="str">
        <f t="shared" si="86"/>
        <v>music</v>
      </c>
      <c r="R1030" t="str">
        <f t="shared" si="87"/>
        <v>electronic music</v>
      </c>
      <c r="S1030">
        <v>42755.294039351851</v>
      </c>
      <c r="T1030">
        <v>42800.499999999993</v>
      </c>
      <c r="U1030" s="11">
        <f t="shared" si="83"/>
        <v>42755.294039351851</v>
      </c>
      <c r="V1030" s="11">
        <f t="shared" si="84"/>
        <v>42800.499999999993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s="7">
        <f t="shared" si="85"/>
        <v>79.260000000000005</v>
      </c>
      <c r="Q1031" t="str">
        <f t="shared" si="86"/>
        <v>music</v>
      </c>
      <c r="R1031" t="str">
        <f t="shared" si="87"/>
        <v>electronic music</v>
      </c>
      <c r="S1031">
        <v>42044.378553240742</v>
      </c>
      <c r="T1031">
        <v>42098.582638888889</v>
      </c>
      <c r="U1031" s="11">
        <f t="shared" si="83"/>
        <v>42044.378553240742</v>
      </c>
      <c r="V1031" s="11">
        <f t="shared" si="84"/>
        <v>42098.582638888889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s="7">
        <f t="shared" si="85"/>
        <v>43.03</v>
      </c>
      <c r="Q1032" t="str">
        <f t="shared" si="86"/>
        <v>music</v>
      </c>
      <c r="R1032" t="str">
        <f t="shared" si="87"/>
        <v>electronic music</v>
      </c>
      <c r="S1032">
        <v>42611.149872685179</v>
      </c>
      <c r="T1032">
        <v>42625.149872685179</v>
      </c>
      <c r="U1032" s="11">
        <f t="shared" si="83"/>
        <v>42611.149872685179</v>
      </c>
      <c r="V1032" s="11">
        <f t="shared" si="84"/>
        <v>42625.149872685179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s="7">
        <f t="shared" si="85"/>
        <v>108.48</v>
      </c>
      <c r="Q1033" t="str">
        <f t="shared" si="86"/>
        <v>music</v>
      </c>
      <c r="R1033" t="str">
        <f t="shared" si="87"/>
        <v>electronic music</v>
      </c>
      <c r="S1033">
        <v>42324.430671296293</v>
      </c>
      <c r="T1033">
        <v>42354.430671296293</v>
      </c>
      <c r="U1033" s="11">
        <f t="shared" si="83"/>
        <v>42324.430671296293</v>
      </c>
      <c r="V1033" s="11">
        <f t="shared" si="84"/>
        <v>42354.430671296293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s="7">
        <f t="shared" si="85"/>
        <v>61.03</v>
      </c>
      <c r="Q1034" t="str">
        <f t="shared" si="86"/>
        <v>music</v>
      </c>
      <c r="R1034" t="str">
        <f t="shared" si="87"/>
        <v>electronic music</v>
      </c>
      <c r="S1034">
        <v>42514.333622685182</v>
      </c>
      <c r="T1034">
        <v>42544.333622685182</v>
      </c>
      <c r="U1034" s="11">
        <f t="shared" si="83"/>
        <v>42514.333622685182</v>
      </c>
      <c r="V1034" s="11">
        <f t="shared" si="84"/>
        <v>42544.333622685182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s="7">
        <f t="shared" si="85"/>
        <v>50.59</v>
      </c>
      <c r="Q1035" t="str">
        <f t="shared" si="86"/>
        <v>music</v>
      </c>
      <c r="R1035" t="str">
        <f t="shared" si="87"/>
        <v>electronic music</v>
      </c>
      <c r="S1035">
        <v>42688.399074074077</v>
      </c>
      <c r="T1035">
        <v>42716.399074074077</v>
      </c>
      <c r="U1035" s="11">
        <f t="shared" si="83"/>
        <v>42688.399074074077</v>
      </c>
      <c r="V1035" s="11">
        <f t="shared" si="84"/>
        <v>42716.399074074077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s="7">
        <f t="shared" si="85"/>
        <v>39.159999999999997</v>
      </c>
      <c r="Q1036" t="str">
        <f t="shared" si="86"/>
        <v>music</v>
      </c>
      <c r="R1036" t="str">
        <f t="shared" si="87"/>
        <v>electronic music</v>
      </c>
      <c r="S1036">
        <v>42554.833379629628</v>
      </c>
      <c r="T1036">
        <v>42586.832638888889</v>
      </c>
      <c r="U1036" s="11">
        <f t="shared" si="83"/>
        <v>42554.833379629628</v>
      </c>
      <c r="V1036" s="11">
        <f t="shared" si="84"/>
        <v>42586.832638888889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s="7">
        <f t="shared" si="85"/>
        <v>65.16</v>
      </c>
      <c r="Q1037" t="str">
        <f t="shared" si="86"/>
        <v>music</v>
      </c>
      <c r="R1037" t="str">
        <f t="shared" si="87"/>
        <v>electronic music</v>
      </c>
      <c r="S1037">
        <v>42016.30810185185</v>
      </c>
      <c r="T1037">
        <v>42046.30810185185</v>
      </c>
      <c r="U1037" s="11">
        <f t="shared" si="83"/>
        <v>42016.30810185185</v>
      </c>
      <c r="V1037" s="11">
        <f t="shared" si="84"/>
        <v>42046.30810185185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s="7">
        <f t="shared" si="85"/>
        <v>23.96</v>
      </c>
      <c r="Q1038" t="str">
        <f t="shared" si="86"/>
        <v>music</v>
      </c>
      <c r="R1038" t="str">
        <f t="shared" si="87"/>
        <v>electronic music</v>
      </c>
      <c r="S1038">
        <v>41249.115624999999</v>
      </c>
      <c r="T1038">
        <v>41281</v>
      </c>
      <c r="U1038" s="11">
        <f t="shared" si="83"/>
        <v>41249.115624999999</v>
      </c>
      <c r="V1038" s="11">
        <f t="shared" si="84"/>
        <v>41281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s="7">
        <f t="shared" si="85"/>
        <v>48.62</v>
      </c>
      <c r="Q1039" t="str">
        <f t="shared" si="86"/>
        <v>music</v>
      </c>
      <c r="R1039" t="str">
        <f t="shared" si="87"/>
        <v>electronic music</v>
      </c>
      <c r="S1039">
        <v>42119.48914351852</v>
      </c>
      <c r="T1039">
        <v>42141.874999999993</v>
      </c>
      <c r="U1039" s="11">
        <f t="shared" si="83"/>
        <v>42119.48914351852</v>
      </c>
      <c r="V1039" s="11">
        <f t="shared" si="84"/>
        <v>42141.874999999993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s="7">
        <f t="shared" si="85"/>
        <v>35.74</v>
      </c>
      <c r="Q1040" t="str">
        <f t="shared" si="86"/>
        <v>music</v>
      </c>
      <c r="R1040" t="str">
        <f t="shared" si="87"/>
        <v>electronic music</v>
      </c>
      <c r="S1040">
        <v>42417.898414351854</v>
      </c>
      <c r="T1040">
        <v>42447.856747685182</v>
      </c>
      <c r="U1040" s="11">
        <f t="shared" si="83"/>
        <v>42417.898414351854</v>
      </c>
      <c r="V1040" s="11">
        <f t="shared" si="84"/>
        <v>42447.856747685182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s="7">
        <f t="shared" si="85"/>
        <v>21.37</v>
      </c>
      <c r="Q1041" t="str">
        <f t="shared" si="86"/>
        <v>music</v>
      </c>
      <c r="R1041" t="str">
        <f t="shared" si="87"/>
        <v>electronic music</v>
      </c>
      <c r="S1041">
        <v>42691.775995370372</v>
      </c>
      <c r="T1041">
        <v>42716.999305555553</v>
      </c>
      <c r="U1041" s="11">
        <f t="shared" si="83"/>
        <v>42691.775995370372</v>
      </c>
      <c r="V1041" s="11">
        <f t="shared" si="84"/>
        <v>42716.999305555553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7">
        <f t="shared" si="85"/>
        <v>250</v>
      </c>
      <c r="Q1042" t="str">
        <f t="shared" si="86"/>
        <v>journalism</v>
      </c>
      <c r="R1042" t="str">
        <f t="shared" si="87"/>
        <v>audio</v>
      </c>
      <c r="S1042">
        <v>42579.375104166662</v>
      </c>
      <c r="T1042">
        <v>42609.375104166662</v>
      </c>
      <c r="U1042" s="11">
        <f t="shared" si="83"/>
        <v>42579.375104166662</v>
      </c>
      <c r="V1042" s="11">
        <f t="shared" si="84"/>
        <v>42609.375104166662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7" t="e">
        <f t="shared" si="85"/>
        <v>#DIV/0!</v>
      </c>
      <c r="Q1043" t="str">
        <f t="shared" si="86"/>
        <v>journalism</v>
      </c>
      <c r="R1043" t="str">
        <f t="shared" si="87"/>
        <v>audio</v>
      </c>
      <c r="S1043">
        <v>41830.726759259262</v>
      </c>
      <c r="T1043">
        <v>41850.726759259262</v>
      </c>
      <c r="U1043" s="11">
        <f t="shared" si="83"/>
        <v>41830.726759259262</v>
      </c>
      <c r="V1043" s="11">
        <f t="shared" si="84"/>
        <v>41850.726759259262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7">
        <f t="shared" si="85"/>
        <v>10</v>
      </c>
      <c r="Q1044" t="str">
        <f t="shared" si="86"/>
        <v>journalism</v>
      </c>
      <c r="R1044" t="str">
        <f t="shared" si="87"/>
        <v>audio</v>
      </c>
      <c r="S1044">
        <v>41851.362824074073</v>
      </c>
      <c r="T1044">
        <v>41894.083333333328</v>
      </c>
      <c r="U1044" s="11">
        <f t="shared" si="83"/>
        <v>41851.362824074073</v>
      </c>
      <c r="V1044" s="11">
        <f t="shared" si="84"/>
        <v>41894.083333333328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7">
        <f t="shared" si="85"/>
        <v>29.24</v>
      </c>
      <c r="Q1045" t="str">
        <f t="shared" si="86"/>
        <v>journalism</v>
      </c>
      <c r="R1045" t="str">
        <f t="shared" si="87"/>
        <v>audio</v>
      </c>
      <c r="S1045">
        <v>42113.919618055552</v>
      </c>
      <c r="T1045">
        <v>42143.919618055552</v>
      </c>
      <c r="U1045" s="11">
        <f t="shared" si="83"/>
        <v>42113.919618055552</v>
      </c>
      <c r="V1045" s="11">
        <f t="shared" si="84"/>
        <v>42143.919618055552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7">
        <f t="shared" si="85"/>
        <v>3</v>
      </c>
      <c r="Q1046" t="str">
        <f t="shared" si="86"/>
        <v>journalism</v>
      </c>
      <c r="R1046" t="str">
        <f t="shared" si="87"/>
        <v>audio</v>
      </c>
      <c r="S1046">
        <v>42011.592604166661</v>
      </c>
      <c r="T1046">
        <v>42068.518749999996</v>
      </c>
      <c r="U1046" s="11">
        <f t="shared" si="83"/>
        <v>42011.592604166661</v>
      </c>
      <c r="V1046" s="11">
        <f t="shared" si="84"/>
        <v>42068.518749999996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7">
        <f t="shared" si="85"/>
        <v>33.25</v>
      </c>
      <c r="Q1047" t="str">
        <f t="shared" si="86"/>
        <v>journalism</v>
      </c>
      <c r="R1047" t="str">
        <f t="shared" si="87"/>
        <v>audio</v>
      </c>
      <c r="S1047">
        <v>41844.541087962964</v>
      </c>
      <c r="T1047">
        <v>41874.541087962964</v>
      </c>
      <c r="U1047" s="11">
        <f t="shared" si="83"/>
        <v>41844.541087962964</v>
      </c>
      <c r="V1047" s="11">
        <f t="shared" si="84"/>
        <v>41874.541087962964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7" t="e">
        <f t="shared" si="85"/>
        <v>#DIV/0!</v>
      </c>
      <c r="Q1048" t="str">
        <f t="shared" si="86"/>
        <v>journalism</v>
      </c>
      <c r="R1048" t="str">
        <f t="shared" si="87"/>
        <v>audio</v>
      </c>
      <c r="S1048">
        <v>42319.518055555549</v>
      </c>
      <c r="T1048">
        <v>42364.518055555549</v>
      </c>
      <c r="U1048" s="11">
        <f t="shared" si="83"/>
        <v>42319.518055555549</v>
      </c>
      <c r="V1048" s="11">
        <f t="shared" si="84"/>
        <v>42364.518055555549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7">
        <f t="shared" si="85"/>
        <v>1</v>
      </c>
      <c r="Q1049" t="str">
        <f t="shared" si="86"/>
        <v>journalism</v>
      </c>
      <c r="R1049" t="str">
        <f t="shared" si="87"/>
        <v>audio</v>
      </c>
      <c r="S1049">
        <v>41918.485127314809</v>
      </c>
      <c r="T1049">
        <v>41948.52679398148</v>
      </c>
      <c r="U1049" s="11">
        <f t="shared" si="83"/>
        <v>41918.485127314809</v>
      </c>
      <c r="V1049" s="11">
        <f t="shared" si="84"/>
        <v>41948.52679398148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7">
        <f t="shared" si="85"/>
        <v>53</v>
      </c>
      <c r="Q1050" t="str">
        <f t="shared" si="86"/>
        <v>journalism</v>
      </c>
      <c r="R1050" t="str">
        <f t="shared" si="87"/>
        <v>audio</v>
      </c>
      <c r="S1050">
        <v>42597.719780092586</v>
      </c>
      <c r="T1050">
        <v>42637.719780092586</v>
      </c>
      <c r="U1050" s="11">
        <f t="shared" si="83"/>
        <v>42597.719780092586</v>
      </c>
      <c r="V1050" s="11">
        <f t="shared" si="84"/>
        <v>42637.719780092586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7" t="e">
        <f t="shared" si="85"/>
        <v>#DIV/0!</v>
      </c>
      <c r="Q1051" t="str">
        <f t="shared" si="86"/>
        <v>journalism</v>
      </c>
      <c r="R1051" t="str">
        <f t="shared" si="87"/>
        <v>audio</v>
      </c>
      <c r="S1051">
        <v>42382.097743055558</v>
      </c>
      <c r="T1051">
        <v>42412.097743055558</v>
      </c>
      <c r="U1051" s="11">
        <f t="shared" si="83"/>
        <v>42382.097743055558</v>
      </c>
      <c r="V1051" s="11">
        <f t="shared" si="84"/>
        <v>42412.097743055558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7" t="e">
        <f t="shared" si="85"/>
        <v>#DIV/0!</v>
      </c>
      <c r="Q1052" t="str">
        <f t="shared" si="86"/>
        <v>journalism</v>
      </c>
      <c r="R1052" t="str">
        <f t="shared" si="87"/>
        <v>audio</v>
      </c>
      <c r="S1052">
        <v>42231.463854166665</v>
      </c>
      <c r="T1052">
        <v>42261.463854166665</v>
      </c>
      <c r="U1052" s="11">
        <f t="shared" si="83"/>
        <v>42231.463854166665</v>
      </c>
      <c r="V1052" s="11">
        <f t="shared" si="84"/>
        <v>42261.463854166665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7" t="e">
        <f t="shared" si="85"/>
        <v>#DIV/0!</v>
      </c>
      <c r="Q1053" t="str">
        <f t="shared" si="86"/>
        <v>journalism</v>
      </c>
      <c r="R1053" t="str">
        <f t="shared" si="87"/>
        <v>audio</v>
      </c>
      <c r="S1053">
        <v>41849.680844907409</v>
      </c>
      <c r="T1053">
        <v>41877.680844907409</v>
      </c>
      <c r="U1053" s="11">
        <f t="shared" si="83"/>
        <v>41849.680844907409</v>
      </c>
      <c r="V1053" s="11">
        <f t="shared" si="84"/>
        <v>41877.680844907409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7" t="e">
        <f t="shared" si="85"/>
        <v>#DIV/0!</v>
      </c>
      <c r="Q1054" t="str">
        <f t="shared" si="86"/>
        <v>journalism</v>
      </c>
      <c r="R1054" t="str">
        <f t="shared" si="87"/>
        <v>audio</v>
      </c>
      <c r="S1054">
        <v>42483.464062499996</v>
      </c>
      <c r="T1054">
        <v>42527.506249999999</v>
      </c>
      <c r="U1054" s="11">
        <f t="shared" si="83"/>
        <v>42483.464062499996</v>
      </c>
      <c r="V1054" s="11">
        <f t="shared" si="84"/>
        <v>42527.506249999999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7">
        <f t="shared" si="85"/>
        <v>15</v>
      </c>
      <c r="Q1055" t="str">
        <f t="shared" si="86"/>
        <v>journalism</v>
      </c>
      <c r="R1055" t="str">
        <f t="shared" si="87"/>
        <v>audio</v>
      </c>
      <c r="S1055">
        <v>42774.839490740742</v>
      </c>
      <c r="T1055">
        <v>42799.839490740742</v>
      </c>
      <c r="U1055" s="11">
        <f t="shared" si="83"/>
        <v>42774.839490740742</v>
      </c>
      <c r="V1055" s="11">
        <f t="shared" si="84"/>
        <v>42799.839490740742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7" t="e">
        <f t="shared" si="85"/>
        <v>#DIV/0!</v>
      </c>
      <c r="Q1056" t="str">
        <f t="shared" si="86"/>
        <v>journalism</v>
      </c>
      <c r="R1056" t="str">
        <f t="shared" si="87"/>
        <v>audio</v>
      </c>
      <c r="S1056">
        <v>41831.518506944441</v>
      </c>
      <c r="T1056">
        <v>41861.583333333328</v>
      </c>
      <c r="U1056" s="11">
        <f t="shared" si="83"/>
        <v>41831.518506944441</v>
      </c>
      <c r="V1056" s="11">
        <f t="shared" si="84"/>
        <v>41861.583333333328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7" t="e">
        <f t="shared" si="85"/>
        <v>#DIV/0!</v>
      </c>
      <c r="Q1057" t="str">
        <f t="shared" si="86"/>
        <v>journalism</v>
      </c>
      <c r="R1057" t="str">
        <f t="shared" si="87"/>
        <v>audio</v>
      </c>
      <c r="S1057">
        <v>42406.659085648142</v>
      </c>
      <c r="T1057">
        <v>42436.659085648142</v>
      </c>
      <c r="U1057" s="11">
        <f t="shared" si="83"/>
        <v>42406.659085648142</v>
      </c>
      <c r="V1057" s="11">
        <f t="shared" si="84"/>
        <v>42436.659085648142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7" t="e">
        <f t="shared" si="85"/>
        <v>#DIV/0!</v>
      </c>
      <c r="Q1058" t="str">
        <f t="shared" si="86"/>
        <v>journalism</v>
      </c>
      <c r="R1058" t="str">
        <f t="shared" si="87"/>
        <v>audio</v>
      </c>
      <c r="S1058">
        <v>42058.386307870365</v>
      </c>
      <c r="T1058">
        <v>42118.344641203708</v>
      </c>
      <c r="U1058" s="11">
        <f t="shared" si="83"/>
        <v>42058.386307870365</v>
      </c>
      <c r="V1058" s="11">
        <f t="shared" si="84"/>
        <v>42118.344641203708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7" t="e">
        <f t="shared" si="85"/>
        <v>#DIV/0!</v>
      </c>
      <c r="Q1059" t="str">
        <f t="shared" si="86"/>
        <v>journalism</v>
      </c>
      <c r="R1059" t="str">
        <f t="shared" si="87"/>
        <v>audio</v>
      </c>
      <c r="S1059">
        <v>42678.537997685176</v>
      </c>
      <c r="T1059">
        <v>42708.579664351848</v>
      </c>
      <c r="U1059" s="11">
        <f t="shared" si="83"/>
        <v>42678.537997685176</v>
      </c>
      <c r="V1059" s="11">
        <f t="shared" si="84"/>
        <v>42708.579664351848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7" t="e">
        <f t="shared" si="85"/>
        <v>#DIV/0!</v>
      </c>
      <c r="Q1060" t="str">
        <f t="shared" si="86"/>
        <v>journalism</v>
      </c>
      <c r="R1060" t="str">
        <f t="shared" si="87"/>
        <v>audio</v>
      </c>
      <c r="S1060">
        <v>42047.567627314813</v>
      </c>
      <c r="T1060">
        <v>42088.666666666664</v>
      </c>
      <c r="U1060" s="11">
        <f t="shared" si="83"/>
        <v>42047.567627314813</v>
      </c>
      <c r="V1060" s="11">
        <f t="shared" si="84"/>
        <v>42088.666666666664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7" t="e">
        <f t="shared" si="85"/>
        <v>#DIV/0!</v>
      </c>
      <c r="Q1061" t="str">
        <f t="shared" si="86"/>
        <v>journalism</v>
      </c>
      <c r="R1061" t="str">
        <f t="shared" si="87"/>
        <v>audio</v>
      </c>
      <c r="S1061">
        <v>42046.456666666665</v>
      </c>
      <c r="T1061">
        <v>42076.415000000001</v>
      </c>
      <c r="U1061" s="11">
        <f t="shared" si="83"/>
        <v>42046.456666666665</v>
      </c>
      <c r="V1061" s="11">
        <f t="shared" si="84"/>
        <v>42076.415000000001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7">
        <f t="shared" si="85"/>
        <v>50</v>
      </c>
      <c r="Q1062" t="str">
        <f t="shared" si="86"/>
        <v>journalism</v>
      </c>
      <c r="R1062" t="str">
        <f t="shared" si="87"/>
        <v>audio</v>
      </c>
      <c r="S1062">
        <v>42079.579780092587</v>
      </c>
      <c r="T1062">
        <v>42109.579780092587</v>
      </c>
      <c r="U1062" s="11">
        <f t="shared" si="83"/>
        <v>42079.579780092587</v>
      </c>
      <c r="V1062" s="11">
        <f t="shared" si="84"/>
        <v>42109.579780092587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7" t="e">
        <f t="shared" si="85"/>
        <v>#DIV/0!</v>
      </c>
      <c r="Q1063" t="str">
        <f t="shared" si="86"/>
        <v>journalism</v>
      </c>
      <c r="R1063" t="str">
        <f t="shared" si="87"/>
        <v>audio</v>
      </c>
      <c r="S1063">
        <v>42431.943379629629</v>
      </c>
      <c r="T1063">
        <v>42491.708333333336</v>
      </c>
      <c r="U1063" s="11">
        <f t="shared" si="83"/>
        <v>42431.943379629629</v>
      </c>
      <c r="V1063" s="11">
        <f t="shared" si="84"/>
        <v>42491.708333333336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7">
        <f t="shared" si="85"/>
        <v>47.5</v>
      </c>
      <c r="Q1064" t="str">
        <f t="shared" si="86"/>
        <v>journalism</v>
      </c>
      <c r="R1064" t="str">
        <f t="shared" si="87"/>
        <v>audio</v>
      </c>
      <c r="S1064">
        <v>42556.473854166667</v>
      </c>
      <c r="T1064">
        <v>42563.473854166667</v>
      </c>
      <c r="U1064" s="11">
        <f t="shared" si="83"/>
        <v>42556.473854166667</v>
      </c>
      <c r="V1064" s="11">
        <f t="shared" si="84"/>
        <v>42563.473854166667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7" t="e">
        <f t="shared" si="85"/>
        <v>#DIV/0!</v>
      </c>
      <c r="Q1065" t="str">
        <f t="shared" si="86"/>
        <v>journalism</v>
      </c>
      <c r="R1065" t="str">
        <f t="shared" si="87"/>
        <v>audio</v>
      </c>
      <c r="S1065">
        <v>42582.697476851848</v>
      </c>
      <c r="T1065">
        <v>42612.697476851848</v>
      </c>
      <c r="U1065" s="11">
        <f t="shared" si="83"/>
        <v>42582.697476851848</v>
      </c>
      <c r="V1065" s="11">
        <f t="shared" si="84"/>
        <v>42612.697476851848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7">
        <f t="shared" si="85"/>
        <v>65.67</v>
      </c>
      <c r="Q1066" t="str">
        <f t="shared" si="86"/>
        <v>games</v>
      </c>
      <c r="R1066" t="str">
        <f t="shared" si="87"/>
        <v>video games</v>
      </c>
      <c r="S1066">
        <v>41416.894710648143</v>
      </c>
      <c r="T1066">
        <v>41461.894710648143</v>
      </c>
      <c r="U1066" s="11">
        <f t="shared" si="83"/>
        <v>41416.894710648143</v>
      </c>
      <c r="V1066" s="11">
        <f t="shared" si="84"/>
        <v>41461.894710648143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7">
        <f t="shared" si="85"/>
        <v>16.2</v>
      </c>
      <c r="Q1067" t="str">
        <f t="shared" si="86"/>
        <v>games</v>
      </c>
      <c r="R1067" t="str">
        <f t="shared" si="87"/>
        <v>video games</v>
      </c>
      <c r="S1067">
        <v>41661.047708333332</v>
      </c>
      <c r="T1067">
        <v>41689.047708333332</v>
      </c>
      <c r="U1067" s="11">
        <f t="shared" si="83"/>
        <v>41661.047708333332</v>
      </c>
      <c r="V1067" s="11">
        <f t="shared" si="84"/>
        <v>41689.047708333332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7">
        <f t="shared" si="85"/>
        <v>34.130000000000003</v>
      </c>
      <c r="Q1068" t="str">
        <f t="shared" si="86"/>
        <v>games</v>
      </c>
      <c r="R1068" t="str">
        <f t="shared" si="87"/>
        <v>video games</v>
      </c>
      <c r="S1068">
        <v>41445.629421296297</v>
      </c>
      <c r="T1068">
        <v>41490.629421296297</v>
      </c>
      <c r="U1068" s="11">
        <f t="shared" si="83"/>
        <v>41445.629421296297</v>
      </c>
      <c r="V1068" s="11">
        <f t="shared" si="84"/>
        <v>41490.629421296297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7">
        <f t="shared" si="85"/>
        <v>13</v>
      </c>
      <c r="Q1069" t="str">
        <f t="shared" si="86"/>
        <v>games</v>
      </c>
      <c r="R1069" t="str">
        <f t="shared" si="87"/>
        <v>video games</v>
      </c>
      <c r="S1069">
        <v>41599.522349537037</v>
      </c>
      <c r="T1069">
        <v>41629.522349537037</v>
      </c>
      <c r="U1069" s="11">
        <f t="shared" si="83"/>
        <v>41599.522349537037</v>
      </c>
      <c r="V1069" s="11">
        <f t="shared" si="84"/>
        <v>41629.522349537037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7">
        <f t="shared" si="85"/>
        <v>11.25</v>
      </c>
      <c r="Q1070" t="str">
        <f t="shared" si="86"/>
        <v>games</v>
      </c>
      <c r="R1070" t="str">
        <f t="shared" si="87"/>
        <v>video games</v>
      </c>
      <c r="S1070">
        <v>42440.037777777768</v>
      </c>
      <c r="T1070">
        <v>42469.996111111112</v>
      </c>
      <c r="U1070" s="11">
        <f t="shared" si="83"/>
        <v>42440.037777777768</v>
      </c>
      <c r="V1070" s="11">
        <f t="shared" si="84"/>
        <v>42469.996111111112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7">
        <f t="shared" si="85"/>
        <v>40.479999999999997</v>
      </c>
      <c r="Q1071" t="str">
        <f t="shared" si="86"/>
        <v>games</v>
      </c>
      <c r="R1071" t="str">
        <f t="shared" si="87"/>
        <v>video games</v>
      </c>
      <c r="S1071">
        <v>41571.896516203698</v>
      </c>
      <c r="T1071">
        <v>41603.93818287037</v>
      </c>
      <c r="U1071" s="11">
        <f t="shared" si="83"/>
        <v>41571.896516203698</v>
      </c>
      <c r="V1071" s="11">
        <f t="shared" si="84"/>
        <v>41603.93818287037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7">
        <f t="shared" si="85"/>
        <v>35</v>
      </c>
      <c r="Q1072" t="str">
        <f t="shared" si="86"/>
        <v>games</v>
      </c>
      <c r="R1072" t="str">
        <f t="shared" si="87"/>
        <v>video games</v>
      </c>
      <c r="S1072">
        <v>41162.678495370368</v>
      </c>
      <c r="T1072">
        <v>41182.678495370368</v>
      </c>
      <c r="U1072" s="11">
        <f t="shared" si="83"/>
        <v>41162.678495370368</v>
      </c>
      <c r="V1072" s="11">
        <f t="shared" si="84"/>
        <v>41182.678495370368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7" t="e">
        <f t="shared" si="85"/>
        <v>#DIV/0!</v>
      </c>
      <c r="Q1073" t="str">
        <f t="shared" si="86"/>
        <v>games</v>
      </c>
      <c r="R1073" t="str">
        <f t="shared" si="87"/>
        <v>video games</v>
      </c>
      <c r="S1073">
        <v>42295.420057870368</v>
      </c>
      <c r="T1073">
        <v>42325.461724537039</v>
      </c>
      <c r="U1073" s="11">
        <f t="shared" si="83"/>
        <v>42295.420057870368</v>
      </c>
      <c r="V1073" s="11">
        <f t="shared" si="84"/>
        <v>42325.461724537039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7">
        <f t="shared" si="85"/>
        <v>12.75</v>
      </c>
      <c r="Q1074" t="str">
        <f t="shared" si="86"/>
        <v>games</v>
      </c>
      <c r="R1074" t="str">
        <f t="shared" si="87"/>
        <v>video games</v>
      </c>
      <c r="S1074">
        <v>41645.498807870368</v>
      </c>
      <c r="T1074">
        <v>41675.498807870368</v>
      </c>
      <c r="U1074" s="11">
        <f t="shared" si="83"/>
        <v>41645.498807870368</v>
      </c>
      <c r="V1074" s="11">
        <f t="shared" si="84"/>
        <v>41675.498807870368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7">
        <f t="shared" si="85"/>
        <v>10</v>
      </c>
      <c r="Q1075" t="str">
        <f t="shared" si="86"/>
        <v>games</v>
      </c>
      <c r="R1075" t="str">
        <f t="shared" si="87"/>
        <v>video games</v>
      </c>
      <c r="S1075">
        <v>40802.631261574068</v>
      </c>
      <c r="T1075">
        <v>40832.631261574068</v>
      </c>
      <c r="U1075" s="11">
        <f t="shared" si="83"/>
        <v>40802.631261574068</v>
      </c>
      <c r="V1075" s="11">
        <f t="shared" si="84"/>
        <v>40832.631261574068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7">
        <f t="shared" si="85"/>
        <v>113.57</v>
      </c>
      <c r="Q1076" t="str">
        <f t="shared" si="86"/>
        <v>games</v>
      </c>
      <c r="R1076" t="str">
        <f t="shared" si="87"/>
        <v>video games</v>
      </c>
      <c r="S1076">
        <v>41612.839641203704</v>
      </c>
      <c r="T1076">
        <v>41642.839641203704</v>
      </c>
      <c r="U1076" s="11">
        <f t="shared" si="83"/>
        <v>41612.839641203704</v>
      </c>
      <c r="V1076" s="11">
        <f t="shared" si="84"/>
        <v>41642.839641203704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7">
        <f t="shared" si="85"/>
        <v>15</v>
      </c>
      <c r="Q1077" t="str">
        <f t="shared" si="86"/>
        <v>games</v>
      </c>
      <c r="R1077" t="str">
        <f t="shared" si="87"/>
        <v>video games</v>
      </c>
      <c r="S1077">
        <v>41005.570787037032</v>
      </c>
      <c r="T1077">
        <v>41035.570787037032</v>
      </c>
      <c r="U1077" s="11">
        <f t="shared" si="83"/>
        <v>41005.570787037032</v>
      </c>
      <c r="V1077" s="11">
        <f t="shared" si="84"/>
        <v>41035.570787037032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7">
        <f t="shared" si="85"/>
        <v>48.28</v>
      </c>
      <c r="Q1078" t="str">
        <f t="shared" si="86"/>
        <v>games</v>
      </c>
      <c r="R1078" t="str">
        <f t="shared" si="87"/>
        <v>video games</v>
      </c>
      <c r="S1078">
        <v>41838.044560185182</v>
      </c>
      <c r="T1078">
        <v>41893.044560185182</v>
      </c>
      <c r="U1078" s="11">
        <f t="shared" si="83"/>
        <v>41838.044560185182</v>
      </c>
      <c r="V1078" s="11">
        <f t="shared" si="84"/>
        <v>41893.044560185182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7">
        <f t="shared" si="85"/>
        <v>43.98</v>
      </c>
      <c r="Q1079" t="str">
        <f t="shared" si="86"/>
        <v>games</v>
      </c>
      <c r="R1079" t="str">
        <f t="shared" si="87"/>
        <v>video games</v>
      </c>
      <c r="S1079">
        <v>42352.833460648144</v>
      </c>
      <c r="T1079">
        <v>42382.833460648144</v>
      </c>
      <c r="U1079" s="11">
        <f t="shared" si="83"/>
        <v>42352.833460648144</v>
      </c>
      <c r="V1079" s="11">
        <f t="shared" si="84"/>
        <v>42382.833460648144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7">
        <f t="shared" si="85"/>
        <v>9</v>
      </c>
      <c r="Q1080" t="str">
        <f t="shared" si="86"/>
        <v>games</v>
      </c>
      <c r="R1080" t="str">
        <f t="shared" si="87"/>
        <v>video games</v>
      </c>
      <c r="S1080">
        <v>40700.862511574072</v>
      </c>
      <c r="T1080">
        <v>40745.862511574072</v>
      </c>
      <c r="U1080" s="11">
        <f t="shared" si="83"/>
        <v>40700.862511574072</v>
      </c>
      <c r="V1080" s="11">
        <f t="shared" si="84"/>
        <v>40745.862511574072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7">
        <f t="shared" si="85"/>
        <v>37.67</v>
      </c>
      <c r="Q1081" t="str">
        <f t="shared" si="86"/>
        <v>games</v>
      </c>
      <c r="R1081" t="str">
        <f t="shared" si="87"/>
        <v>video games</v>
      </c>
      <c r="S1081">
        <v>42479.23305555556</v>
      </c>
      <c r="T1081">
        <v>42504.23305555556</v>
      </c>
      <c r="U1081" s="11">
        <f t="shared" si="83"/>
        <v>42479.23305555556</v>
      </c>
      <c r="V1081" s="11">
        <f t="shared" si="84"/>
        <v>42504.23305555556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7">
        <f t="shared" si="85"/>
        <v>18.579999999999998</v>
      </c>
      <c r="Q1082" t="str">
        <f t="shared" si="86"/>
        <v>games</v>
      </c>
      <c r="R1082" t="str">
        <f t="shared" si="87"/>
        <v>video games</v>
      </c>
      <c r="S1082">
        <v>41739.804780092592</v>
      </c>
      <c r="T1082">
        <v>41769.804780092592</v>
      </c>
      <c r="U1082" s="11">
        <f t="shared" si="83"/>
        <v>41739.804780092592</v>
      </c>
      <c r="V1082" s="11">
        <f t="shared" si="84"/>
        <v>41769.804780092592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7">
        <f t="shared" si="85"/>
        <v>3</v>
      </c>
      <c r="Q1083" t="str">
        <f t="shared" si="86"/>
        <v>games</v>
      </c>
      <c r="R1083" t="str">
        <f t="shared" si="87"/>
        <v>video games</v>
      </c>
      <c r="S1083">
        <v>42002.593657407408</v>
      </c>
      <c r="T1083">
        <v>42032.593657407408</v>
      </c>
      <c r="U1083" s="11">
        <f t="shared" si="83"/>
        <v>42002.593657407408</v>
      </c>
      <c r="V1083" s="11">
        <f t="shared" si="84"/>
        <v>42032.593657407408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7">
        <f t="shared" si="85"/>
        <v>18.670000000000002</v>
      </c>
      <c r="Q1084" t="str">
        <f t="shared" si="86"/>
        <v>games</v>
      </c>
      <c r="R1084" t="str">
        <f t="shared" si="87"/>
        <v>video games</v>
      </c>
      <c r="S1084">
        <v>41101.572777777779</v>
      </c>
      <c r="T1084">
        <v>41131.572777777779</v>
      </c>
      <c r="U1084" s="11">
        <f t="shared" si="83"/>
        <v>41101.572777777779</v>
      </c>
      <c r="V1084" s="11">
        <f t="shared" si="84"/>
        <v>41131.572777777779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7">
        <f t="shared" si="85"/>
        <v>410</v>
      </c>
      <c r="Q1085" t="str">
        <f t="shared" si="86"/>
        <v>games</v>
      </c>
      <c r="R1085" t="str">
        <f t="shared" si="87"/>
        <v>video games</v>
      </c>
      <c r="S1085">
        <v>41793.326192129629</v>
      </c>
      <c r="T1085">
        <v>41853.326192129629</v>
      </c>
      <c r="U1085" s="11">
        <f t="shared" si="83"/>
        <v>41793.326192129629</v>
      </c>
      <c r="V1085" s="11">
        <f t="shared" si="84"/>
        <v>41853.326192129629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7" t="e">
        <f t="shared" si="85"/>
        <v>#DIV/0!</v>
      </c>
      <c r="Q1086" t="str">
        <f t="shared" si="86"/>
        <v>games</v>
      </c>
      <c r="R1086" t="str">
        <f t="shared" si="87"/>
        <v>video games</v>
      </c>
      <c r="S1086">
        <v>41829.578749999993</v>
      </c>
      <c r="T1086">
        <v>41859.578749999993</v>
      </c>
      <c r="U1086" s="11">
        <f t="shared" si="83"/>
        <v>41829.578749999993</v>
      </c>
      <c r="V1086" s="11">
        <f t="shared" si="84"/>
        <v>41859.578749999993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7">
        <f t="shared" si="85"/>
        <v>114</v>
      </c>
      <c r="Q1087" t="str">
        <f t="shared" si="86"/>
        <v>games</v>
      </c>
      <c r="R1087" t="str">
        <f t="shared" si="87"/>
        <v>video games</v>
      </c>
      <c r="S1087">
        <v>42413.337673611109</v>
      </c>
      <c r="T1087">
        <v>42443.296006944445</v>
      </c>
      <c r="U1087" s="11">
        <f t="shared" si="83"/>
        <v>42413.337673611109</v>
      </c>
      <c r="V1087" s="11">
        <f t="shared" si="84"/>
        <v>42443.296006944445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7">
        <f t="shared" si="85"/>
        <v>7.5</v>
      </c>
      <c r="Q1088" t="str">
        <f t="shared" si="86"/>
        <v>games</v>
      </c>
      <c r="R1088" t="str">
        <f t="shared" si="87"/>
        <v>video games</v>
      </c>
      <c r="S1088">
        <v>41845.533460648148</v>
      </c>
      <c r="T1088">
        <v>41875.533460648148</v>
      </c>
      <c r="U1088" s="11">
        <f t="shared" si="83"/>
        <v>41845.533460648148</v>
      </c>
      <c r="V1088" s="11">
        <f t="shared" si="84"/>
        <v>41875.533460648148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7" t="e">
        <f t="shared" si="85"/>
        <v>#DIV/0!</v>
      </c>
      <c r="Q1089" t="str">
        <f t="shared" si="86"/>
        <v>games</v>
      </c>
      <c r="R1089" t="str">
        <f t="shared" si="87"/>
        <v>video games</v>
      </c>
      <c r="S1089">
        <v>41775.380636574075</v>
      </c>
      <c r="T1089">
        <v>41805.380636574075</v>
      </c>
      <c r="U1089" s="11">
        <f t="shared" si="83"/>
        <v>41775.380636574075</v>
      </c>
      <c r="V1089" s="11">
        <f t="shared" si="84"/>
        <v>41805.380636574075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7">
        <f t="shared" si="85"/>
        <v>43.42</v>
      </c>
      <c r="Q1090" t="str">
        <f t="shared" si="86"/>
        <v>games</v>
      </c>
      <c r="R1090" t="str">
        <f t="shared" si="87"/>
        <v>video games</v>
      </c>
      <c r="S1090">
        <v>41723.466053240736</v>
      </c>
      <c r="T1090">
        <v>41753.466053240736</v>
      </c>
      <c r="U1090" s="11">
        <f t="shared" ref="U1090:U1153" si="88">(((J1090/60)/60)/24)+DATE(1970,1,1)+(-8/24)</f>
        <v>41723.466053240736</v>
      </c>
      <c r="V1090" s="11">
        <f t="shared" ref="V1090:V1153" si="89">(((I1090/60)/60)/24)+DATE(1970,1,1)+(-8/24)</f>
        <v>41753.466053240736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7">
        <f t="shared" ref="P1091:P1154" si="90">ROUND(E1091/L1091,2)</f>
        <v>23.96</v>
      </c>
      <c r="Q1091" t="str">
        <f t="shared" ref="Q1091:Q1154" si="91">LEFT(N1091,SEARCH("/",N1091,1)-1)</f>
        <v>games</v>
      </c>
      <c r="R1091" t="str">
        <f t="shared" ref="R1091:R1154" si="92">RIGHT(N1091,LEN(N1091)-SEARCH("/",N1091))</f>
        <v>video games</v>
      </c>
      <c r="S1091">
        <v>42150.856192129628</v>
      </c>
      <c r="T1091">
        <v>42180.856192129628</v>
      </c>
      <c r="U1091" s="11">
        <f t="shared" si="88"/>
        <v>42150.856192129628</v>
      </c>
      <c r="V1091" s="11">
        <f t="shared" si="89"/>
        <v>42180.856192129628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7">
        <f t="shared" si="90"/>
        <v>5</v>
      </c>
      <c r="Q1092" t="str">
        <f t="shared" si="91"/>
        <v>games</v>
      </c>
      <c r="R1092" t="str">
        <f t="shared" si="92"/>
        <v>video games</v>
      </c>
      <c r="S1092">
        <v>42122.852465277778</v>
      </c>
      <c r="T1092">
        <v>42152.852465277778</v>
      </c>
      <c r="U1092" s="11">
        <f t="shared" si="88"/>
        <v>42122.852465277778</v>
      </c>
      <c r="V1092" s="11">
        <f t="shared" si="89"/>
        <v>42152.852465277778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7">
        <f t="shared" si="90"/>
        <v>12.5</v>
      </c>
      <c r="Q1093" t="str">
        <f t="shared" si="91"/>
        <v>games</v>
      </c>
      <c r="R1093" t="str">
        <f t="shared" si="92"/>
        <v>video games</v>
      </c>
      <c r="S1093">
        <v>42440.486944444441</v>
      </c>
      <c r="T1093">
        <v>42470.44527777777</v>
      </c>
      <c r="U1093" s="11">
        <f t="shared" si="88"/>
        <v>42440.486944444441</v>
      </c>
      <c r="V1093" s="11">
        <f t="shared" si="89"/>
        <v>42470.44527777777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s="7">
        <f t="shared" si="90"/>
        <v>3</v>
      </c>
      <c r="Q1094" t="str">
        <f t="shared" si="91"/>
        <v>games</v>
      </c>
      <c r="R1094" t="str">
        <f t="shared" si="92"/>
        <v>video games</v>
      </c>
      <c r="S1094">
        <v>41249.692569444444</v>
      </c>
      <c r="T1094">
        <v>41279.692569444444</v>
      </c>
      <c r="U1094" s="11">
        <f t="shared" si="88"/>
        <v>41249.692569444444</v>
      </c>
      <c r="V1094" s="11">
        <f t="shared" si="89"/>
        <v>41279.692569444444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7">
        <f t="shared" si="90"/>
        <v>10.56</v>
      </c>
      <c r="Q1095" t="str">
        <f t="shared" si="91"/>
        <v>games</v>
      </c>
      <c r="R1095" t="str">
        <f t="shared" si="92"/>
        <v>video games</v>
      </c>
      <c r="S1095">
        <v>42396.640474537031</v>
      </c>
      <c r="T1095">
        <v>42411.640474537031</v>
      </c>
      <c r="U1095" s="11">
        <f t="shared" si="88"/>
        <v>42396.640474537031</v>
      </c>
      <c r="V1095" s="11">
        <f t="shared" si="89"/>
        <v>42411.640474537031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7">
        <f t="shared" si="90"/>
        <v>122</v>
      </c>
      <c r="Q1096" t="str">
        <f t="shared" si="91"/>
        <v>games</v>
      </c>
      <c r="R1096" t="str">
        <f t="shared" si="92"/>
        <v>video games</v>
      </c>
      <c r="S1096">
        <v>40795.380011574067</v>
      </c>
      <c r="T1096">
        <v>40825.380011574067</v>
      </c>
      <c r="U1096" s="11">
        <f t="shared" si="88"/>
        <v>40795.380011574067</v>
      </c>
      <c r="V1096" s="11">
        <f t="shared" si="89"/>
        <v>40825.380011574067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7">
        <f t="shared" si="90"/>
        <v>267.81</v>
      </c>
      <c r="Q1097" t="str">
        <f t="shared" si="91"/>
        <v>games</v>
      </c>
      <c r="R1097" t="str">
        <f t="shared" si="92"/>
        <v>video games</v>
      </c>
      <c r="S1097">
        <v>41486.203935185185</v>
      </c>
      <c r="T1097">
        <v>41516.203935185185</v>
      </c>
      <c r="U1097" s="11">
        <f t="shared" si="88"/>
        <v>41486.203935185185</v>
      </c>
      <c r="V1097" s="11">
        <f t="shared" si="89"/>
        <v>41516.203935185185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7">
        <f t="shared" si="90"/>
        <v>74.209999999999994</v>
      </c>
      <c r="Q1098" t="str">
        <f t="shared" si="91"/>
        <v>games</v>
      </c>
      <c r="R1098" t="str">
        <f t="shared" si="92"/>
        <v>video games</v>
      </c>
      <c r="S1098">
        <v>41885.184652777774</v>
      </c>
      <c r="T1098">
        <v>41915.8125</v>
      </c>
      <c r="U1098" s="11">
        <f t="shared" si="88"/>
        <v>41885.184652777774</v>
      </c>
      <c r="V1098" s="11">
        <f t="shared" si="89"/>
        <v>41915.8125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7">
        <f t="shared" si="90"/>
        <v>6.71</v>
      </c>
      <c r="Q1099" t="str">
        <f t="shared" si="91"/>
        <v>games</v>
      </c>
      <c r="R1099" t="str">
        <f t="shared" si="92"/>
        <v>video games</v>
      </c>
      <c r="S1099">
        <v>41660.459224537037</v>
      </c>
      <c r="T1099">
        <v>41700.459224537037</v>
      </c>
      <c r="U1099" s="11">
        <f t="shared" si="88"/>
        <v>41660.459224537037</v>
      </c>
      <c r="V1099" s="11">
        <f t="shared" si="89"/>
        <v>41700.459224537037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7">
        <f t="shared" si="90"/>
        <v>81.95</v>
      </c>
      <c r="Q1100" t="str">
        <f t="shared" si="91"/>
        <v>games</v>
      </c>
      <c r="R1100" t="str">
        <f t="shared" si="92"/>
        <v>video games</v>
      </c>
      <c r="S1100">
        <v>41712.429340277777</v>
      </c>
      <c r="T1100">
        <v>41742.429340277777</v>
      </c>
      <c r="U1100" s="11">
        <f t="shared" si="88"/>
        <v>41712.429340277777</v>
      </c>
      <c r="V1100" s="11">
        <f t="shared" si="89"/>
        <v>41742.429340277777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7">
        <f t="shared" si="90"/>
        <v>25</v>
      </c>
      <c r="Q1101" t="str">
        <f t="shared" si="91"/>
        <v>games</v>
      </c>
      <c r="R1101" t="str">
        <f t="shared" si="92"/>
        <v>video games</v>
      </c>
      <c r="S1101">
        <v>42107.503101851849</v>
      </c>
      <c r="T1101">
        <v>42137.503101851849</v>
      </c>
      <c r="U1101" s="11">
        <f t="shared" si="88"/>
        <v>42107.503101851849</v>
      </c>
      <c r="V1101" s="11">
        <f t="shared" si="89"/>
        <v>42137.503101851849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7">
        <f t="shared" si="90"/>
        <v>10</v>
      </c>
      <c r="Q1102" t="str">
        <f t="shared" si="91"/>
        <v>games</v>
      </c>
      <c r="R1102" t="str">
        <f t="shared" si="92"/>
        <v>video games</v>
      </c>
      <c r="S1102">
        <v>42383.777442129627</v>
      </c>
      <c r="T1102">
        <v>42413.777442129627</v>
      </c>
      <c r="U1102" s="11">
        <f t="shared" si="88"/>
        <v>42383.777442129627</v>
      </c>
      <c r="V1102" s="11">
        <f t="shared" si="89"/>
        <v>42413.777442129627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7">
        <f t="shared" si="90"/>
        <v>6.83</v>
      </c>
      <c r="Q1103" t="str">
        <f t="shared" si="91"/>
        <v>games</v>
      </c>
      <c r="R1103" t="str">
        <f t="shared" si="92"/>
        <v>video games</v>
      </c>
      <c r="S1103">
        <v>42538.439097222225</v>
      </c>
      <c r="T1103">
        <v>42565.424999999996</v>
      </c>
      <c r="U1103" s="11">
        <f t="shared" si="88"/>
        <v>42538.439097222225</v>
      </c>
      <c r="V1103" s="11">
        <f t="shared" si="89"/>
        <v>42565.424999999996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7">
        <f t="shared" si="90"/>
        <v>17.71</v>
      </c>
      <c r="Q1104" t="str">
        <f t="shared" si="91"/>
        <v>games</v>
      </c>
      <c r="R1104" t="str">
        <f t="shared" si="92"/>
        <v>video games</v>
      </c>
      <c r="S1104">
        <v>41576.712094907409</v>
      </c>
      <c r="T1104">
        <v>41616.915972222218</v>
      </c>
      <c r="U1104" s="11">
        <f t="shared" si="88"/>
        <v>41576.712094907409</v>
      </c>
      <c r="V1104" s="11">
        <f t="shared" si="89"/>
        <v>41616.915972222218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7">
        <f t="shared" si="90"/>
        <v>16.2</v>
      </c>
      <c r="Q1105" t="str">
        <f t="shared" si="91"/>
        <v>games</v>
      </c>
      <c r="R1105" t="str">
        <f t="shared" si="92"/>
        <v>video games</v>
      </c>
      <c r="S1105">
        <v>42478.888773148145</v>
      </c>
      <c r="T1105">
        <v>42538.888773148145</v>
      </c>
      <c r="U1105" s="11">
        <f t="shared" si="88"/>
        <v>42478.888773148145</v>
      </c>
      <c r="V1105" s="11">
        <f t="shared" si="89"/>
        <v>42538.888773148145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7">
        <f t="shared" si="90"/>
        <v>80.3</v>
      </c>
      <c r="Q1106" t="str">
        <f t="shared" si="91"/>
        <v>games</v>
      </c>
      <c r="R1106" t="str">
        <f t="shared" si="92"/>
        <v>video games</v>
      </c>
      <c r="S1106">
        <v>41771.076631944445</v>
      </c>
      <c r="T1106">
        <v>41801.076631944445</v>
      </c>
      <c r="U1106" s="11">
        <f t="shared" si="88"/>
        <v>41771.076631944445</v>
      </c>
      <c r="V1106" s="11">
        <f t="shared" si="89"/>
        <v>41801.076631944445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7">
        <f t="shared" si="90"/>
        <v>71.55</v>
      </c>
      <c r="Q1107" t="str">
        <f t="shared" si="91"/>
        <v>games</v>
      </c>
      <c r="R1107" t="str">
        <f t="shared" si="92"/>
        <v>video games</v>
      </c>
      <c r="S1107">
        <v>41691.802395833329</v>
      </c>
      <c r="T1107">
        <v>41721.760729166665</v>
      </c>
      <c r="U1107" s="11">
        <f t="shared" si="88"/>
        <v>41691.802395833329</v>
      </c>
      <c r="V1107" s="11">
        <f t="shared" si="89"/>
        <v>41721.760729166665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7">
        <f t="shared" si="90"/>
        <v>23.57</v>
      </c>
      <c r="Q1108" t="str">
        <f t="shared" si="91"/>
        <v>games</v>
      </c>
      <c r="R1108" t="str">
        <f t="shared" si="92"/>
        <v>video games</v>
      </c>
      <c r="S1108">
        <v>40973.407118055555</v>
      </c>
      <c r="T1108">
        <v>41003.365451388883</v>
      </c>
      <c r="U1108" s="11">
        <f t="shared" si="88"/>
        <v>40973.407118055555</v>
      </c>
      <c r="V1108" s="11">
        <f t="shared" si="89"/>
        <v>41003.365451388883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7" t="e">
        <f t="shared" si="90"/>
        <v>#DIV/0!</v>
      </c>
      <c r="Q1109" t="str">
        <f t="shared" si="91"/>
        <v>games</v>
      </c>
      <c r="R1109" t="str">
        <f t="shared" si="92"/>
        <v>video games</v>
      </c>
      <c r="S1109">
        <v>41813.528055555551</v>
      </c>
      <c r="T1109">
        <v>41843.528055555551</v>
      </c>
      <c r="U1109" s="11">
        <f t="shared" si="88"/>
        <v>41813.528055555551</v>
      </c>
      <c r="V1109" s="11">
        <f t="shared" si="89"/>
        <v>41843.528055555551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7">
        <f t="shared" si="90"/>
        <v>34.880000000000003</v>
      </c>
      <c r="Q1110" t="str">
        <f t="shared" si="91"/>
        <v>games</v>
      </c>
      <c r="R1110" t="str">
        <f t="shared" si="92"/>
        <v>video games</v>
      </c>
      <c r="S1110">
        <v>40952.30364583333</v>
      </c>
      <c r="T1110">
        <v>41012.261979166666</v>
      </c>
      <c r="U1110" s="11">
        <f t="shared" si="88"/>
        <v>40952.30364583333</v>
      </c>
      <c r="V1110" s="11">
        <f t="shared" si="89"/>
        <v>41012.261979166666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7">
        <f t="shared" si="90"/>
        <v>15</v>
      </c>
      <c r="Q1111" t="str">
        <f t="shared" si="91"/>
        <v>games</v>
      </c>
      <c r="R1111" t="str">
        <f t="shared" si="92"/>
        <v>video games</v>
      </c>
      <c r="S1111">
        <v>42662.418865740743</v>
      </c>
      <c r="T1111">
        <v>42692.4605324074</v>
      </c>
      <c r="U1111" s="11">
        <f t="shared" si="88"/>
        <v>42662.418865740743</v>
      </c>
      <c r="V1111" s="11">
        <f t="shared" si="89"/>
        <v>42692.4605324074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7">
        <f t="shared" si="90"/>
        <v>23.18</v>
      </c>
      <c r="Q1112" t="str">
        <f t="shared" si="91"/>
        <v>games</v>
      </c>
      <c r="R1112" t="str">
        <f t="shared" si="92"/>
        <v>video games</v>
      </c>
      <c r="S1112">
        <v>41220.59979166666</v>
      </c>
      <c r="T1112">
        <v>41250.59979166666</v>
      </c>
      <c r="U1112" s="11">
        <f t="shared" si="88"/>
        <v>41220.59979166666</v>
      </c>
      <c r="V1112" s="11">
        <f t="shared" si="89"/>
        <v>41250.59979166666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7">
        <f t="shared" si="90"/>
        <v>1</v>
      </c>
      <c r="Q1113" t="str">
        <f t="shared" si="91"/>
        <v>games</v>
      </c>
      <c r="R1113" t="str">
        <f t="shared" si="92"/>
        <v>video games</v>
      </c>
      <c r="S1113">
        <v>42346.870254629634</v>
      </c>
      <c r="T1113">
        <v>42376.870254629634</v>
      </c>
      <c r="U1113" s="11">
        <f t="shared" si="88"/>
        <v>42346.870254629634</v>
      </c>
      <c r="V1113" s="11">
        <f t="shared" si="89"/>
        <v>42376.870254629634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7">
        <f t="shared" si="90"/>
        <v>100.23</v>
      </c>
      <c r="Q1114" t="str">
        <f t="shared" si="91"/>
        <v>games</v>
      </c>
      <c r="R1114" t="str">
        <f t="shared" si="92"/>
        <v>video games</v>
      </c>
      <c r="S1114">
        <v>41963.426053240742</v>
      </c>
      <c r="T1114">
        <v>42023.020833333336</v>
      </c>
      <c r="U1114" s="11">
        <f t="shared" si="88"/>
        <v>41963.426053240742</v>
      </c>
      <c r="V1114" s="11">
        <f t="shared" si="89"/>
        <v>42023.020833333336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7">
        <f t="shared" si="90"/>
        <v>5</v>
      </c>
      <c r="Q1115" t="str">
        <f t="shared" si="91"/>
        <v>games</v>
      </c>
      <c r="R1115" t="str">
        <f t="shared" si="92"/>
        <v>video games</v>
      </c>
      <c r="S1115">
        <v>41835.643749999996</v>
      </c>
      <c r="T1115">
        <v>41865.643749999996</v>
      </c>
      <c r="U1115" s="11">
        <f t="shared" si="88"/>
        <v>41835.643749999996</v>
      </c>
      <c r="V1115" s="11">
        <f t="shared" si="89"/>
        <v>41865.643749999996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7">
        <f t="shared" si="90"/>
        <v>3.33</v>
      </c>
      <c r="Q1116" t="str">
        <f t="shared" si="91"/>
        <v>games</v>
      </c>
      <c r="R1116" t="str">
        <f t="shared" si="92"/>
        <v>video games</v>
      </c>
      <c r="S1116">
        <v>41526.01258101852</v>
      </c>
      <c r="T1116">
        <v>41556.01258101852</v>
      </c>
      <c r="U1116" s="11">
        <f t="shared" si="88"/>
        <v>41526.01258101852</v>
      </c>
      <c r="V1116" s="11">
        <f t="shared" si="89"/>
        <v>41556.01258101852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7">
        <f t="shared" si="90"/>
        <v>13.25</v>
      </c>
      <c r="Q1117" t="str">
        <f t="shared" si="91"/>
        <v>games</v>
      </c>
      <c r="R1117" t="str">
        <f t="shared" si="92"/>
        <v>video games</v>
      </c>
      <c r="S1117">
        <v>42429.362210648142</v>
      </c>
      <c r="T1117">
        <v>42459.320543981477</v>
      </c>
      <c r="U1117" s="11">
        <f t="shared" si="88"/>
        <v>42429.362210648142</v>
      </c>
      <c r="V1117" s="11">
        <f t="shared" si="89"/>
        <v>42459.320543981477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7">
        <f t="shared" si="90"/>
        <v>17.850000000000001</v>
      </c>
      <c r="Q1118" t="str">
        <f t="shared" si="91"/>
        <v>games</v>
      </c>
      <c r="R1118" t="str">
        <f t="shared" si="92"/>
        <v>video games</v>
      </c>
      <c r="S1118">
        <v>41009.513981481476</v>
      </c>
      <c r="T1118">
        <v>41069.513981481476</v>
      </c>
      <c r="U1118" s="11">
        <f t="shared" si="88"/>
        <v>41009.513981481476</v>
      </c>
      <c r="V1118" s="11">
        <f t="shared" si="89"/>
        <v>41069.513981481476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7">
        <f t="shared" si="90"/>
        <v>10.38</v>
      </c>
      <c r="Q1119" t="str">
        <f t="shared" si="91"/>
        <v>games</v>
      </c>
      <c r="R1119" t="str">
        <f t="shared" si="92"/>
        <v>video games</v>
      </c>
      <c r="S1119">
        <v>42333.265196759261</v>
      </c>
      <c r="T1119">
        <v>42363.265196759261</v>
      </c>
      <c r="U1119" s="11">
        <f t="shared" si="88"/>
        <v>42333.265196759261</v>
      </c>
      <c r="V1119" s="11">
        <f t="shared" si="89"/>
        <v>42363.265196759261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7">
        <f t="shared" si="90"/>
        <v>36.33</v>
      </c>
      <c r="Q1120" t="str">
        <f t="shared" si="91"/>
        <v>games</v>
      </c>
      <c r="R1120" t="str">
        <f t="shared" si="92"/>
        <v>video games</v>
      </c>
      <c r="S1120">
        <v>41703.833090277774</v>
      </c>
      <c r="T1120">
        <v>41733.79142361111</v>
      </c>
      <c r="U1120" s="11">
        <f t="shared" si="88"/>
        <v>41703.833090277774</v>
      </c>
      <c r="V1120" s="11">
        <f t="shared" si="89"/>
        <v>41733.79142361111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7">
        <f t="shared" si="90"/>
        <v>5</v>
      </c>
      <c r="Q1121" t="str">
        <f t="shared" si="91"/>
        <v>games</v>
      </c>
      <c r="R1121" t="str">
        <f t="shared" si="92"/>
        <v>video games</v>
      </c>
      <c r="S1121">
        <v>41722.459074074075</v>
      </c>
      <c r="T1121">
        <v>41735.459074074075</v>
      </c>
      <c r="U1121" s="11">
        <f t="shared" si="88"/>
        <v>41722.459074074075</v>
      </c>
      <c r="V1121" s="11">
        <f t="shared" si="89"/>
        <v>41735.459074074075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7" t="e">
        <f t="shared" si="90"/>
        <v>#DIV/0!</v>
      </c>
      <c r="Q1122" t="str">
        <f t="shared" si="91"/>
        <v>games</v>
      </c>
      <c r="R1122" t="str">
        <f t="shared" si="92"/>
        <v>video games</v>
      </c>
      <c r="S1122">
        <v>40799.539351851847</v>
      </c>
      <c r="T1122">
        <v>40844.539351851847</v>
      </c>
      <c r="U1122" s="11">
        <f t="shared" si="88"/>
        <v>40799.539351851847</v>
      </c>
      <c r="V1122" s="11">
        <f t="shared" si="89"/>
        <v>40844.539351851847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7">
        <f t="shared" si="90"/>
        <v>5.8</v>
      </c>
      <c r="Q1123" t="str">
        <f t="shared" si="91"/>
        <v>games</v>
      </c>
      <c r="R1123" t="str">
        <f t="shared" si="92"/>
        <v>video games</v>
      </c>
      <c r="S1123">
        <v>42412.60087962963</v>
      </c>
      <c r="T1123">
        <v>42442.559212962959</v>
      </c>
      <c r="U1123" s="11">
        <f t="shared" si="88"/>
        <v>42412.60087962963</v>
      </c>
      <c r="V1123" s="11">
        <f t="shared" si="89"/>
        <v>42442.559212962959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7" t="e">
        <f t="shared" si="90"/>
        <v>#DIV/0!</v>
      </c>
      <c r="Q1124" t="str">
        <f t="shared" si="91"/>
        <v>games</v>
      </c>
      <c r="R1124" t="str">
        <f t="shared" si="92"/>
        <v>video games</v>
      </c>
      <c r="S1124">
        <v>41410.370659722219</v>
      </c>
      <c r="T1124">
        <v>41424.370659722219</v>
      </c>
      <c r="U1124" s="11">
        <f t="shared" si="88"/>
        <v>41410.370659722219</v>
      </c>
      <c r="V1124" s="11">
        <f t="shared" si="89"/>
        <v>41424.370659722219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7">
        <f t="shared" si="90"/>
        <v>3.67</v>
      </c>
      <c r="Q1125" t="str">
        <f t="shared" si="91"/>
        <v>games</v>
      </c>
      <c r="R1125" t="str">
        <f t="shared" si="92"/>
        <v>video games</v>
      </c>
      <c r="S1125">
        <v>41718.190370370365</v>
      </c>
      <c r="T1125">
        <v>41748.190370370365</v>
      </c>
      <c r="U1125" s="11">
        <f t="shared" si="88"/>
        <v>41718.190370370365</v>
      </c>
      <c r="V1125" s="11">
        <f t="shared" si="89"/>
        <v>41748.190370370365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7">
        <f t="shared" si="90"/>
        <v>60.71</v>
      </c>
      <c r="Q1126" t="str">
        <f t="shared" si="91"/>
        <v>games</v>
      </c>
      <c r="R1126" t="str">
        <f t="shared" si="92"/>
        <v>mobile games</v>
      </c>
      <c r="S1126">
        <v>42094.333923611113</v>
      </c>
      <c r="T1126">
        <v>42124.333923611113</v>
      </c>
      <c r="U1126" s="11">
        <f t="shared" si="88"/>
        <v>42094.333923611113</v>
      </c>
      <c r="V1126" s="11">
        <f t="shared" si="89"/>
        <v>42124.333923611113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7" t="e">
        <f t="shared" si="90"/>
        <v>#DIV/0!</v>
      </c>
      <c r="Q1127" t="str">
        <f t="shared" si="91"/>
        <v>games</v>
      </c>
      <c r="R1127" t="str">
        <f t="shared" si="92"/>
        <v>mobile games</v>
      </c>
      <c r="S1127">
        <v>42212.290856481479</v>
      </c>
      <c r="T1127">
        <v>42272.290856481479</v>
      </c>
      <c r="U1127" s="11">
        <f t="shared" si="88"/>
        <v>42212.290856481479</v>
      </c>
      <c r="V1127" s="11">
        <f t="shared" si="89"/>
        <v>42272.290856481479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7">
        <f t="shared" si="90"/>
        <v>5</v>
      </c>
      <c r="Q1128" t="str">
        <f t="shared" si="91"/>
        <v>games</v>
      </c>
      <c r="R1128" t="str">
        <f t="shared" si="92"/>
        <v>mobile games</v>
      </c>
      <c r="S1128">
        <v>42534.99414351851</v>
      </c>
      <c r="T1128">
        <v>42564.99414351851</v>
      </c>
      <c r="U1128" s="11">
        <f t="shared" si="88"/>
        <v>42534.99414351851</v>
      </c>
      <c r="V1128" s="11">
        <f t="shared" si="89"/>
        <v>42564.99414351851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7">
        <f t="shared" si="90"/>
        <v>25.43</v>
      </c>
      <c r="Q1129" t="str">
        <f t="shared" si="91"/>
        <v>games</v>
      </c>
      <c r="R1129" t="str">
        <f t="shared" si="92"/>
        <v>mobile games</v>
      </c>
      <c r="S1129">
        <v>41926.520833333328</v>
      </c>
      <c r="T1129">
        <v>41957.562499999993</v>
      </c>
      <c r="U1129" s="11">
        <f t="shared" si="88"/>
        <v>41926.520833333328</v>
      </c>
      <c r="V1129" s="11">
        <f t="shared" si="89"/>
        <v>41957.562499999993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7">
        <f t="shared" si="90"/>
        <v>1</v>
      </c>
      <c r="Q1130" t="str">
        <f t="shared" si="91"/>
        <v>games</v>
      </c>
      <c r="R1130" t="str">
        <f t="shared" si="92"/>
        <v>mobile games</v>
      </c>
      <c r="S1130">
        <v>41828.316168981481</v>
      </c>
      <c r="T1130">
        <v>41858.316168981481</v>
      </c>
      <c r="U1130" s="11">
        <f t="shared" si="88"/>
        <v>41828.316168981481</v>
      </c>
      <c r="V1130" s="11">
        <f t="shared" si="89"/>
        <v>41858.316168981481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7">
        <f t="shared" si="90"/>
        <v>10.5</v>
      </c>
      <c r="Q1131" t="str">
        <f t="shared" si="91"/>
        <v>games</v>
      </c>
      <c r="R1131" t="str">
        <f t="shared" si="92"/>
        <v>mobile games</v>
      </c>
      <c r="S1131">
        <v>42495.931631944441</v>
      </c>
      <c r="T1131">
        <v>42525.931631944441</v>
      </c>
      <c r="U1131" s="11">
        <f t="shared" si="88"/>
        <v>42495.931631944441</v>
      </c>
      <c r="V1131" s="11">
        <f t="shared" si="89"/>
        <v>42525.931631944441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7">
        <f t="shared" si="90"/>
        <v>3.67</v>
      </c>
      <c r="Q1132" t="str">
        <f t="shared" si="91"/>
        <v>games</v>
      </c>
      <c r="R1132" t="str">
        <f t="shared" si="92"/>
        <v>mobile games</v>
      </c>
      <c r="S1132">
        <v>41908.663194444445</v>
      </c>
      <c r="T1132">
        <v>41968.704861111109</v>
      </c>
      <c r="U1132" s="11">
        <f t="shared" si="88"/>
        <v>41908.663194444445</v>
      </c>
      <c r="V1132" s="11">
        <f t="shared" si="89"/>
        <v>41968.704861111109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7" t="e">
        <f t="shared" si="90"/>
        <v>#DIV/0!</v>
      </c>
      <c r="Q1133" t="str">
        <f t="shared" si="91"/>
        <v>games</v>
      </c>
      <c r="R1133" t="str">
        <f t="shared" si="92"/>
        <v>mobile games</v>
      </c>
      <c r="S1133">
        <v>42332.574861111112</v>
      </c>
      <c r="T1133">
        <v>42362.574861111112</v>
      </c>
      <c r="U1133" s="11">
        <f t="shared" si="88"/>
        <v>42332.574861111112</v>
      </c>
      <c r="V1133" s="11">
        <f t="shared" si="89"/>
        <v>42362.574861111112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7">
        <f t="shared" si="90"/>
        <v>110.62</v>
      </c>
      <c r="Q1134" t="str">
        <f t="shared" si="91"/>
        <v>games</v>
      </c>
      <c r="R1134" t="str">
        <f t="shared" si="92"/>
        <v>mobile games</v>
      </c>
      <c r="S1134">
        <v>42705.782071759262</v>
      </c>
      <c r="T1134">
        <v>42735.782071759262</v>
      </c>
      <c r="U1134" s="11">
        <f t="shared" si="88"/>
        <v>42705.782071759262</v>
      </c>
      <c r="V1134" s="11">
        <f t="shared" si="89"/>
        <v>42735.782071759262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7">
        <f t="shared" si="90"/>
        <v>20</v>
      </c>
      <c r="Q1135" t="str">
        <f t="shared" si="91"/>
        <v>games</v>
      </c>
      <c r="R1135" t="str">
        <f t="shared" si="92"/>
        <v>mobile games</v>
      </c>
      <c r="S1135">
        <v>41821.073854166665</v>
      </c>
      <c r="T1135">
        <v>41851.073854166665</v>
      </c>
      <c r="U1135" s="11">
        <f t="shared" si="88"/>
        <v>41821.073854166665</v>
      </c>
      <c r="V1135" s="11">
        <f t="shared" si="89"/>
        <v>41851.073854166665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7">
        <f t="shared" si="90"/>
        <v>1</v>
      </c>
      <c r="Q1136" t="str">
        <f t="shared" si="91"/>
        <v>games</v>
      </c>
      <c r="R1136" t="str">
        <f t="shared" si="92"/>
        <v>mobile games</v>
      </c>
      <c r="S1136">
        <v>41957.95171296296</v>
      </c>
      <c r="T1136">
        <v>41971.856249999997</v>
      </c>
      <c r="U1136" s="11">
        <f t="shared" si="88"/>
        <v>41957.95171296296</v>
      </c>
      <c r="V1136" s="11">
        <f t="shared" si="89"/>
        <v>41971.856249999997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7">
        <f t="shared" si="90"/>
        <v>50</v>
      </c>
      <c r="Q1137" t="str">
        <f t="shared" si="91"/>
        <v>games</v>
      </c>
      <c r="R1137" t="str">
        <f t="shared" si="92"/>
        <v>mobile games</v>
      </c>
      <c r="S1137">
        <v>42558.656180555547</v>
      </c>
      <c r="T1137">
        <v>42588.656180555547</v>
      </c>
      <c r="U1137" s="11">
        <f t="shared" si="88"/>
        <v>42558.656180555547</v>
      </c>
      <c r="V1137" s="11">
        <f t="shared" si="89"/>
        <v>42588.656180555547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7">
        <f t="shared" si="90"/>
        <v>45</v>
      </c>
      <c r="Q1138" t="str">
        <f t="shared" si="91"/>
        <v>games</v>
      </c>
      <c r="R1138" t="str">
        <f t="shared" si="92"/>
        <v>mobile games</v>
      </c>
      <c r="S1138">
        <v>42327.338298611103</v>
      </c>
      <c r="T1138">
        <v>42357.338298611103</v>
      </c>
      <c r="U1138" s="11">
        <f t="shared" si="88"/>
        <v>42327.338298611103</v>
      </c>
      <c r="V1138" s="11">
        <f t="shared" si="89"/>
        <v>42357.338298611103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7">
        <f t="shared" si="90"/>
        <v>253.21</v>
      </c>
      <c r="Q1139" t="str">
        <f t="shared" si="91"/>
        <v>games</v>
      </c>
      <c r="R1139" t="str">
        <f t="shared" si="92"/>
        <v>mobile games</v>
      </c>
      <c r="S1139">
        <v>42453.486354166664</v>
      </c>
      <c r="T1139">
        <v>42483.486354166664</v>
      </c>
      <c r="U1139" s="11">
        <f t="shared" si="88"/>
        <v>42453.486354166664</v>
      </c>
      <c r="V1139" s="11">
        <f t="shared" si="89"/>
        <v>42483.486354166664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7">
        <f t="shared" si="90"/>
        <v>31.25</v>
      </c>
      <c r="Q1140" t="str">
        <f t="shared" si="91"/>
        <v>games</v>
      </c>
      <c r="R1140" t="str">
        <f t="shared" si="92"/>
        <v>mobile games</v>
      </c>
      <c r="S1140">
        <v>42736.573275462964</v>
      </c>
      <c r="T1140">
        <v>42756.573275462964</v>
      </c>
      <c r="U1140" s="11">
        <f t="shared" si="88"/>
        <v>42736.573275462964</v>
      </c>
      <c r="V1140" s="11">
        <f t="shared" si="89"/>
        <v>42756.573275462964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7">
        <f t="shared" si="90"/>
        <v>5</v>
      </c>
      <c r="Q1141" t="str">
        <f t="shared" si="91"/>
        <v>games</v>
      </c>
      <c r="R1141" t="str">
        <f t="shared" si="92"/>
        <v>mobile games</v>
      </c>
      <c r="S1141">
        <v>41975.014189814807</v>
      </c>
      <c r="T1141">
        <v>42005.014189814807</v>
      </c>
      <c r="U1141" s="11">
        <f t="shared" si="88"/>
        <v>41975.014189814807</v>
      </c>
      <c r="V1141" s="11">
        <f t="shared" si="89"/>
        <v>42005.014189814807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7" t="e">
        <f t="shared" si="90"/>
        <v>#DIV/0!</v>
      </c>
      <c r="Q1142" t="str">
        <f t="shared" si="91"/>
        <v>games</v>
      </c>
      <c r="R1142" t="str">
        <f t="shared" si="92"/>
        <v>mobile games</v>
      </c>
      <c r="S1142">
        <v>42192.128715277773</v>
      </c>
      <c r="T1142">
        <v>42222.128715277773</v>
      </c>
      <c r="U1142" s="11">
        <f t="shared" si="88"/>
        <v>42192.128715277773</v>
      </c>
      <c r="V1142" s="11">
        <f t="shared" si="89"/>
        <v>42222.128715277773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7" t="e">
        <f t="shared" si="90"/>
        <v>#DIV/0!</v>
      </c>
      <c r="Q1143" t="str">
        <f t="shared" si="91"/>
        <v>games</v>
      </c>
      <c r="R1143" t="str">
        <f t="shared" si="92"/>
        <v>mobile games</v>
      </c>
      <c r="S1143">
        <v>42164.366319444445</v>
      </c>
      <c r="T1143">
        <v>42194.366319444445</v>
      </c>
      <c r="U1143" s="11">
        <f t="shared" si="88"/>
        <v>42164.366319444445</v>
      </c>
      <c r="V1143" s="11">
        <f t="shared" si="89"/>
        <v>42194.366319444445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7" t="e">
        <f t="shared" si="90"/>
        <v>#DIV/0!</v>
      </c>
      <c r="Q1144" t="str">
        <f t="shared" si="91"/>
        <v>games</v>
      </c>
      <c r="R1144" t="str">
        <f t="shared" si="92"/>
        <v>mobile games</v>
      </c>
      <c r="S1144">
        <v>42021.672766203708</v>
      </c>
      <c r="T1144">
        <v>42051.672766203708</v>
      </c>
      <c r="U1144" s="11">
        <f t="shared" si="88"/>
        <v>42021.672766203708</v>
      </c>
      <c r="V1144" s="11">
        <f t="shared" si="89"/>
        <v>42051.672766203708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7">
        <f t="shared" si="90"/>
        <v>23.25</v>
      </c>
      <c r="Q1145" t="str">
        <f t="shared" si="91"/>
        <v>games</v>
      </c>
      <c r="R1145" t="str">
        <f t="shared" si="92"/>
        <v>mobile games</v>
      </c>
      <c r="S1145">
        <v>42324.860254629624</v>
      </c>
      <c r="T1145">
        <v>42354.860254629624</v>
      </c>
      <c r="U1145" s="11">
        <f t="shared" si="88"/>
        <v>42324.860254629624</v>
      </c>
      <c r="V1145" s="11">
        <f t="shared" si="89"/>
        <v>42354.860254629624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7" t="e">
        <f t="shared" si="90"/>
        <v>#DIV/0!</v>
      </c>
      <c r="Q1146" t="str">
        <f t="shared" si="91"/>
        <v>food</v>
      </c>
      <c r="R1146" t="str">
        <f t="shared" si="92"/>
        <v>food trucks</v>
      </c>
      <c r="S1146">
        <v>42092.848611111105</v>
      </c>
      <c r="T1146">
        <v>42122.848611111105</v>
      </c>
      <c r="U1146" s="11">
        <f t="shared" si="88"/>
        <v>42092.848611111105</v>
      </c>
      <c r="V1146" s="11">
        <f t="shared" si="89"/>
        <v>42122.848611111105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7">
        <f t="shared" si="90"/>
        <v>100</v>
      </c>
      <c r="Q1147" t="str">
        <f t="shared" si="91"/>
        <v>food</v>
      </c>
      <c r="R1147" t="str">
        <f t="shared" si="92"/>
        <v>food trucks</v>
      </c>
      <c r="S1147">
        <v>41854.414259259262</v>
      </c>
      <c r="T1147">
        <v>41914.414259259262</v>
      </c>
      <c r="U1147" s="11">
        <f t="shared" si="88"/>
        <v>41854.414259259262</v>
      </c>
      <c r="V1147" s="11">
        <f t="shared" si="89"/>
        <v>41914.414259259262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7">
        <f t="shared" si="90"/>
        <v>44.17</v>
      </c>
      <c r="Q1148" t="str">
        <f t="shared" si="91"/>
        <v>food</v>
      </c>
      <c r="R1148" t="str">
        <f t="shared" si="92"/>
        <v>food trucks</v>
      </c>
      <c r="S1148">
        <v>41723.620057870365</v>
      </c>
      <c r="T1148">
        <v>41761.620057870365</v>
      </c>
      <c r="U1148" s="11">
        <f t="shared" si="88"/>
        <v>41723.620057870365</v>
      </c>
      <c r="V1148" s="11">
        <f t="shared" si="89"/>
        <v>41761.620057870365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7" t="e">
        <f t="shared" si="90"/>
        <v>#DIV/0!</v>
      </c>
      <c r="Q1149" t="str">
        <f t="shared" si="91"/>
        <v>food</v>
      </c>
      <c r="R1149" t="str">
        <f t="shared" si="92"/>
        <v>food trucks</v>
      </c>
      <c r="S1149">
        <v>41871.638692129629</v>
      </c>
      <c r="T1149">
        <v>41931.638692129629</v>
      </c>
      <c r="U1149" s="11">
        <f t="shared" si="88"/>
        <v>41871.638692129629</v>
      </c>
      <c r="V1149" s="11">
        <f t="shared" si="89"/>
        <v>41931.638692129629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7">
        <f t="shared" si="90"/>
        <v>24.33</v>
      </c>
      <c r="Q1150" t="str">
        <f t="shared" si="91"/>
        <v>food</v>
      </c>
      <c r="R1150" t="str">
        <f t="shared" si="92"/>
        <v>food trucks</v>
      </c>
      <c r="S1150">
        <v>42674.837743055548</v>
      </c>
      <c r="T1150">
        <v>42704.87940972222</v>
      </c>
      <c r="U1150" s="11">
        <f t="shared" si="88"/>
        <v>42674.837743055548</v>
      </c>
      <c r="V1150" s="11">
        <f t="shared" si="89"/>
        <v>42704.87940972222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7">
        <f t="shared" si="90"/>
        <v>37.5</v>
      </c>
      <c r="Q1151" t="str">
        <f t="shared" si="91"/>
        <v>food</v>
      </c>
      <c r="R1151" t="str">
        <f t="shared" si="92"/>
        <v>food trucks</v>
      </c>
      <c r="S1151">
        <v>42507.376921296294</v>
      </c>
      <c r="T1151">
        <v>42537.376921296294</v>
      </c>
      <c r="U1151" s="11">
        <f t="shared" si="88"/>
        <v>42507.376921296294</v>
      </c>
      <c r="V1151" s="11">
        <f t="shared" si="89"/>
        <v>42537.376921296294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7">
        <f t="shared" si="90"/>
        <v>42</v>
      </c>
      <c r="Q1152" t="str">
        <f t="shared" si="91"/>
        <v>food</v>
      </c>
      <c r="R1152" t="str">
        <f t="shared" si="92"/>
        <v>food trucks</v>
      </c>
      <c r="S1152">
        <v>42317.62123842592</v>
      </c>
      <c r="T1152">
        <v>42377.62123842592</v>
      </c>
      <c r="U1152" s="11">
        <f t="shared" si="88"/>
        <v>42317.62123842592</v>
      </c>
      <c r="V1152" s="11">
        <f t="shared" si="89"/>
        <v>42377.62123842592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7" t="e">
        <f t="shared" si="90"/>
        <v>#DIV/0!</v>
      </c>
      <c r="Q1153" t="str">
        <f t="shared" si="91"/>
        <v>food</v>
      </c>
      <c r="R1153" t="str">
        <f t="shared" si="92"/>
        <v>food trucks</v>
      </c>
      <c r="S1153">
        <v>42223.769247685181</v>
      </c>
      <c r="T1153">
        <v>42253.769247685181</v>
      </c>
      <c r="U1153" s="11">
        <f t="shared" si="88"/>
        <v>42223.769247685181</v>
      </c>
      <c r="V1153" s="11">
        <f t="shared" si="89"/>
        <v>42253.769247685181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7">
        <f t="shared" si="90"/>
        <v>60.73</v>
      </c>
      <c r="Q1154" t="str">
        <f t="shared" si="91"/>
        <v>food</v>
      </c>
      <c r="R1154" t="str">
        <f t="shared" si="92"/>
        <v>food trucks</v>
      </c>
      <c r="S1154">
        <v>42109.376296296294</v>
      </c>
      <c r="T1154">
        <v>42139.376296296294</v>
      </c>
      <c r="U1154" s="11">
        <f t="shared" ref="U1154:U1217" si="93">(((J1154/60)/60)/24)+DATE(1970,1,1)+(-8/24)</f>
        <v>42109.376296296294</v>
      </c>
      <c r="V1154" s="11">
        <f t="shared" ref="V1154:V1217" si="94">(((I1154/60)/60)/24)+DATE(1970,1,1)+(-8/24)</f>
        <v>42139.376296296294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7">
        <f t="shared" ref="P1155:P1218" si="95">ROUND(E1155/L1155,2)</f>
        <v>50</v>
      </c>
      <c r="Q1155" t="str">
        <f t="shared" ref="Q1155:Q1218" si="96">LEFT(N1155,SEARCH("/",N1155,1)-1)</f>
        <v>food</v>
      </c>
      <c r="R1155" t="str">
        <f t="shared" ref="R1155:R1218" si="97">RIGHT(N1155,LEN(N1155)-SEARCH("/",N1155))</f>
        <v>food trucks</v>
      </c>
      <c r="S1155">
        <v>42143.380844907406</v>
      </c>
      <c r="T1155">
        <v>42173.380844907406</v>
      </c>
      <c r="U1155" s="11">
        <f t="shared" si="93"/>
        <v>42143.380844907406</v>
      </c>
      <c r="V1155" s="11">
        <f t="shared" si="94"/>
        <v>42173.380844907406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7">
        <f t="shared" si="95"/>
        <v>108.33</v>
      </c>
      <c r="Q1156" t="str">
        <f t="shared" si="96"/>
        <v>food</v>
      </c>
      <c r="R1156" t="str">
        <f t="shared" si="97"/>
        <v>food trucks</v>
      </c>
      <c r="S1156">
        <v>42222.775532407402</v>
      </c>
      <c r="T1156">
        <v>42252.775532407402</v>
      </c>
      <c r="U1156" s="11">
        <f t="shared" si="93"/>
        <v>42222.775532407402</v>
      </c>
      <c r="V1156" s="11">
        <f t="shared" si="94"/>
        <v>42252.775532407402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7">
        <f t="shared" si="95"/>
        <v>23.5</v>
      </c>
      <c r="Q1157" t="str">
        <f t="shared" si="96"/>
        <v>food</v>
      </c>
      <c r="R1157" t="str">
        <f t="shared" si="97"/>
        <v>food trucks</v>
      </c>
      <c r="S1157">
        <v>41835.430648148147</v>
      </c>
      <c r="T1157">
        <v>41865.430648148147</v>
      </c>
      <c r="U1157" s="11">
        <f t="shared" si="93"/>
        <v>41835.430648148147</v>
      </c>
      <c r="V1157" s="11">
        <f t="shared" si="94"/>
        <v>41865.430648148147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7" t="e">
        <f t="shared" si="95"/>
        <v>#DIV/0!</v>
      </c>
      <c r="Q1158" t="str">
        <f t="shared" si="96"/>
        <v>food</v>
      </c>
      <c r="R1158" t="str">
        <f t="shared" si="97"/>
        <v>food trucks</v>
      </c>
      <c r="S1158">
        <v>42028.737986111104</v>
      </c>
      <c r="T1158">
        <v>42058.737986111104</v>
      </c>
      <c r="U1158" s="11">
        <f t="shared" si="93"/>
        <v>42028.737986111104</v>
      </c>
      <c r="V1158" s="11">
        <f t="shared" si="94"/>
        <v>42058.737986111104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7">
        <f t="shared" si="95"/>
        <v>50.33</v>
      </c>
      <c r="Q1159" t="str">
        <f t="shared" si="96"/>
        <v>food</v>
      </c>
      <c r="R1159" t="str">
        <f t="shared" si="97"/>
        <v>food trucks</v>
      </c>
      <c r="S1159">
        <v>41918.294907407406</v>
      </c>
      <c r="T1159">
        <v>41978.336574074077</v>
      </c>
      <c r="U1159" s="11">
        <f t="shared" si="93"/>
        <v>41918.294907407406</v>
      </c>
      <c r="V1159" s="11">
        <f t="shared" si="94"/>
        <v>41978.336574074077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7">
        <f t="shared" si="95"/>
        <v>11.67</v>
      </c>
      <c r="Q1160" t="str">
        <f t="shared" si="96"/>
        <v>food</v>
      </c>
      <c r="R1160" t="str">
        <f t="shared" si="97"/>
        <v>food trucks</v>
      </c>
      <c r="S1160">
        <v>41951.758425925924</v>
      </c>
      <c r="T1160">
        <v>41981.758425925924</v>
      </c>
      <c r="U1160" s="11">
        <f t="shared" si="93"/>
        <v>41951.758425925924</v>
      </c>
      <c r="V1160" s="11">
        <f t="shared" si="94"/>
        <v>41981.758425925924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7" t="e">
        <f t="shared" si="95"/>
        <v>#DIV/0!</v>
      </c>
      <c r="Q1161" t="str">
        <f t="shared" si="96"/>
        <v>food</v>
      </c>
      <c r="R1161" t="str">
        <f t="shared" si="97"/>
        <v>food trucks</v>
      </c>
      <c r="S1161">
        <v>42154.393113425926</v>
      </c>
      <c r="T1161">
        <v>42185.322916666664</v>
      </c>
      <c r="U1161" s="11">
        <f t="shared" si="93"/>
        <v>42154.393113425926</v>
      </c>
      <c r="V1161" s="11">
        <f t="shared" si="94"/>
        <v>42185.322916666664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7">
        <f t="shared" si="95"/>
        <v>60.79</v>
      </c>
      <c r="Q1162" t="str">
        <f t="shared" si="96"/>
        <v>food</v>
      </c>
      <c r="R1162" t="str">
        <f t="shared" si="97"/>
        <v>food trucks</v>
      </c>
      <c r="S1162">
        <v>42060.821597222217</v>
      </c>
      <c r="T1162">
        <v>42090.77993055556</v>
      </c>
      <c r="U1162" s="11">
        <f t="shared" si="93"/>
        <v>42060.821597222217</v>
      </c>
      <c r="V1162" s="11">
        <f t="shared" si="94"/>
        <v>42090.77993055556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7" t="e">
        <f t="shared" si="95"/>
        <v>#DIV/0!</v>
      </c>
      <c r="Q1163" t="str">
        <f t="shared" si="96"/>
        <v>food</v>
      </c>
      <c r="R1163" t="str">
        <f t="shared" si="97"/>
        <v>food trucks</v>
      </c>
      <c r="S1163">
        <v>42122.296168981477</v>
      </c>
      <c r="T1163">
        <v>42143.296168981477</v>
      </c>
      <c r="U1163" s="11">
        <f t="shared" si="93"/>
        <v>42122.296168981477</v>
      </c>
      <c r="V1163" s="11">
        <f t="shared" si="94"/>
        <v>42143.296168981477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7">
        <f t="shared" si="95"/>
        <v>17.5</v>
      </c>
      <c r="Q1164" t="str">
        <f t="shared" si="96"/>
        <v>food</v>
      </c>
      <c r="R1164" t="str">
        <f t="shared" si="97"/>
        <v>food trucks</v>
      </c>
      <c r="S1164">
        <v>41876.350277777776</v>
      </c>
      <c r="T1164">
        <v>41907.350277777776</v>
      </c>
      <c r="U1164" s="11">
        <f t="shared" si="93"/>
        <v>41876.350277777776</v>
      </c>
      <c r="V1164" s="11">
        <f t="shared" si="94"/>
        <v>41907.350277777776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7" t="e">
        <f t="shared" si="95"/>
        <v>#DIV/0!</v>
      </c>
      <c r="Q1165" t="str">
        <f t="shared" si="96"/>
        <v>food</v>
      </c>
      <c r="R1165" t="str">
        <f t="shared" si="97"/>
        <v>food trucks</v>
      </c>
      <c r="S1165">
        <v>41830.390277777777</v>
      </c>
      <c r="T1165">
        <v>41860.390277777777</v>
      </c>
      <c r="U1165" s="11">
        <f t="shared" si="93"/>
        <v>41830.390277777777</v>
      </c>
      <c r="V1165" s="11">
        <f t="shared" si="94"/>
        <v>41860.390277777777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7" t="e">
        <f t="shared" si="95"/>
        <v>#DIV/0!</v>
      </c>
      <c r="Q1166" t="str">
        <f t="shared" si="96"/>
        <v>food</v>
      </c>
      <c r="R1166" t="str">
        <f t="shared" si="97"/>
        <v>food trucks</v>
      </c>
      <c r="S1166">
        <v>42509.39099537037</v>
      </c>
      <c r="T1166">
        <v>42539.39099537037</v>
      </c>
      <c r="U1166" s="11">
        <f t="shared" si="93"/>
        <v>42509.39099537037</v>
      </c>
      <c r="V1166" s="11">
        <f t="shared" si="94"/>
        <v>42539.39099537037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7">
        <f t="shared" si="95"/>
        <v>82.82</v>
      </c>
      <c r="Q1167" t="str">
        <f t="shared" si="96"/>
        <v>food</v>
      </c>
      <c r="R1167" t="str">
        <f t="shared" si="97"/>
        <v>food trucks</v>
      </c>
      <c r="S1167">
        <v>41791.881134259253</v>
      </c>
      <c r="T1167">
        <v>41825.881134259253</v>
      </c>
      <c r="U1167" s="11">
        <f t="shared" si="93"/>
        <v>41791.881134259253</v>
      </c>
      <c r="V1167" s="11">
        <f t="shared" si="94"/>
        <v>41825.881134259253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7">
        <f t="shared" si="95"/>
        <v>358.88</v>
      </c>
      <c r="Q1168" t="str">
        <f t="shared" si="96"/>
        <v>food</v>
      </c>
      <c r="R1168" t="str">
        <f t="shared" si="97"/>
        <v>food trucks</v>
      </c>
      <c r="S1168">
        <v>42150.152106481481</v>
      </c>
      <c r="T1168">
        <v>42180.833333333336</v>
      </c>
      <c r="U1168" s="11">
        <f t="shared" si="93"/>
        <v>42150.152106481481</v>
      </c>
      <c r="V1168" s="11">
        <f t="shared" si="94"/>
        <v>42180.833333333336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7">
        <f t="shared" si="95"/>
        <v>61.19</v>
      </c>
      <c r="Q1169" t="str">
        <f t="shared" si="96"/>
        <v>food</v>
      </c>
      <c r="R1169" t="str">
        <f t="shared" si="97"/>
        <v>food trucks</v>
      </c>
      <c r="S1169">
        <v>41863.401562499996</v>
      </c>
      <c r="T1169">
        <v>41894.401562499996</v>
      </c>
      <c r="U1169" s="11">
        <f t="shared" si="93"/>
        <v>41863.401562499996</v>
      </c>
      <c r="V1169" s="11">
        <f t="shared" si="94"/>
        <v>41894.401562499996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7">
        <f t="shared" si="95"/>
        <v>340</v>
      </c>
      <c r="Q1170" t="str">
        <f t="shared" si="96"/>
        <v>food</v>
      </c>
      <c r="R1170" t="str">
        <f t="shared" si="97"/>
        <v>food trucks</v>
      </c>
      <c r="S1170">
        <v>42604.720659722218</v>
      </c>
      <c r="T1170">
        <v>42634.720659722218</v>
      </c>
      <c r="U1170" s="11">
        <f t="shared" si="93"/>
        <v>42604.720659722218</v>
      </c>
      <c r="V1170" s="11">
        <f t="shared" si="94"/>
        <v>42634.720659722218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7">
        <f t="shared" si="95"/>
        <v>5.67</v>
      </c>
      <c r="Q1171" t="str">
        <f t="shared" si="96"/>
        <v>food</v>
      </c>
      <c r="R1171" t="str">
        <f t="shared" si="97"/>
        <v>food trucks</v>
      </c>
      <c r="S1171">
        <v>42027.020405092589</v>
      </c>
      <c r="T1171">
        <v>42057.020405092589</v>
      </c>
      <c r="U1171" s="11">
        <f t="shared" si="93"/>
        <v>42027.020405092589</v>
      </c>
      <c r="V1171" s="11">
        <f t="shared" si="94"/>
        <v>42057.020405092589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7">
        <f t="shared" si="95"/>
        <v>50</v>
      </c>
      <c r="Q1172" t="str">
        <f t="shared" si="96"/>
        <v>food</v>
      </c>
      <c r="R1172" t="str">
        <f t="shared" si="97"/>
        <v>food trucks</v>
      </c>
      <c r="S1172">
        <v>42124.559849537036</v>
      </c>
      <c r="T1172">
        <v>42154.559849537036</v>
      </c>
      <c r="U1172" s="11">
        <f t="shared" si="93"/>
        <v>42124.559849537036</v>
      </c>
      <c r="V1172" s="11">
        <f t="shared" si="94"/>
        <v>42154.559849537036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7">
        <f t="shared" si="95"/>
        <v>25</v>
      </c>
      <c r="Q1173" t="str">
        <f t="shared" si="96"/>
        <v>food</v>
      </c>
      <c r="R1173" t="str">
        <f t="shared" si="97"/>
        <v>food trucks</v>
      </c>
      <c r="S1173">
        <v>41938.471377314811</v>
      </c>
      <c r="T1173">
        <v>41956.513043981475</v>
      </c>
      <c r="U1173" s="11">
        <f t="shared" si="93"/>
        <v>41938.471377314811</v>
      </c>
      <c r="V1173" s="11">
        <f t="shared" si="94"/>
        <v>41956.513043981475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7" t="e">
        <f t="shared" si="95"/>
        <v>#DIV/0!</v>
      </c>
      <c r="Q1174" t="str">
        <f t="shared" si="96"/>
        <v>food</v>
      </c>
      <c r="R1174" t="str">
        <f t="shared" si="97"/>
        <v>food trucks</v>
      </c>
      <c r="S1174">
        <v>41841.348981481482</v>
      </c>
      <c r="T1174">
        <v>41871.348981481482</v>
      </c>
      <c r="U1174" s="11">
        <f t="shared" si="93"/>
        <v>41841.348981481482</v>
      </c>
      <c r="V1174" s="11">
        <f t="shared" si="94"/>
        <v>41871.348981481482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7">
        <f t="shared" si="95"/>
        <v>30</v>
      </c>
      <c r="Q1175" t="str">
        <f t="shared" si="96"/>
        <v>food</v>
      </c>
      <c r="R1175" t="str">
        <f t="shared" si="97"/>
        <v>food trucks</v>
      </c>
      <c r="S1175">
        <v>42183.85251157407</v>
      </c>
      <c r="T1175">
        <v>42218.85251157407</v>
      </c>
      <c r="U1175" s="11">
        <f t="shared" si="93"/>
        <v>42183.85251157407</v>
      </c>
      <c r="V1175" s="11">
        <f t="shared" si="94"/>
        <v>42218.85251157407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7">
        <f t="shared" si="95"/>
        <v>46.63</v>
      </c>
      <c r="Q1176" t="str">
        <f t="shared" si="96"/>
        <v>food</v>
      </c>
      <c r="R1176" t="str">
        <f t="shared" si="97"/>
        <v>food trucks</v>
      </c>
      <c r="S1176">
        <v>42468.508414351854</v>
      </c>
      <c r="T1176">
        <v>42498.508414351854</v>
      </c>
      <c r="U1176" s="11">
        <f t="shared" si="93"/>
        <v>42468.508414351854</v>
      </c>
      <c r="V1176" s="11">
        <f t="shared" si="94"/>
        <v>42498.508414351854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7">
        <f t="shared" si="95"/>
        <v>65</v>
      </c>
      <c r="Q1177" t="str">
        <f t="shared" si="96"/>
        <v>food</v>
      </c>
      <c r="R1177" t="str">
        <f t="shared" si="97"/>
        <v>food trucks</v>
      </c>
      <c r="S1177">
        <v>42170.395127314812</v>
      </c>
      <c r="T1177">
        <v>42200.395127314812</v>
      </c>
      <c r="U1177" s="11">
        <f t="shared" si="93"/>
        <v>42170.395127314812</v>
      </c>
      <c r="V1177" s="11">
        <f t="shared" si="94"/>
        <v>42200.395127314812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7">
        <f t="shared" si="95"/>
        <v>10</v>
      </c>
      <c r="Q1178" t="str">
        <f t="shared" si="96"/>
        <v>food</v>
      </c>
      <c r="R1178" t="str">
        <f t="shared" si="97"/>
        <v>food trucks</v>
      </c>
      <c r="S1178">
        <v>42745.686319444438</v>
      </c>
      <c r="T1178">
        <v>42800.208333333336</v>
      </c>
      <c r="U1178" s="11">
        <f t="shared" si="93"/>
        <v>42745.686319444438</v>
      </c>
      <c r="V1178" s="11">
        <f t="shared" si="94"/>
        <v>42800.208333333336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7" t="e">
        <f t="shared" si="95"/>
        <v>#DIV/0!</v>
      </c>
      <c r="Q1179" t="str">
        <f t="shared" si="96"/>
        <v>food</v>
      </c>
      <c r="R1179" t="str">
        <f t="shared" si="97"/>
        <v>food trucks</v>
      </c>
      <c r="S1179">
        <v>41897.327499999999</v>
      </c>
      <c r="T1179">
        <v>41927.327499999999</v>
      </c>
      <c r="U1179" s="11">
        <f t="shared" si="93"/>
        <v>41897.327499999999</v>
      </c>
      <c r="V1179" s="11">
        <f t="shared" si="94"/>
        <v>41927.327499999999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7">
        <f t="shared" si="95"/>
        <v>5</v>
      </c>
      <c r="Q1180" t="str">
        <f t="shared" si="96"/>
        <v>food</v>
      </c>
      <c r="R1180" t="str">
        <f t="shared" si="97"/>
        <v>food trucks</v>
      </c>
      <c r="S1180">
        <v>41837.57236111111</v>
      </c>
      <c r="T1180">
        <v>41867.57236111111</v>
      </c>
      <c r="U1180" s="11">
        <f t="shared" si="93"/>
        <v>41837.57236111111</v>
      </c>
      <c r="V1180" s="11">
        <f t="shared" si="94"/>
        <v>41867.57236111111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7">
        <f t="shared" si="95"/>
        <v>640</v>
      </c>
      <c r="Q1181" t="str">
        <f t="shared" si="96"/>
        <v>food</v>
      </c>
      <c r="R1181" t="str">
        <f t="shared" si="97"/>
        <v>food trucks</v>
      </c>
      <c r="S1181">
        <v>42275.386886574073</v>
      </c>
      <c r="T1181">
        <v>42305.386886574073</v>
      </c>
      <c r="U1181" s="11">
        <f t="shared" si="93"/>
        <v>42275.386886574073</v>
      </c>
      <c r="V1181" s="11">
        <f t="shared" si="94"/>
        <v>42305.386886574073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7">
        <f t="shared" si="95"/>
        <v>69.12</v>
      </c>
      <c r="Q1182" t="str">
        <f t="shared" si="96"/>
        <v>food</v>
      </c>
      <c r="R1182" t="str">
        <f t="shared" si="97"/>
        <v>food trucks</v>
      </c>
      <c r="S1182">
        <v>41781.473541666666</v>
      </c>
      <c r="T1182">
        <v>41818.473541666666</v>
      </c>
      <c r="U1182" s="11">
        <f t="shared" si="93"/>
        <v>41781.473541666666</v>
      </c>
      <c r="V1182" s="11">
        <f t="shared" si="94"/>
        <v>41818.473541666666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7">
        <f t="shared" si="95"/>
        <v>1.33</v>
      </c>
      <c r="Q1183" t="str">
        <f t="shared" si="96"/>
        <v>food</v>
      </c>
      <c r="R1183" t="str">
        <f t="shared" si="97"/>
        <v>food trucks</v>
      </c>
      <c r="S1183">
        <v>42034.006030092591</v>
      </c>
      <c r="T1183">
        <v>42064.006030092591</v>
      </c>
      <c r="U1183" s="11">
        <f t="shared" si="93"/>
        <v>42034.006030092591</v>
      </c>
      <c r="V1183" s="11">
        <f t="shared" si="94"/>
        <v>42064.006030092591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7">
        <f t="shared" si="95"/>
        <v>10.5</v>
      </c>
      <c r="Q1184" t="str">
        <f t="shared" si="96"/>
        <v>food</v>
      </c>
      <c r="R1184" t="str">
        <f t="shared" si="97"/>
        <v>food trucks</v>
      </c>
      <c r="S1184">
        <v>42728.494074074071</v>
      </c>
      <c r="T1184">
        <v>42747.362499999996</v>
      </c>
      <c r="U1184" s="11">
        <f t="shared" si="93"/>
        <v>42728.494074074071</v>
      </c>
      <c r="V1184" s="11">
        <f t="shared" si="94"/>
        <v>42747.362499999996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7">
        <f t="shared" si="95"/>
        <v>33.33</v>
      </c>
      <c r="Q1185" t="str">
        <f t="shared" si="96"/>
        <v>food</v>
      </c>
      <c r="R1185" t="str">
        <f t="shared" si="97"/>
        <v>food trucks</v>
      </c>
      <c r="S1185">
        <v>42656.528043981474</v>
      </c>
      <c r="T1185">
        <v>42675.832638888889</v>
      </c>
      <c r="U1185" s="11">
        <f t="shared" si="93"/>
        <v>42656.528043981474</v>
      </c>
      <c r="V1185" s="11">
        <f t="shared" si="94"/>
        <v>42675.832638888889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s="7">
        <f t="shared" si="95"/>
        <v>61.56</v>
      </c>
      <c r="Q1186" t="str">
        <f t="shared" si="96"/>
        <v>photography</v>
      </c>
      <c r="R1186" t="str">
        <f t="shared" si="97"/>
        <v>photobooks</v>
      </c>
      <c r="S1186">
        <v>42741.266331018516</v>
      </c>
      <c r="T1186">
        <v>42772.266331018516</v>
      </c>
      <c r="U1186" s="11">
        <f t="shared" si="93"/>
        <v>42741.266331018516</v>
      </c>
      <c r="V1186" s="11">
        <f t="shared" si="94"/>
        <v>42772.266331018516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s="7">
        <f t="shared" si="95"/>
        <v>118.74</v>
      </c>
      <c r="Q1187" t="str">
        <f t="shared" si="96"/>
        <v>photography</v>
      </c>
      <c r="R1187" t="str">
        <f t="shared" si="97"/>
        <v>photobooks</v>
      </c>
      <c r="S1187">
        <v>42130.531817129631</v>
      </c>
      <c r="T1187">
        <v>42162.833333333336</v>
      </c>
      <c r="U1187" s="11">
        <f t="shared" si="93"/>
        <v>42130.531817129631</v>
      </c>
      <c r="V1187" s="11">
        <f t="shared" si="94"/>
        <v>42162.833333333336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s="7">
        <f t="shared" si="95"/>
        <v>65.08</v>
      </c>
      <c r="Q1188" t="str">
        <f t="shared" si="96"/>
        <v>photography</v>
      </c>
      <c r="R1188" t="str">
        <f t="shared" si="97"/>
        <v>photobooks</v>
      </c>
      <c r="S1188">
        <v>42123.530034722215</v>
      </c>
      <c r="T1188">
        <v>42156.612499999996</v>
      </c>
      <c r="U1188" s="11">
        <f t="shared" si="93"/>
        <v>42123.530034722215</v>
      </c>
      <c r="V1188" s="11">
        <f t="shared" si="94"/>
        <v>42156.612499999996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s="7">
        <f t="shared" si="95"/>
        <v>130.16</v>
      </c>
      <c r="Q1189" t="str">
        <f t="shared" si="96"/>
        <v>photography</v>
      </c>
      <c r="R1189" t="str">
        <f t="shared" si="97"/>
        <v>photobooks</v>
      </c>
      <c r="S1189">
        <v>42109.561608796292</v>
      </c>
      <c r="T1189">
        <v>42141.416666666664</v>
      </c>
      <c r="U1189" s="11">
        <f t="shared" si="93"/>
        <v>42109.561608796292</v>
      </c>
      <c r="V1189" s="11">
        <f t="shared" si="94"/>
        <v>42141.416666666664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s="7">
        <f t="shared" si="95"/>
        <v>37.78</v>
      </c>
      <c r="Q1190" t="str">
        <f t="shared" si="96"/>
        <v>photography</v>
      </c>
      <c r="R1190" t="str">
        <f t="shared" si="97"/>
        <v>photobooks</v>
      </c>
      <c r="S1190">
        <v>42711.367361111108</v>
      </c>
      <c r="T1190">
        <v>42732.367361111108</v>
      </c>
      <c r="U1190" s="11">
        <f t="shared" si="93"/>
        <v>42711.367361111108</v>
      </c>
      <c r="V1190" s="11">
        <f t="shared" si="94"/>
        <v>42732.367361111108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s="7">
        <f t="shared" si="95"/>
        <v>112.79</v>
      </c>
      <c r="Q1191" t="str">
        <f t="shared" si="96"/>
        <v>photography</v>
      </c>
      <c r="R1191" t="str">
        <f t="shared" si="97"/>
        <v>photobooks</v>
      </c>
      <c r="S1191">
        <v>42529.645775462959</v>
      </c>
      <c r="T1191">
        <v>42550.645775462959</v>
      </c>
      <c r="U1191" s="11">
        <f t="shared" si="93"/>
        <v>42529.645775462959</v>
      </c>
      <c r="V1191" s="11">
        <f t="shared" si="94"/>
        <v>42550.645775462959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s="7">
        <f t="shared" si="95"/>
        <v>51.92</v>
      </c>
      <c r="Q1192" t="str">
        <f t="shared" si="96"/>
        <v>photography</v>
      </c>
      <c r="R1192" t="str">
        <f t="shared" si="97"/>
        <v>photobooks</v>
      </c>
      <c r="S1192">
        <v>41852.332465277774</v>
      </c>
      <c r="T1192">
        <v>41882.332465277774</v>
      </c>
      <c r="U1192" s="11">
        <f t="shared" si="93"/>
        <v>41852.332465277774</v>
      </c>
      <c r="V1192" s="11">
        <f t="shared" si="94"/>
        <v>41882.332465277774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s="7">
        <f t="shared" si="95"/>
        <v>89.24</v>
      </c>
      <c r="Q1193" t="str">
        <f t="shared" si="96"/>
        <v>photography</v>
      </c>
      <c r="R1193" t="str">
        <f t="shared" si="97"/>
        <v>photobooks</v>
      </c>
      <c r="S1193">
        <v>42419.270370370366</v>
      </c>
      <c r="T1193">
        <v>42449.228703703695</v>
      </c>
      <c r="U1193" s="11">
        <f t="shared" si="93"/>
        <v>42419.270370370366</v>
      </c>
      <c r="V1193" s="11">
        <f t="shared" si="94"/>
        <v>42449.228703703695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s="7">
        <f t="shared" si="95"/>
        <v>19.329999999999998</v>
      </c>
      <c r="Q1194" t="str">
        <f t="shared" si="96"/>
        <v>photography</v>
      </c>
      <c r="R1194" t="str">
        <f t="shared" si="97"/>
        <v>photobooks</v>
      </c>
      <c r="S1194">
        <v>42747.173356481479</v>
      </c>
      <c r="T1194">
        <v>42777.173356481479</v>
      </c>
      <c r="U1194" s="11">
        <f t="shared" si="93"/>
        <v>42747.173356481479</v>
      </c>
      <c r="V1194" s="11">
        <f t="shared" si="94"/>
        <v>42777.173356481479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s="7">
        <f t="shared" si="95"/>
        <v>79.97</v>
      </c>
      <c r="Q1195" t="str">
        <f t="shared" si="96"/>
        <v>photography</v>
      </c>
      <c r="R1195" t="str">
        <f t="shared" si="97"/>
        <v>photobooks</v>
      </c>
      <c r="S1195">
        <v>42409.442743055559</v>
      </c>
      <c r="T1195">
        <v>42469.401076388887</v>
      </c>
      <c r="U1195" s="11">
        <f t="shared" si="93"/>
        <v>42409.442743055559</v>
      </c>
      <c r="V1195" s="11">
        <f t="shared" si="94"/>
        <v>42469.401076388887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s="7">
        <f t="shared" si="95"/>
        <v>56.41</v>
      </c>
      <c r="Q1196" t="str">
        <f t="shared" si="96"/>
        <v>photography</v>
      </c>
      <c r="R1196" t="str">
        <f t="shared" si="97"/>
        <v>photobooks</v>
      </c>
      <c r="S1196">
        <v>42072.15484953703</v>
      </c>
      <c r="T1196">
        <v>42102.15484953703</v>
      </c>
      <c r="U1196" s="11">
        <f t="shared" si="93"/>
        <v>42072.15484953703</v>
      </c>
      <c r="V1196" s="11">
        <f t="shared" si="94"/>
        <v>42102.15484953703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s="7">
        <f t="shared" si="95"/>
        <v>79.41</v>
      </c>
      <c r="Q1197" t="str">
        <f t="shared" si="96"/>
        <v>photography</v>
      </c>
      <c r="R1197" t="str">
        <f t="shared" si="97"/>
        <v>photobooks</v>
      </c>
      <c r="S1197">
        <v>42298.014502314814</v>
      </c>
      <c r="T1197">
        <v>42358.041666666664</v>
      </c>
      <c r="U1197" s="11">
        <f t="shared" si="93"/>
        <v>42298.014502314814</v>
      </c>
      <c r="V1197" s="11">
        <f t="shared" si="94"/>
        <v>42358.041666666664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s="7">
        <f t="shared" si="95"/>
        <v>76.44</v>
      </c>
      <c r="Q1198" t="str">
        <f t="shared" si="96"/>
        <v>photography</v>
      </c>
      <c r="R1198" t="str">
        <f t="shared" si="97"/>
        <v>photobooks</v>
      </c>
      <c r="S1198">
        <v>42326.485405092586</v>
      </c>
      <c r="T1198">
        <v>42356.485405092586</v>
      </c>
      <c r="U1198" s="11">
        <f t="shared" si="93"/>
        <v>42326.485405092586</v>
      </c>
      <c r="V1198" s="11">
        <f t="shared" si="94"/>
        <v>42356.485405092586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s="7">
        <f t="shared" si="95"/>
        <v>121</v>
      </c>
      <c r="Q1199" t="str">
        <f t="shared" si="96"/>
        <v>photography</v>
      </c>
      <c r="R1199" t="str">
        <f t="shared" si="97"/>
        <v>photobooks</v>
      </c>
      <c r="S1199">
        <v>42503.331412037034</v>
      </c>
      <c r="T1199">
        <v>42533.915972222218</v>
      </c>
      <c r="U1199" s="11">
        <f t="shared" si="93"/>
        <v>42503.331412037034</v>
      </c>
      <c r="V1199" s="11">
        <f t="shared" si="94"/>
        <v>42533.915972222218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s="7">
        <f t="shared" si="95"/>
        <v>54.62</v>
      </c>
      <c r="Q1200" t="str">
        <f t="shared" si="96"/>
        <v>photography</v>
      </c>
      <c r="R1200" t="str">
        <f t="shared" si="97"/>
        <v>photobooks</v>
      </c>
      <c r="S1200">
        <v>42333.285717592589</v>
      </c>
      <c r="T1200">
        <v>42368.791666666664</v>
      </c>
      <c r="U1200" s="11">
        <f t="shared" si="93"/>
        <v>42333.285717592589</v>
      </c>
      <c r="V1200" s="11">
        <f t="shared" si="94"/>
        <v>42368.791666666664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s="7">
        <f t="shared" si="95"/>
        <v>299.22000000000003</v>
      </c>
      <c r="Q1201" t="str">
        <f t="shared" si="96"/>
        <v>photography</v>
      </c>
      <c r="R1201" t="str">
        <f t="shared" si="97"/>
        <v>photobooks</v>
      </c>
      <c r="S1201">
        <v>42161.437499999993</v>
      </c>
      <c r="T1201">
        <v>42193.437499999993</v>
      </c>
      <c r="U1201" s="11">
        <f t="shared" si="93"/>
        <v>42161.437499999993</v>
      </c>
      <c r="V1201" s="11">
        <f t="shared" si="94"/>
        <v>42193.437499999993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s="7">
        <f t="shared" si="95"/>
        <v>58.53</v>
      </c>
      <c r="Q1202" t="str">
        <f t="shared" si="96"/>
        <v>photography</v>
      </c>
      <c r="R1202" t="str">
        <f t="shared" si="97"/>
        <v>photobooks</v>
      </c>
      <c r="S1202">
        <v>42089.144166666665</v>
      </c>
      <c r="T1202">
        <v>42110.144166666665</v>
      </c>
      <c r="U1202" s="11">
        <f t="shared" si="93"/>
        <v>42089.144166666665</v>
      </c>
      <c r="V1202" s="11">
        <f t="shared" si="94"/>
        <v>42110.144166666665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s="7">
        <f t="shared" si="95"/>
        <v>55.37</v>
      </c>
      <c r="Q1203" t="str">
        <f t="shared" si="96"/>
        <v>photography</v>
      </c>
      <c r="R1203" t="str">
        <f t="shared" si="97"/>
        <v>photobooks</v>
      </c>
      <c r="S1203">
        <v>42536.273680555554</v>
      </c>
      <c r="T1203">
        <v>42566.273680555554</v>
      </c>
      <c r="U1203" s="11">
        <f t="shared" si="93"/>
        <v>42536.273680555554</v>
      </c>
      <c r="V1203" s="11">
        <f t="shared" si="94"/>
        <v>42566.273680555554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s="7">
        <f t="shared" si="95"/>
        <v>183.8</v>
      </c>
      <c r="Q1204" t="str">
        <f t="shared" si="96"/>
        <v>photography</v>
      </c>
      <c r="R1204" t="str">
        <f t="shared" si="97"/>
        <v>photobooks</v>
      </c>
      <c r="S1204">
        <v>42151.955486111103</v>
      </c>
      <c r="T1204">
        <v>42181.955486111103</v>
      </c>
      <c r="U1204" s="11">
        <f t="shared" si="93"/>
        <v>42151.955486111103</v>
      </c>
      <c r="V1204" s="11">
        <f t="shared" si="94"/>
        <v>42181.955486111103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s="7">
        <f t="shared" si="95"/>
        <v>165.35</v>
      </c>
      <c r="Q1205" t="str">
        <f t="shared" si="96"/>
        <v>photography</v>
      </c>
      <c r="R1205" t="str">
        <f t="shared" si="97"/>
        <v>photobooks</v>
      </c>
      <c r="S1205">
        <v>42125.2815625</v>
      </c>
      <c r="T1205">
        <v>42155.2815625</v>
      </c>
      <c r="U1205" s="11">
        <f t="shared" si="93"/>
        <v>42125.2815625</v>
      </c>
      <c r="V1205" s="11">
        <f t="shared" si="94"/>
        <v>42155.2815625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s="7">
        <f t="shared" si="95"/>
        <v>234.79</v>
      </c>
      <c r="Q1206" t="str">
        <f t="shared" si="96"/>
        <v>photography</v>
      </c>
      <c r="R1206" t="str">
        <f t="shared" si="97"/>
        <v>photobooks</v>
      </c>
      <c r="S1206">
        <v>42297.414733796293</v>
      </c>
      <c r="T1206">
        <v>42341.874999999993</v>
      </c>
      <c r="U1206" s="11">
        <f t="shared" si="93"/>
        <v>42297.414733796293</v>
      </c>
      <c r="V1206" s="11">
        <f t="shared" si="94"/>
        <v>42341.874999999993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s="7">
        <f t="shared" si="95"/>
        <v>211.48</v>
      </c>
      <c r="Q1207" t="str">
        <f t="shared" si="96"/>
        <v>photography</v>
      </c>
      <c r="R1207" t="str">
        <f t="shared" si="97"/>
        <v>photobooks</v>
      </c>
      <c r="S1207">
        <v>42138.173043981478</v>
      </c>
      <c r="T1207">
        <v>42168.173043981478</v>
      </c>
      <c r="U1207" s="11">
        <f t="shared" si="93"/>
        <v>42138.173043981478</v>
      </c>
      <c r="V1207" s="11">
        <f t="shared" si="94"/>
        <v>42168.173043981478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s="7">
        <f t="shared" si="95"/>
        <v>32.340000000000003</v>
      </c>
      <c r="Q1208" t="str">
        <f t="shared" si="96"/>
        <v>photography</v>
      </c>
      <c r="R1208" t="str">
        <f t="shared" si="97"/>
        <v>photobooks</v>
      </c>
      <c r="S1208">
        <v>42772.442743055559</v>
      </c>
      <c r="T1208">
        <v>42805.228472222218</v>
      </c>
      <c r="U1208" s="11">
        <f t="shared" si="93"/>
        <v>42772.442743055559</v>
      </c>
      <c r="V1208" s="11">
        <f t="shared" si="94"/>
        <v>42805.228472222218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s="7">
        <f t="shared" si="95"/>
        <v>123.38</v>
      </c>
      <c r="Q1209" t="str">
        <f t="shared" si="96"/>
        <v>photography</v>
      </c>
      <c r="R1209" t="str">
        <f t="shared" si="97"/>
        <v>photobooks</v>
      </c>
      <c r="S1209">
        <v>42430.096909722219</v>
      </c>
      <c r="T1209">
        <v>42460.083333333336</v>
      </c>
      <c r="U1209" s="11">
        <f t="shared" si="93"/>
        <v>42430.096909722219</v>
      </c>
      <c r="V1209" s="11">
        <f t="shared" si="94"/>
        <v>42460.083333333336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s="7">
        <f t="shared" si="95"/>
        <v>207.07</v>
      </c>
      <c r="Q1210" t="str">
        <f t="shared" si="96"/>
        <v>photography</v>
      </c>
      <c r="R1210" t="str">
        <f t="shared" si="97"/>
        <v>photobooks</v>
      </c>
      <c r="S1210">
        <v>42423.375740740739</v>
      </c>
      <c r="T1210">
        <v>42453.334074074075</v>
      </c>
      <c r="U1210" s="11">
        <f t="shared" si="93"/>
        <v>42423.375740740739</v>
      </c>
      <c r="V1210" s="11">
        <f t="shared" si="94"/>
        <v>42453.334074074075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s="7">
        <f t="shared" si="95"/>
        <v>138.26</v>
      </c>
      <c r="Q1211" t="str">
        <f t="shared" si="96"/>
        <v>photography</v>
      </c>
      <c r="R1211" t="str">
        <f t="shared" si="97"/>
        <v>photobooks</v>
      </c>
      <c r="S1211">
        <v>42761.512789351851</v>
      </c>
      <c r="T1211">
        <v>42791.512789351851</v>
      </c>
      <c r="U1211" s="11">
        <f t="shared" si="93"/>
        <v>42761.512789351851</v>
      </c>
      <c r="V1211" s="11">
        <f t="shared" si="94"/>
        <v>42791.512789351851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s="7">
        <f t="shared" si="95"/>
        <v>493.82</v>
      </c>
      <c r="Q1212" t="str">
        <f t="shared" si="96"/>
        <v>photography</v>
      </c>
      <c r="R1212" t="str">
        <f t="shared" si="97"/>
        <v>photobooks</v>
      </c>
      <c r="S1212">
        <v>42132.608472222222</v>
      </c>
      <c r="T1212">
        <v>42155.541666666664</v>
      </c>
      <c r="U1212" s="11">
        <f t="shared" si="93"/>
        <v>42132.608472222222</v>
      </c>
      <c r="V1212" s="11">
        <f t="shared" si="94"/>
        <v>42155.541666666664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s="7">
        <f t="shared" si="95"/>
        <v>168.5</v>
      </c>
      <c r="Q1213" t="str">
        <f t="shared" si="96"/>
        <v>photography</v>
      </c>
      <c r="R1213" t="str">
        <f t="shared" si="97"/>
        <v>photobooks</v>
      </c>
      <c r="S1213">
        <v>42515.533113425925</v>
      </c>
      <c r="T1213">
        <v>42530.533113425925</v>
      </c>
      <c r="U1213" s="11">
        <f t="shared" si="93"/>
        <v>42515.533113425925</v>
      </c>
      <c r="V1213" s="11">
        <f t="shared" si="94"/>
        <v>42530.533113425925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s="7">
        <f t="shared" si="95"/>
        <v>38.869999999999997</v>
      </c>
      <c r="Q1214" t="str">
        <f t="shared" si="96"/>
        <v>photography</v>
      </c>
      <c r="R1214" t="str">
        <f t="shared" si="97"/>
        <v>photobooks</v>
      </c>
      <c r="S1214">
        <v>42318.616840277777</v>
      </c>
      <c r="T1214">
        <v>42334.708333333336</v>
      </c>
      <c r="U1214" s="11">
        <f t="shared" si="93"/>
        <v>42318.616840277777</v>
      </c>
      <c r="V1214" s="11">
        <f t="shared" si="94"/>
        <v>42334.708333333336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s="7">
        <f t="shared" si="95"/>
        <v>61.53</v>
      </c>
      <c r="Q1215" t="str">
        <f t="shared" si="96"/>
        <v>photography</v>
      </c>
      <c r="R1215" t="str">
        <f t="shared" si="97"/>
        <v>photobooks</v>
      </c>
      <c r="S1215">
        <v>42731.422453703701</v>
      </c>
      <c r="T1215">
        <v>42766.422453703701</v>
      </c>
      <c r="U1215" s="11">
        <f t="shared" si="93"/>
        <v>42731.422453703701</v>
      </c>
      <c r="V1215" s="11">
        <f t="shared" si="94"/>
        <v>42766.422453703701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s="7">
        <f t="shared" si="95"/>
        <v>105.44</v>
      </c>
      <c r="Q1216" t="str">
        <f t="shared" si="96"/>
        <v>photography</v>
      </c>
      <c r="R1216" t="str">
        <f t="shared" si="97"/>
        <v>photobooks</v>
      </c>
      <c r="S1216">
        <v>42104.507002314807</v>
      </c>
      <c r="T1216">
        <v>42164.507002314807</v>
      </c>
      <c r="U1216" s="11">
        <f t="shared" si="93"/>
        <v>42104.507002314807</v>
      </c>
      <c r="V1216" s="11">
        <f t="shared" si="94"/>
        <v>42164.507002314807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s="7">
        <f t="shared" si="95"/>
        <v>71.59</v>
      </c>
      <c r="Q1217" t="str">
        <f t="shared" si="96"/>
        <v>photography</v>
      </c>
      <c r="R1217" t="str">
        <f t="shared" si="97"/>
        <v>photobooks</v>
      </c>
      <c r="S1217">
        <v>41759.589768518512</v>
      </c>
      <c r="T1217">
        <v>41789.589768518512</v>
      </c>
      <c r="U1217" s="11">
        <f t="shared" si="93"/>
        <v>41759.589768518512</v>
      </c>
      <c r="V1217" s="11">
        <f t="shared" si="94"/>
        <v>41789.589768518512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s="7">
        <f t="shared" si="95"/>
        <v>91.88</v>
      </c>
      <c r="Q1218" t="str">
        <f t="shared" si="96"/>
        <v>photography</v>
      </c>
      <c r="R1218" t="str">
        <f t="shared" si="97"/>
        <v>photobooks</v>
      </c>
      <c r="S1218">
        <v>42247.283067129632</v>
      </c>
      <c r="T1218">
        <v>42279.627083333333</v>
      </c>
      <c r="U1218" s="11">
        <f t="shared" ref="U1218:U1281" si="98">(((J1218/60)/60)/24)+DATE(1970,1,1)+(-8/24)</f>
        <v>42247.283067129632</v>
      </c>
      <c r="V1218" s="11">
        <f t="shared" ref="V1218:V1281" si="99">(((I1218/60)/60)/24)+DATE(1970,1,1)+(-8/24)</f>
        <v>42279.627083333333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s="7">
        <f t="shared" ref="P1219:P1282" si="100">ROUND(E1219/L1219,2)</f>
        <v>148.57</v>
      </c>
      <c r="Q1219" t="str">
        <f t="shared" ref="Q1219:Q1282" si="101">LEFT(N1219,SEARCH("/",N1219,1)-1)</f>
        <v>photography</v>
      </c>
      <c r="R1219" t="str">
        <f t="shared" ref="R1219:R1282" si="102">RIGHT(N1219,LEN(N1219)-SEARCH("/",N1219))</f>
        <v>photobooks</v>
      </c>
      <c r="S1219">
        <v>42535.4761574074</v>
      </c>
      <c r="T1219">
        <v>42565.4761574074</v>
      </c>
      <c r="U1219" s="11">
        <f t="shared" si="98"/>
        <v>42535.4761574074</v>
      </c>
      <c r="V1219" s="11">
        <f t="shared" si="99"/>
        <v>42565.4761574074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s="7">
        <f t="shared" si="100"/>
        <v>174.21</v>
      </c>
      <c r="Q1220" t="str">
        <f t="shared" si="101"/>
        <v>photography</v>
      </c>
      <c r="R1220" t="str">
        <f t="shared" si="102"/>
        <v>photobooks</v>
      </c>
      <c r="S1220">
        <v>42278.328703703701</v>
      </c>
      <c r="T1220">
        <v>42308.791666666664</v>
      </c>
      <c r="U1220" s="11">
        <f t="shared" si="98"/>
        <v>42278.328703703701</v>
      </c>
      <c r="V1220" s="11">
        <f t="shared" si="99"/>
        <v>42308.791666666664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s="7">
        <f t="shared" si="100"/>
        <v>102.86</v>
      </c>
      <c r="Q1221" t="str">
        <f t="shared" si="101"/>
        <v>photography</v>
      </c>
      <c r="R1221" t="str">
        <f t="shared" si="102"/>
        <v>photobooks</v>
      </c>
      <c r="S1221">
        <v>42633.128622685181</v>
      </c>
      <c r="T1221">
        <v>42663.128622685181</v>
      </c>
      <c r="U1221" s="11">
        <f t="shared" si="98"/>
        <v>42633.128622685181</v>
      </c>
      <c r="V1221" s="11">
        <f t="shared" si="99"/>
        <v>42663.128622685181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s="7">
        <f t="shared" si="100"/>
        <v>111.18</v>
      </c>
      <c r="Q1222" t="str">
        <f t="shared" si="101"/>
        <v>photography</v>
      </c>
      <c r="R1222" t="str">
        <f t="shared" si="102"/>
        <v>photobooks</v>
      </c>
      <c r="S1222">
        <v>42211.295277777775</v>
      </c>
      <c r="T1222">
        <v>42241.295277777775</v>
      </c>
      <c r="U1222" s="11">
        <f t="shared" si="98"/>
        <v>42211.295277777775</v>
      </c>
      <c r="V1222" s="11">
        <f t="shared" si="99"/>
        <v>42241.295277777775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s="7">
        <f t="shared" si="100"/>
        <v>23.8</v>
      </c>
      <c r="Q1223" t="str">
        <f t="shared" si="101"/>
        <v>photography</v>
      </c>
      <c r="R1223" t="str">
        <f t="shared" si="102"/>
        <v>photobooks</v>
      </c>
      <c r="S1223">
        <v>42680.142222222225</v>
      </c>
      <c r="T1223">
        <v>42707.666666666664</v>
      </c>
      <c r="U1223" s="11">
        <f t="shared" si="98"/>
        <v>42680.142222222225</v>
      </c>
      <c r="V1223" s="11">
        <f t="shared" si="99"/>
        <v>42707.666666666664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s="7">
        <f t="shared" si="100"/>
        <v>81.27</v>
      </c>
      <c r="Q1224" t="str">
        <f t="shared" si="101"/>
        <v>photography</v>
      </c>
      <c r="R1224" t="str">
        <f t="shared" si="102"/>
        <v>photobooks</v>
      </c>
      <c r="S1224">
        <v>42430.387118055551</v>
      </c>
      <c r="T1224">
        <v>42460.833333333336</v>
      </c>
      <c r="U1224" s="11">
        <f t="shared" si="98"/>
        <v>42430.387118055551</v>
      </c>
      <c r="V1224" s="11">
        <f t="shared" si="99"/>
        <v>42460.833333333336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s="7">
        <f t="shared" si="100"/>
        <v>116.21</v>
      </c>
      <c r="Q1225" t="str">
        <f t="shared" si="101"/>
        <v>photography</v>
      </c>
      <c r="R1225" t="str">
        <f t="shared" si="102"/>
        <v>photobooks</v>
      </c>
      <c r="S1225">
        <v>42653.843854166662</v>
      </c>
      <c r="T1225">
        <v>42683.885520833333</v>
      </c>
      <c r="U1225" s="11">
        <f t="shared" si="98"/>
        <v>42653.843854166662</v>
      </c>
      <c r="V1225" s="11">
        <f t="shared" si="99"/>
        <v>42683.885520833333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7">
        <f t="shared" si="100"/>
        <v>58.89</v>
      </c>
      <c r="Q1226" t="str">
        <f t="shared" si="101"/>
        <v>music</v>
      </c>
      <c r="R1226" t="str">
        <f t="shared" si="102"/>
        <v>world music</v>
      </c>
      <c r="S1226">
        <v>41736.216458333329</v>
      </c>
      <c r="T1226">
        <v>41796.216458333329</v>
      </c>
      <c r="U1226" s="11">
        <f t="shared" si="98"/>
        <v>41736.216458333329</v>
      </c>
      <c r="V1226" s="11">
        <f t="shared" si="99"/>
        <v>41796.216458333329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7">
        <f t="shared" si="100"/>
        <v>44</v>
      </c>
      <c r="Q1227" t="str">
        <f t="shared" si="101"/>
        <v>music</v>
      </c>
      <c r="R1227" t="str">
        <f t="shared" si="102"/>
        <v>world music</v>
      </c>
      <c r="S1227">
        <v>41509.572662037033</v>
      </c>
      <c r="T1227">
        <v>41569.572662037033</v>
      </c>
      <c r="U1227" s="11">
        <f t="shared" si="98"/>
        <v>41509.572662037033</v>
      </c>
      <c r="V1227" s="11">
        <f t="shared" si="99"/>
        <v>41569.572662037033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7">
        <f t="shared" si="100"/>
        <v>48.43</v>
      </c>
      <c r="Q1228" t="str">
        <f t="shared" si="101"/>
        <v>music</v>
      </c>
      <c r="R1228" t="str">
        <f t="shared" si="102"/>
        <v>world music</v>
      </c>
      <c r="S1228">
        <v>41715.541446759256</v>
      </c>
      <c r="T1228">
        <v>41749.708333333328</v>
      </c>
      <c r="U1228" s="11">
        <f t="shared" si="98"/>
        <v>41715.541446759256</v>
      </c>
      <c r="V1228" s="11">
        <f t="shared" si="99"/>
        <v>41749.708333333328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7" t="e">
        <f t="shared" si="100"/>
        <v>#DIV/0!</v>
      </c>
      <c r="Q1229" t="str">
        <f t="shared" si="101"/>
        <v>music</v>
      </c>
      <c r="R1229" t="str">
        <f t="shared" si="102"/>
        <v>world music</v>
      </c>
      <c r="S1229">
        <v>41827.585833333331</v>
      </c>
      <c r="T1229">
        <v>41857.958333333328</v>
      </c>
      <c r="U1229" s="11">
        <f t="shared" si="98"/>
        <v>41827.585833333331</v>
      </c>
      <c r="V1229" s="11">
        <f t="shared" si="99"/>
        <v>41857.958333333328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7">
        <f t="shared" si="100"/>
        <v>61.04</v>
      </c>
      <c r="Q1230" t="str">
        <f t="shared" si="101"/>
        <v>music</v>
      </c>
      <c r="R1230" t="str">
        <f t="shared" si="102"/>
        <v>world music</v>
      </c>
      <c r="S1230">
        <v>40754.395925925921</v>
      </c>
      <c r="T1230">
        <v>40814.395925925921</v>
      </c>
      <c r="U1230" s="11">
        <f t="shared" si="98"/>
        <v>40754.395925925921</v>
      </c>
      <c r="V1230" s="11">
        <f t="shared" si="99"/>
        <v>40814.395925925921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7">
        <f t="shared" si="100"/>
        <v>25</v>
      </c>
      <c r="Q1231" t="str">
        <f t="shared" si="101"/>
        <v>music</v>
      </c>
      <c r="R1231" t="str">
        <f t="shared" si="102"/>
        <v>world music</v>
      </c>
      <c r="S1231">
        <v>40985.126469907402</v>
      </c>
      <c r="T1231">
        <v>41015.333333333328</v>
      </c>
      <c r="U1231" s="11">
        <f t="shared" si="98"/>
        <v>40985.126469907402</v>
      </c>
      <c r="V1231" s="11">
        <f t="shared" si="99"/>
        <v>41015.333333333328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7" t="e">
        <f t="shared" si="100"/>
        <v>#DIV/0!</v>
      </c>
      <c r="Q1232" t="str">
        <f t="shared" si="101"/>
        <v>music</v>
      </c>
      <c r="R1232" t="str">
        <f t="shared" si="102"/>
        <v>world music</v>
      </c>
      <c r="S1232">
        <v>40568.639236111107</v>
      </c>
      <c r="T1232">
        <v>40598.639236111107</v>
      </c>
      <c r="U1232" s="11">
        <f t="shared" si="98"/>
        <v>40568.639236111107</v>
      </c>
      <c r="V1232" s="11">
        <f t="shared" si="99"/>
        <v>40598.639236111107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7" t="e">
        <f t="shared" si="100"/>
        <v>#DIV/0!</v>
      </c>
      <c r="Q1233" t="str">
        <f t="shared" si="101"/>
        <v>music</v>
      </c>
      <c r="R1233" t="str">
        <f t="shared" si="102"/>
        <v>world music</v>
      </c>
      <c r="S1233">
        <v>42193.608425925922</v>
      </c>
      <c r="T1233">
        <v>42243.708333333336</v>
      </c>
      <c r="U1233" s="11">
        <f t="shared" si="98"/>
        <v>42193.608425925922</v>
      </c>
      <c r="V1233" s="11">
        <f t="shared" si="99"/>
        <v>42243.708333333336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7">
        <f t="shared" si="100"/>
        <v>40</v>
      </c>
      <c r="Q1234" t="str">
        <f t="shared" si="101"/>
        <v>music</v>
      </c>
      <c r="R1234" t="str">
        <f t="shared" si="102"/>
        <v>world music</v>
      </c>
      <c r="S1234">
        <v>41506.514699074076</v>
      </c>
      <c r="T1234">
        <v>41553.514699074076</v>
      </c>
      <c r="U1234" s="11">
        <f t="shared" si="98"/>
        <v>41506.514699074076</v>
      </c>
      <c r="V1234" s="11">
        <f t="shared" si="99"/>
        <v>41553.514699074076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7">
        <f t="shared" si="100"/>
        <v>19.329999999999998</v>
      </c>
      <c r="Q1235" t="str">
        <f t="shared" si="101"/>
        <v>music</v>
      </c>
      <c r="R1235" t="str">
        <f t="shared" si="102"/>
        <v>world music</v>
      </c>
      <c r="S1235">
        <v>40939.615439814814</v>
      </c>
      <c r="T1235">
        <v>40960.615439814814</v>
      </c>
      <c r="U1235" s="11">
        <f t="shared" si="98"/>
        <v>40939.615439814814</v>
      </c>
      <c r="V1235" s="11">
        <f t="shared" si="99"/>
        <v>40960.615439814814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7" t="e">
        <f t="shared" si="100"/>
        <v>#DIV/0!</v>
      </c>
      <c r="Q1236" t="str">
        <f t="shared" si="101"/>
        <v>music</v>
      </c>
      <c r="R1236" t="str">
        <f t="shared" si="102"/>
        <v>world music</v>
      </c>
      <c r="S1236">
        <v>42007.455347222225</v>
      </c>
      <c r="T1236">
        <v>42037.455347222225</v>
      </c>
      <c r="U1236" s="11">
        <f t="shared" si="98"/>
        <v>42007.455347222225</v>
      </c>
      <c r="V1236" s="11">
        <f t="shared" si="99"/>
        <v>42037.455347222225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7">
        <f t="shared" si="100"/>
        <v>35</v>
      </c>
      <c r="Q1237" t="str">
        <f t="shared" si="101"/>
        <v>music</v>
      </c>
      <c r="R1237" t="str">
        <f t="shared" si="102"/>
        <v>world music</v>
      </c>
      <c r="S1237">
        <v>41582.802071759259</v>
      </c>
      <c r="T1237">
        <v>41622.802071759259</v>
      </c>
      <c r="U1237" s="11">
        <f t="shared" si="98"/>
        <v>41582.802071759259</v>
      </c>
      <c r="V1237" s="11">
        <f t="shared" si="99"/>
        <v>41622.802071759259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7" t="e">
        <f t="shared" si="100"/>
        <v>#DIV/0!</v>
      </c>
      <c r="Q1238" t="str">
        <f t="shared" si="101"/>
        <v>music</v>
      </c>
      <c r="R1238" t="str">
        <f t="shared" si="102"/>
        <v>world music</v>
      </c>
      <c r="S1238">
        <v>41110.34680555555</v>
      </c>
      <c r="T1238">
        <v>41118.333333333328</v>
      </c>
      <c r="U1238" s="11">
        <f t="shared" si="98"/>
        <v>41110.34680555555</v>
      </c>
      <c r="V1238" s="11">
        <f t="shared" si="99"/>
        <v>41118.333333333328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7" t="e">
        <f t="shared" si="100"/>
        <v>#DIV/0!</v>
      </c>
      <c r="Q1239" t="str">
        <f t="shared" si="101"/>
        <v>music</v>
      </c>
      <c r="R1239" t="str">
        <f t="shared" si="102"/>
        <v>world music</v>
      </c>
      <c r="S1239">
        <v>41124.949826388889</v>
      </c>
      <c r="T1239">
        <v>41144.949826388889</v>
      </c>
      <c r="U1239" s="11">
        <f t="shared" si="98"/>
        <v>41124.949826388889</v>
      </c>
      <c r="V1239" s="11">
        <f t="shared" si="99"/>
        <v>41144.949826388889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7">
        <f t="shared" si="100"/>
        <v>59.33</v>
      </c>
      <c r="Q1240" t="str">
        <f t="shared" si="101"/>
        <v>music</v>
      </c>
      <c r="R1240" t="str">
        <f t="shared" si="102"/>
        <v>world music</v>
      </c>
      <c r="S1240">
        <v>40731.277037037034</v>
      </c>
      <c r="T1240">
        <v>40761.277037037034</v>
      </c>
      <c r="U1240" s="11">
        <f t="shared" si="98"/>
        <v>40731.277037037034</v>
      </c>
      <c r="V1240" s="11">
        <f t="shared" si="99"/>
        <v>40761.277037037034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7" t="e">
        <f t="shared" si="100"/>
        <v>#DIV/0!</v>
      </c>
      <c r="Q1241" t="str">
        <f t="shared" si="101"/>
        <v>music</v>
      </c>
      <c r="R1241" t="str">
        <f t="shared" si="102"/>
        <v>world music</v>
      </c>
      <c r="S1241">
        <v>40883.629247685181</v>
      </c>
      <c r="T1241">
        <v>40913.629247685181</v>
      </c>
      <c r="U1241" s="11">
        <f t="shared" si="98"/>
        <v>40883.629247685181</v>
      </c>
      <c r="V1241" s="11">
        <f t="shared" si="99"/>
        <v>40913.629247685181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7">
        <f t="shared" si="100"/>
        <v>30.13</v>
      </c>
      <c r="Q1242" t="str">
        <f t="shared" si="101"/>
        <v>music</v>
      </c>
      <c r="R1242" t="str">
        <f t="shared" si="102"/>
        <v>world music</v>
      </c>
      <c r="S1242">
        <v>41408.706678240742</v>
      </c>
      <c r="T1242">
        <v>41467.57708333333</v>
      </c>
      <c r="U1242" s="11">
        <f t="shared" si="98"/>
        <v>41408.706678240742</v>
      </c>
      <c r="V1242" s="11">
        <f t="shared" si="99"/>
        <v>41467.57708333333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7">
        <f t="shared" si="100"/>
        <v>74.62</v>
      </c>
      <c r="Q1243" t="str">
        <f t="shared" si="101"/>
        <v>music</v>
      </c>
      <c r="R1243" t="str">
        <f t="shared" si="102"/>
        <v>world music</v>
      </c>
      <c r="S1243">
        <v>41923.504398148143</v>
      </c>
      <c r="T1243">
        <v>41945.915972222218</v>
      </c>
      <c r="U1243" s="11">
        <f t="shared" si="98"/>
        <v>41923.504398148143</v>
      </c>
      <c r="V1243" s="11">
        <f t="shared" si="99"/>
        <v>41945.915972222218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7">
        <f t="shared" si="100"/>
        <v>5</v>
      </c>
      <c r="Q1244" t="str">
        <f t="shared" si="101"/>
        <v>music</v>
      </c>
      <c r="R1244" t="str">
        <f t="shared" si="102"/>
        <v>world music</v>
      </c>
      <c r="S1244">
        <v>40781.832199074073</v>
      </c>
      <c r="T1244">
        <v>40797.220833333333</v>
      </c>
      <c r="U1244" s="11">
        <f t="shared" si="98"/>
        <v>40781.832199074073</v>
      </c>
      <c r="V1244" s="11">
        <f t="shared" si="99"/>
        <v>40797.220833333333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7">
        <f t="shared" si="100"/>
        <v>44.5</v>
      </c>
      <c r="Q1245" t="str">
        <f t="shared" si="101"/>
        <v>music</v>
      </c>
      <c r="R1245" t="str">
        <f t="shared" si="102"/>
        <v>world music</v>
      </c>
      <c r="S1245">
        <v>40671.545960648145</v>
      </c>
      <c r="T1245">
        <v>40732.541666666664</v>
      </c>
      <c r="U1245" s="11">
        <f t="shared" si="98"/>
        <v>40671.545960648145</v>
      </c>
      <c r="V1245" s="11">
        <f t="shared" si="99"/>
        <v>40732.541666666664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s="7">
        <f t="shared" si="100"/>
        <v>46.13</v>
      </c>
      <c r="Q1246" t="str">
        <f t="shared" si="101"/>
        <v>music</v>
      </c>
      <c r="R1246" t="str">
        <f t="shared" si="102"/>
        <v>rock</v>
      </c>
      <c r="S1246">
        <v>41355.492164351846</v>
      </c>
      <c r="T1246">
        <v>41386.541666666664</v>
      </c>
      <c r="U1246" s="11">
        <f t="shared" si="98"/>
        <v>41355.492164351846</v>
      </c>
      <c r="V1246" s="11">
        <f t="shared" si="99"/>
        <v>41386.541666666664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s="7">
        <f t="shared" si="100"/>
        <v>141.47</v>
      </c>
      <c r="Q1247" t="str">
        <f t="shared" si="101"/>
        <v>music</v>
      </c>
      <c r="R1247" t="str">
        <f t="shared" si="102"/>
        <v>rock</v>
      </c>
      <c r="S1247">
        <v>41774.266597222217</v>
      </c>
      <c r="T1247">
        <v>41804.266597222217</v>
      </c>
      <c r="U1247" s="11">
        <f t="shared" si="98"/>
        <v>41774.266597222217</v>
      </c>
      <c r="V1247" s="11">
        <f t="shared" si="99"/>
        <v>41804.266597222217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s="7">
        <f t="shared" si="100"/>
        <v>75.48</v>
      </c>
      <c r="Q1248" t="str">
        <f t="shared" si="101"/>
        <v>music</v>
      </c>
      <c r="R1248" t="str">
        <f t="shared" si="102"/>
        <v>rock</v>
      </c>
      <c r="S1248">
        <v>40837.710057870368</v>
      </c>
      <c r="T1248">
        <v>40882.751724537033</v>
      </c>
      <c r="U1248" s="11">
        <f t="shared" si="98"/>
        <v>40837.710057870368</v>
      </c>
      <c r="V1248" s="11">
        <f t="shared" si="99"/>
        <v>40882.751724537033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s="7">
        <f t="shared" si="100"/>
        <v>85.5</v>
      </c>
      <c r="Q1249" t="str">
        <f t="shared" si="101"/>
        <v>music</v>
      </c>
      <c r="R1249" t="str">
        <f t="shared" si="102"/>
        <v>rock</v>
      </c>
      <c r="S1249">
        <v>41369.958969907406</v>
      </c>
      <c r="T1249">
        <v>41399.958969907406</v>
      </c>
      <c r="U1249" s="11">
        <f t="shared" si="98"/>
        <v>41369.958969907406</v>
      </c>
      <c r="V1249" s="11">
        <f t="shared" si="99"/>
        <v>41399.958969907406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s="7">
        <f t="shared" si="100"/>
        <v>64.25</v>
      </c>
      <c r="Q1250" t="str">
        <f t="shared" si="101"/>
        <v>music</v>
      </c>
      <c r="R1250" t="str">
        <f t="shared" si="102"/>
        <v>rock</v>
      </c>
      <c r="S1250">
        <v>41767.323530092588</v>
      </c>
      <c r="T1250">
        <v>41802.957638888889</v>
      </c>
      <c r="U1250" s="11">
        <f t="shared" si="98"/>
        <v>41767.323530092588</v>
      </c>
      <c r="V1250" s="11">
        <f t="shared" si="99"/>
        <v>41802.957638888889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s="7">
        <f t="shared" si="100"/>
        <v>64.47</v>
      </c>
      <c r="Q1251" t="str">
        <f t="shared" si="101"/>
        <v>music</v>
      </c>
      <c r="R1251" t="str">
        <f t="shared" si="102"/>
        <v>rock</v>
      </c>
      <c r="S1251">
        <v>41067.407534722224</v>
      </c>
      <c r="T1251">
        <v>41097.407534722224</v>
      </c>
      <c r="U1251" s="11">
        <f t="shared" si="98"/>
        <v>41067.407534722224</v>
      </c>
      <c r="V1251" s="11">
        <f t="shared" si="99"/>
        <v>41097.407534722224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s="7">
        <f t="shared" si="100"/>
        <v>118.2</v>
      </c>
      <c r="Q1252" t="str">
        <f t="shared" si="101"/>
        <v>music</v>
      </c>
      <c r="R1252" t="str">
        <f t="shared" si="102"/>
        <v>rock</v>
      </c>
      <c r="S1252">
        <v>41843.309386574074</v>
      </c>
      <c r="T1252">
        <v>41888.309386574074</v>
      </c>
      <c r="U1252" s="11">
        <f t="shared" si="98"/>
        <v>41843.309386574074</v>
      </c>
      <c r="V1252" s="11">
        <f t="shared" si="99"/>
        <v>41888.309386574074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s="7">
        <f t="shared" si="100"/>
        <v>82.54</v>
      </c>
      <c r="Q1253" t="str">
        <f t="shared" si="101"/>
        <v>music</v>
      </c>
      <c r="R1253" t="str">
        <f t="shared" si="102"/>
        <v>rock</v>
      </c>
      <c r="S1253">
        <v>40751.481099537035</v>
      </c>
      <c r="T1253">
        <v>40811.481099537035</v>
      </c>
      <c r="U1253" s="11">
        <f t="shared" si="98"/>
        <v>40751.481099537035</v>
      </c>
      <c r="V1253" s="11">
        <f t="shared" si="99"/>
        <v>40811.481099537035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s="7">
        <f t="shared" si="100"/>
        <v>34.17</v>
      </c>
      <c r="Q1254" t="str">
        <f t="shared" si="101"/>
        <v>music</v>
      </c>
      <c r="R1254" t="str">
        <f t="shared" si="102"/>
        <v>rock</v>
      </c>
      <c r="S1254">
        <v>41543.654733796291</v>
      </c>
      <c r="T1254">
        <v>41571.654733796291</v>
      </c>
      <c r="U1254" s="11">
        <f t="shared" si="98"/>
        <v>41543.654733796291</v>
      </c>
      <c r="V1254" s="11">
        <f t="shared" si="99"/>
        <v>41571.654733796291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s="7">
        <f t="shared" si="100"/>
        <v>42.73</v>
      </c>
      <c r="Q1255" t="str">
        <f t="shared" si="101"/>
        <v>music</v>
      </c>
      <c r="R1255" t="str">
        <f t="shared" si="102"/>
        <v>rock</v>
      </c>
      <c r="S1255">
        <v>41855.450312499997</v>
      </c>
      <c r="T1255">
        <v>41885.450312499997</v>
      </c>
      <c r="U1255" s="11">
        <f t="shared" si="98"/>
        <v>41855.450312499997</v>
      </c>
      <c r="V1255" s="11">
        <f t="shared" si="99"/>
        <v>41885.450312499997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s="7">
        <f t="shared" si="100"/>
        <v>94.49</v>
      </c>
      <c r="Q1256" t="str">
        <f t="shared" si="101"/>
        <v>music</v>
      </c>
      <c r="R1256" t="str">
        <f t="shared" si="102"/>
        <v>rock</v>
      </c>
      <c r="S1256">
        <v>40487.288032407407</v>
      </c>
      <c r="T1256">
        <v>40543.874305555553</v>
      </c>
      <c r="U1256" s="11">
        <f t="shared" si="98"/>
        <v>40487.288032407407</v>
      </c>
      <c r="V1256" s="11">
        <f t="shared" si="99"/>
        <v>40543.874305555553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s="7">
        <f t="shared" si="100"/>
        <v>55.7</v>
      </c>
      <c r="Q1257" t="str">
        <f t="shared" si="101"/>
        <v>music</v>
      </c>
      <c r="R1257" t="str">
        <f t="shared" si="102"/>
        <v>rock</v>
      </c>
      <c r="S1257">
        <v>41579.512175925927</v>
      </c>
      <c r="T1257">
        <v>41609.553842592592</v>
      </c>
      <c r="U1257" s="11">
        <f t="shared" si="98"/>
        <v>41579.512175925927</v>
      </c>
      <c r="V1257" s="11">
        <f t="shared" si="99"/>
        <v>41609.553842592592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s="7">
        <f t="shared" si="100"/>
        <v>98.03</v>
      </c>
      <c r="Q1258" t="str">
        <f t="shared" si="101"/>
        <v>music</v>
      </c>
      <c r="R1258" t="str">
        <f t="shared" si="102"/>
        <v>rock</v>
      </c>
      <c r="S1258">
        <v>40921.586006944446</v>
      </c>
      <c r="T1258">
        <v>40951.586006944446</v>
      </c>
      <c r="U1258" s="11">
        <f t="shared" si="98"/>
        <v>40921.586006944446</v>
      </c>
      <c r="V1258" s="11">
        <f t="shared" si="99"/>
        <v>40951.586006944446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s="7">
        <f t="shared" si="100"/>
        <v>92.1</v>
      </c>
      <c r="Q1259" t="str">
        <f t="shared" si="101"/>
        <v>music</v>
      </c>
      <c r="R1259" t="str">
        <f t="shared" si="102"/>
        <v>rock</v>
      </c>
      <c r="S1259">
        <v>40586.752199074072</v>
      </c>
      <c r="T1259">
        <v>40635.710532407407</v>
      </c>
      <c r="U1259" s="11">
        <f t="shared" si="98"/>
        <v>40586.752199074072</v>
      </c>
      <c r="V1259" s="11">
        <f t="shared" si="99"/>
        <v>40635.710532407407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s="7">
        <f t="shared" si="100"/>
        <v>38.18</v>
      </c>
      <c r="Q1260" t="str">
        <f t="shared" si="101"/>
        <v>music</v>
      </c>
      <c r="R1260" t="str">
        <f t="shared" si="102"/>
        <v>rock</v>
      </c>
      <c r="S1260">
        <v>41487.277916666666</v>
      </c>
      <c r="T1260">
        <v>41517.277916666666</v>
      </c>
      <c r="U1260" s="11">
        <f t="shared" si="98"/>
        <v>41487.277916666666</v>
      </c>
      <c r="V1260" s="11">
        <f t="shared" si="99"/>
        <v>41517.277916666666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s="7">
        <f t="shared" si="100"/>
        <v>27.15</v>
      </c>
      <c r="Q1261" t="str">
        <f t="shared" si="101"/>
        <v>music</v>
      </c>
      <c r="R1261" t="str">
        <f t="shared" si="102"/>
        <v>rock</v>
      </c>
      <c r="S1261">
        <v>41766.637314814812</v>
      </c>
      <c r="T1261">
        <v>41798.832638888889</v>
      </c>
      <c r="U1261" s="11">
        <f t="shared" si="98"/>
        <v>41766.637314814812</v>
      </c>
      <c r="V1261" s="11">
        <f t="shared" si="99"/>
        <v>41798.832638888889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s="7">
        <f t="shared" si="100"/>
        <v>50.69</v>
      </c>
      <c r="Q1262" t="str">
        <f t="shared" si="101"/>
        <v>music</v>
      </c>
      <c r="R1262" t="str">
        <f t="shared" si="102"/>
        <v>rock</v>
      </c>
      <c r="S1262">
        <v>41666.50949074074</v>
      </c>
      <c r="T1262">
        <v>41696.50949074074</v>
      </c>
      <c r="U1262" s="11">
        <f t="shared" si="98"/>
        <v>41666.50949074074</v>
      </c>
      <c r="V1262" s="11">
        <f t="shared" si="99"/>
        <v>41696.50949074074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s="7">
        <f t="shared" si="100"/>
        <v>38.94</v>
      </c>
      <c r="Q1263" t="str">
        <f t="shared" si="101"/>
        <v>music</v>
      </c>
      <c r="R1263" t="str">
        <f t="shared" si="102"/>
        <v>rock</v>
      </c>
      <c r="S1263">
        <v>41638.009571759256</v>
      </c>
      <c r="T1263">
        <v>41668.009571759256</v>
      </c>
      <c r="U1263" s="11">
        <f t="shared" si="98"/>
        <v>41638.009571759256</v>
      </c>
      <c r="V1263" s="11">
        <f t="shared" si="99"/>
        <v>41668.009571759256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s="7">
        <f t="shared" si="100"/>
        <v>77.64</v>
      </c>
      <c r="Q1264" t="str">
        <f t="shared" si="101"/>
        <v>music</v>
      </c>
      <c r="R1264" t="str">
        <f t="shared" si="102"/>
        <v>rock</v>
      </c>
      <c r="S1264">
        <v>41656.429305555554</v>
      </c>
      <c r="T1264">
        <v>41686.429305555554</v>
      </c>
      <c r="U1264" s="11">
        <f t="shared" si="98"/>
        <v>41656.429305555554</v>
      </c>
      <c r="V1264" s="11">
        <f t="shared" si="99"/>
        <v>41686.429305555554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s="7">
        <f t="shared" si="100"/>
        <v>43.54</v>
      </c>
      <c r="Q1265" t="str">
        <f t="shared" si="101"/>
        <v>music</v>
      </c>
      <c r="R1265" t="str">
        <f t="shared" si="102"/>
        <v>rock</v>
      </c>
      <c r="S1265">
        <v>41691.750810185185</v>
      </c>
      <c r="T1265">
        <v>41726.708333333328</v>
      </c>
      <c r="U1265" s="11">
        <f t="shared" si="98"/>
        <v>41691.750810185185</v>
      </c>
      <c r="V1265" s="11">
        <f t="shared" si="99"/>
        <v>41726.708333333328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s="7">
        <f t="shared" si="100"/>
        <v>31.82</v>
      </c>
      <c r="Q1266" t="str">
        <f t="shared" si="101"/>
        <v>music</v>
      </c>
      <c r="R1266" t="str">
        <f t="shared" si="102"/>
        <v>rock</v>
      </c>
      <c r="S1266">
        <v>41547.329664351848</v>
      </c>
      <c r="T1266">
        <v>41576.329664351848</v>
      </c>
      <c r="U1266" s="11">
        <f t="shared" si="98"/>
        <v>41547.329664351848</v>
      </c>
      <c r="V1266" s="11">
        <f t="shared" si="99"/>
        <v>41576.329664351848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s="7">
        <f t="shared" si="100"/>
        <v>63.18</v>
      </c>
      <c r="Q1267" t="str">
        <f t="shared" si="101"/>
        <v>music</v>
      </c>
      <c r="R1267" t="str">
        <f t="shared" si="102"/>
        <v>rock</v>
      </c>
      <c r="S1267">
        <v>40465.321932870364</v>
      </c>
      <c r="T1267">
        <v>40512.321932870364</v>
      </c>
      <c r="U1267" s="11">
        <f t="shared" si="98"/>
        <v>40465.321932870364</v>
      </c>
      <c r="V1267" s="11">
        <f t="shared" si="99"/>
        <v>40512.321932870364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s="7">
        <f t="shared" si="100"/>
        <v>190.9</v>
      </c>
      <c r="Q1268" t="str">
        <f t="shared" si="101"/>
        <v>music</v>
      </c>
      <c r="R1268" t="str">
        <f t="shared" si="102"/>
        <v>rock</v>
      </c>
      <c r="S1268">
        <v>41620.543344907404</v>
      </c>
      <c r="T1268">
        <v>41650.543344907404</v>
      </c>
      <c r="U1268" s="11">
        <f t="shared" si="98"/>
        <v>41620.543344907404</v>
      </c>
      <c r="V1268" s="11">
        <f t="shared" si="99"/>
        <v>41650.543344907404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s="7">
        <f t="shared" si="100"/>
        <v>140.86000000000001</v>
      </c>
      <c r="Q1269" t="str">
        <f t="shared" si="101"/>
        <v>music</v>
      </c>
      <c r="R1269" t="str">
        <f t="shared" si="102"/>
        <v>rock</v>
      </c>
      <c r="S1269">
        <v>41449.251828703702</v>
      </c>
      <c r="T1269">
        <v>41479.251828703702</v>
      </c>
      <c r="U1269" s="11">
        <f t="shared" si="98"/>
        <v>41449.251828703702</v>
      </c>
      <c r="V1269" s="11">
        <f t="shared" si="99"/>
        <v>41479.251828703702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s="7">
        <f t="shared" si="100"/>
        <v>76.92</v>
      </c>
      <c r="Q1270" t="str">
        <f t="shared" si="101"/>
        <v>music</v>
      </c>
      <c r="R1270" t="str">
        <f t="shared" si="102"/>
        <v>rock</v>
      </c>
      <c r="S1270">
        <v>41507.512118055551</v>
      </c>
      <c r="T1270">
        <v>41537.512118055551</v>
      </c>
      <c r="U1270" s="11">
        <f t="shared" si="98"/>
        <v>41507.512118055551</v>
      </c>
      <c r="V1270" s="11">
        <f t="shared" si="99"/>
        <v>41537.512118055551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s="7">
        <f t="shared" si="100"/>
        <v>99.16</v>
      </c>
      <c r="Q1271" t="str">
        <f t="shared" si="101"/>
        <v>music</v>
      </c>
      <c r="R1271" t="str">
        <f t="shared" si="102"/>
        <v>rock</v>
      </c>
      <c r="S1271">
        <v>42445.489722222213</v>
      </c>
      <c r="T1271">
        <v>42475.666666666664</v>
      </c>
      <c r="U1271" s="11">
        <f t="shared" si="98"/>
        <v>42445.489722222213</v>
      </c>
      <c r="V1271" s="11">
        <f t="shared" si="99"/>
        <v>42475.666666666664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s="7">
        <f t="shared" si="100"/>
        <v>67.88</v>
      </c>
      <c r="Q1272" t="str">
        <f t="shared" si="101"/>
        <v>music</v>
      </c>
      <c r="R1272" t="str">
        <f t="shared" si="102"/>
        <v>rock</v>
      </c>
      <c r="S1272">
        <v>40933.523634259262</v>
      </c>
      <c r="T1272">
        <v>40993.48196759259</v>
      </c>
      <c r="U1272" s="11">
        <f t="shared" si="98"/>
        <v>40933.523634259262</v>
      </c>
      <c r="V1272" s="11">
        <f t="shared" si="99"/>
        <v>40993.48196759259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s="7">
        <f t="shared" si="100"/>
        <v>246.29</v>
      </c>
      <c r="Q1273" t="str">
        <f t="shared" si="101"/>
        <v>music</v>
      </c>
      <c r="R1273" t="str">
        <f t="shared" si="102"/>
        <v>rock</v>
      </c>
      <c r="S1273">
        <v>41561.350219907406</v>
      </c>
      <c r="T1273">
        <v>41591.391886574071</v>
      </c>
      <c r="U1273" s="11">
        <f t="shared" si="98"/>
        <v>41561.350219907406</v>
      </c>
      <c r="V1273" s="11">
        <f t="shared" si="99"/>
        <v>41591.391886574071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s="7">
        <f t="shared" si="100"/>
        <v>189.29</v>
      </c>
      <c r="Q1274" t="str">
        <f t="shared" si="101"/>
        <v>music</v>
      </c>
      <c r="R1274" t="str">
        <f t="shared" si="102"/>
        <v>rock</v>
      </c>
      <c r="S1274">
        <v>40274.411793981482</v>
      </c>
      <c r="T1274">
        <v>40343.833333333328</v>
      </c>
      <c r="U1274" s="11">
        <f t="shared" si="98"/>
        <v>40274.411793981482</v>
      </c>
      <c r="V1274" s="11">
        <f t="shared" si="99"/>
        <v>40343.833333333328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s="7">
        <f t="shared" si="100"/>
        <v>76.67</v>
      </c>
      <c r="Q1275" t="str">
        <f t="shared" si="101"/>
        <v>music</v>
      </c>
      <c r="R1275" t="str">
        <f t="shared" si="102"/>
        <v>rock</v>
      </c>
      <c r="S1275">
        <v>41852.396886574068</v>
      </c>
      <c r="T1275">
        <v>41882.396886574068</v>
      </c>
      <c r="U1275" s="11">
        <f t="shared" si="98"/>
        <v>41852.396886574068</v>
      </c>
      <c r="V1275" s="11">
        <f t="shared" si="99"/>
        <v>41882.396886574068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s="7">
        <f t="shared" si="100"/>
        <v>82.96</v>
      </c>
      <c r="Q1276" t="str">
        <f t="shared" si="101"/>
        <v>music</v>
      </c>
      <c r="R1276" t="str">
        <f t="shared" si="102"/>
        <v>rock</v>
      </c>
      <c r="S1276">
        <v>41116.356770833328</v>
      </c>
      <c r="T1276">
        <v>41151.356770833328</v>
      </c>
      <c r="U1276" s="11">
        <f t="shared" si="98"/>
        <v>41116.356770833328</v>
      </c>
      <c r="V1276" s="11">
        <f t="shared" si="99"/>
        <v>41151.356770833328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s="7">
        <f t="shared" si="100"/>
        <v>62.52</v>
      </c>
      <c r="Q1277" t="str">
        <f t="shared" si="101"/>
        <v>music</v>
      </c>
      <c r="R1277" t="str">
        <f t="shared" si="102"/>
        <v>rock</v>
      </c>
      <c r="S1277">
        <v>41458.534571759257</v>
      </c>
      <c r="T1277">
        <v>41493.534571759257</v>
      </c>
      <c r="U1277" s="11">
        <f t="shared" si="98"/>
        <v>41458.534571759257</v>
      </c>
      <c r="V1277" s="11">
        <f t="shared" si="99"/>
        <v>41493.534571759257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s="7">
        <f t="shared" si="100"/>
        <v>46.07</v>
      </c>
      <c r="Q1278" t="str">
        <f t="shared" si="101"/>
        <v>music</v>
      </c>
      <c r="R1278" t="str">
        <f t="shared" si="102"/>
        <v>rock</v>
      </c>
      <c r="S1278">
        <v>40007.37091435185</v>
      </c>
      <c r="T1278">
        <v>40056.833333333328</v>
      </c>
      <c r="U1278" s="11">
        <f t="shared" si="98"/>
        <v>40007.37091435185</v>
      </c>
      <c r="V1278" s="11">
        <f t="shared" si="99"/>
        <v>40056.833333333328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s="7">
        <f t="shared" si="100"/>
        <v>38.54</v>
      </c>
      <c r="Q1279" t="str">
        <f t="shared" si="101"/>
        <v>music</v>
      </c>
      <c r="R1279" t="str">
        <f t="shared" si="102"/>
        <v>rock</v>
      </c>
      <c r="S1279">
        <v>41121.22855324074</v>
      </c>
      <c r="T1279">
        <v>41156.22855324074</v>
      </c>
      <c r="U1279" s="11">
        <f t="shared" si="98"/>
        <v>41121.22855324074</v>
      </c>
      <c r="V1279" s="11">
        <f t="shared" si="99"/>
        <v>41156.22855324074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s="7">
        <f t="shared" si="100"/>
        <v>53.01</v>
      </c>
      <c r="Q1280" t="str">
        <f t="shared" si="101"/>
        <v>music</v>
      </c>
      <c r="R1280" t="str">
        <f t="shared" si="102"/>
        <v>rock</v>
      </c>
      <c r="S1280">
        <v>41786.221828703703</v>
      </c>
      <c r="T1280">
        <v>41814.75</v>
      </c>
      <c r="U1280" s="11">
        <f t="shared" si="98"/>
        <v>41786.221828703703</v>
      </c>
      <c r="V1280" s="11">
        <f t="shared" si="99"/>
        <v>41814.75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s="7">
        <f t="shared" si="100"/>
        <v>73.36</v>
      </c>
      <c r="Q1281" t="str">
        <f t="shared" si="101"/>
        <v>music</v>
      </c>
      <c r="R1281" t="str">
        <f t="shared" si="102"/>
        <v>rock</v>
      </c>
      <c r="S1281">
        <v>41681.765856481477</v>
      </c>
      <c r="T1281">
        <v>41721.724189814813</v>
      </c>
      <c r="U1281" s="11">
        <f t="shared" si="98"/>
        <v>41681.765856481477</v>
      </c>
      <c r="V1281" s="11">
        <f t="shared" si="99"/>
        <v>41721.724189814813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s="7">
        <f t="shared" si="100"/>
        <v>127.98</v>
      </c>
      <c r="Q1282" t="str">
        <f t="shared" si="101"/>
        <v>music</v>
      </c>
      <c r="R1282" t="str">
        <f t="shared" si="102"/>
        <v>rock</v>
      </c>
      <c r="S1282">
        <v>40513.42423611111</v>
      </c>
      <c r="T1282">
        <v>40603.42423611111</v>
      </c>
      <c r="U1282" s="11">
        <f t="shared" ref="U1282:U1345" si="103">(((J1282/60)/60)/24)+DATE(1970,1,1)+(-8/24)</f>
        <v>40513.42423611111</v>
      </c>
      <c r="V1282" s="11">
        <f t="shared" ref="V1282:V1345" si="104">(((I1282/60)/60)/24)+DATE(1970,1,1)+(-8/24)</f>
        <v>40603.42423611111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s="7">
        <f t="shared" ref="P1283:P1346" si="105">ROUND(E1283/L1283,2)</f>
        <v>104.73</v>
      </c>
      <c r="Q1283" t="str">
        <f t="shared" ref="Q1283:Q1346" si="106">LEFT(N1283,SEARCH("/",N1283,1)-1)</f>
        <v>music</v>
      </c>
      <c r="R1283" t="str">
        <f t="shared" ref="R1283:R1346" si="107">RIGHT(N1283,LEN(N1283)-SEARCH("/",N1283))</f>
        <v>rock</v>
      </c>
      <c r="S1283">
        <v>41463.410138888888</v>
      </c>
      <c r="T1283">
        <v>41483.410138888888</v>
      </c>
      <c r="U1283" s="11">
        <f t="shared" si="103"/>
        <v>41463.410138888888</v>
      </c>
      <c r="V1283" s="11">
        <f t="shared" si="104"/>
        <v>41483.410138888888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s="7">
        <f t="shared" si="105"/>
        <v>67.67</v>
      </c>
      <c r="Q1284" t="str">
        <f t="shared" si="106"/>
        <v>music</v>
      </c>
      <c r="R1284" t="str">
        <f t="shared" si="107"/>
        <v>rock</v>
      </c>
      <c r="S1284">
        <v>41586.141840277778</v>
      </c>
      <c r="T1284">
        <v>41616.874305555553</v>
      </c>
      <c r="U1284" s="11">
        <f t="shared" si="103"/>
        <v>41586.141840277778</v>
      </c>
      <c r="V1284" s="11">
        <f t="shared" si="104"/>
        <v>41616.874305555553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s="7">
        <f t="shared" si="105"/>
        <v>95.93</v>
      </c>
      <c r="Q1285" t="str">
        <f t="shared" si="106"/>
        <v>music</v>
      </c>
      <c r="R1285" t="str">
        <f t="shared" si="107"/>
        <v>rock</v>
      </c>
      <c r="S1285">
        <v>41320.38413194444</v>
      </c>
      <c r="T1285">
        <v>41343.833333333328</v>
      </c>
      <c r="U1285" s="11">
        <f t="shared" si="103"/>
        <v>41320.38413194444</v>
      </c>
      <c r="V1285" s="11">
        <f t="shared" si="104"/>
        <v>41343.833333333328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s="7">
        <f t="shared" si="105"/>
        <v>65.16</v>
      </c>
      <c r="Q1286" t="str">
        <f t="shared" si="106"/>
        <v>theater</v>
      </c>
      <c r="R1286" t="str">
        <f t="shared" si="107"/>
        <v>plays</v>
      </c>
      <c r="S1286">
        <v>42711.901412037034</v>
      </c>
      <c r="T1286">
        <v>42735.374305555553</v>
      </c>
      <c r="U1286" s="11">
        <f t="shared" si="103"/>
        <v>42711.901412037034</v>
      </c>
      <c r="V1286" s="11">
        <f t="shared" si="104"/>
        <v>42735.374305555553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s="7">
        <f t="shared" si="105"/>
        <v>32.270000000000003</v>
      </c>
      <c r="Q1287" t="str">
        <f t="shared" si="106"/>
        <v>theater</v>
      </c>
      <c r="R1287" t="str">
        <f t="shared" si="107"/>
        <v>plays</v>
      </c>
      <c r="S1287">
        <v>42160.249710648146</v>
      </c>
      <c r="T1287">
        <v>42175.249710648146</v>
      </c>
      <c r="U1287" s="11">
        <f t="shared" si="103"/>
        <v>42160.249710648146</v>
      </c>
      <c r="V1287" s="11">
        <f t="shared" si="104"/>
        <v>42175.249710648146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s="7">
        <f t="shared" si="105"/>
        <v>81.25</v>
      </c>
      <c r="Q1288" t="str">
        <f t="shared" si="106"/>
        <v>theater</v>
      </c>
      <c r="R1288" t="str">
        <f t="shared" si="107"/>
        <v>plays</v>
      </c>
      <c r="S1288">
        <v>42039.051238425927</v>
      </c>
      <c r="T1288">
        <v>42052.249999999993</v>
      </c>
      <c r="U1288" s="11">
        <f t="shared" si="103"/>
        <v>42039.051238425927</v>
      </c>
      <c r="V1288" s="11">
        <f t="shared" si="104"/>
        <v>42052.249999999993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s="7">
        <f t="shared" si="105"/>
        <v>24.2</v>
      </c>
      <c r="Q1289" t="str">
        <f t="shared" si="106"/>
        <v>theater</v>
      </c>
      <c r="R1289" t="str">
        <f t="shared" si="107"/>
        <v>plays</v>
      </c>
      <c r="S1289">
        <v>42107.287685185183</v>
      </c>
      <c r="T1289">
        <v>42167.287685185183</v>
      </c>
      <c r="U1289" s="11">
        <f t="shared" si="103"/>
        <v>42107.287685185183</v>
      </c>
      <c r="V1289" s="11">
        <f t="shared" si="104"/>
        <v>42167.287685185183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s="7">
        <f t="shared" si="105"/>
        <v>65.87</v>
      </c>
      <c r="Q1290" t="str">
        <f t="shared" si="106"/>
        <v>theater</v>
      </c>
      <c r="R1290" t="str">
        <f t="shared" si="107"/>
        <v>plays</v>
      </c>
      <c r="S1290">
        <v>42560.821331018517</v>
      </c>
      <c r="T1290">
        <v>42591.833333333336</v>
      </c>
      <c r="U1290" s="11">
        <f t="shared" si="103"/>
        <v>42560.821331018517</v>
      </c>
      <c r="V1290" s="11">
        <f t="shared" si="104"/>
        <v>42591.833333333336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s="7">
        <f t="shared" si="105"/>
        <v>36.08</v>
      </c>
      <c r="Q1291" t="str">
        <f t="shared" si="106"/>
        <v>theater</v>
      </c>
      <c r="R1291" t="str">
        <f t="shared" si="107"/>
        <v>plays</v>
      </c>
      <c r="S1291">
        <v>42708.801446759251</v>
      </c>
      <c r="T1291">
        <v>42738.801446759251</v>
      </c>
      <c r="U1291" s="11">
        <f t="shared" si="103"/>
        <v>42708.801446759251</v>
      </c>
      <c r="V1291" s="11">
        <f t="shared" si="104"/>
        <v>42738.801446759251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s="7">
        <f t="shared" si="105"/>
        <v>44.19</v>
      </c>
      <c r="Q1292" t="str">
        <f t="shared" si="106"/>
        <v>theater</v>
      </c>
      <c r="R1292" t="str">
        <f t="shared" si="107"/>
        <v>plays</v>
      </c>
      <c r="S1292">
        <v>42086.281608796293</v>
      </c>
      <c r="T1292">
        <v>42116.957638888889</v>
      </c>
      <c r="U1292" s="11">
        <f t="shared" si="103"/>
        <v>42086.281608796293</v>
      </c>
      <c r="V1292" s="11">
        <f t="shared" si="104"/>
        <v>42116.957638888889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s="7">
        <f t="shared" si="105"/>
        <v>104.07</v>
      </c>
      <c r="Q1293" t="str">
        <f t="shared" si="106"/>
        <v>theater</v>
      </c>
      <c r="R1293" t="str">
        <f t="shared" si="107"/>
        <v>plays</v>
      </c>
      <c r="S1293">
        <v>42064.319340277776</v>
      </c>
      <c r="T1293">
        <v>42100.958333333336</v>
      </c>
      <c r="U1293" s="11">
        <f t="shared" si="103"/>
        <v>42064.319340277776</v>
      </c>
      <c r="V1293" s="11">
        <f t="shared" si="104"/>
        <v>42100.958333333336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s="7">
        <f t="shared" si="105"/>
        <v>35.96</v>
      </c>
      <c r="Q1294" t="str">
        <f t="shared" si="106"/>
        <v>theater</v>
      </c>
      <c r="R1294" t="str">
        <f t="shared" si="107"/>
        <v>plays</v>
      </c>
      <c r="S1294">
        <v>42256.430879629632</v>
      </c>
      <c r="T1294">
        <v>42283.624305555553</v>
      </c>
      <c r="U1294" s="11">
        <f t="shared" si="103"/>
        <v>42256.430879629632</v>
      </c>
      <c r="V1294" s="11">
        <f t="shared" si="104"/>
        <v>42283.624305555553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s="7">
        <f t="shared" si="105"/>
        <v>127.79</v>
      </c>
      <c r="Q1295" t="str">
        <f t="shared" si="106"/>
        <v>theater</v>
      </c>
      <c r="R1295" t="str">
        <f t="shared" si="107"/>
        <v>plays</v>
      </c>
      <c r="S1295">
        <v>42292.367719907408</v>
      </c>
      <c r="T1295">
        <v>42322.409386574065</v>
      </c>
      <c r="U1295" s="11">
        <f t="shared" si="103"/>
        <v>42292.367719907408</v>
      </c>
      <c r="V1295" s="11">
        <f t="shared" si="104"/>
        <v>42322.409386574065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s="7">
        <f t="shared" si="105"/>
        <v>27.73</v>
      </c>
      <c r="Q1296" t="str">
        <f t="shared" si="106"/>
        <v>theater</v>
      </c>
      <c r="R1296" t="str">
        <f t="shared" si="107"/>
        <v>plays</v>
      </c>
      <c r="S1296">
        <v>42278.120335648149</v>
      </c>
      <c r="T1296">
        <v>42296.124999999993</v>
      </c>
      <c r="U1296" s="11">
        <f t="shared" si="103"/>
        <v>42278.120335648149</v>
      </c>
      <c r="V1296" s="11">
        <f t="shared" si="104"/>
        <v>42296.124999999993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s="7">
        <f t="shared" si="105"/>
        <v>39.83</v>
      </c>
      <c r="Q1297" t="str">
        <f t="shared" si="106"/>
        <v>theater</v>
      </c>
      <c r="R1297" t="str">
        <f t="shared" si="107"/>
        <v>plays</v>
      </c>
      <c r="S1297">
        <v>42184.239548611113</v>
      </c>
      <c r="T1297">
        <v>42214.374999999993</v>
      </c>
      <c r="U1297" s="11">
        <f t="shared" si="103"/>
        <v>42184.239548611113</v>
      </c>
      <c r="V1297" s="11">
        <f t="shared" si="104"/>
        <v>42214.374999999993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s="7">
        <f t="shared" si="105"/>
        <v>52.17</v>
      </c>
      <c r="Q1298" t="str">
        <f t="shared" si="106"/>
        <v>theater</v>
      </c>
      <c r="R1298" t="str">
        <f t="shared" si="107"/>
        <v>plays</v>
      </c>
      <c r="S1298">
        <v>42422.717280092591</v>
      </c>
      <c r="T1298">
        <v>42442.675613425927</v>
      </c>
      <c r="U1298" s="11">
        <f t="shared" si="103"/>
        <v>42422.717280092591</v>
      </c>
      <c r="V1298" s="11">
        <f t="shared" si="104"/>
        <v>42442.675613425927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s="7">
        <f t="shared" si="105"/>
        <v>92.04</v>
      </c>
      <c r="Q1299" t="str">
        <f t="shared" si="106"/>
        <v>theater</v>
      </c>
      <c r="R1299" t="str">
        <f t="shared" si="107"/>
        <v>plays</v>
      </c>
      <c r="S1299">
        <v>42461.413865740738</v>
      </c>
      <c r="T1299">
        <v>42491.413865740738</v>
      </c>
      <c r="U1299" s="11">
        <f t="shared" si="103"/>
        <v>42461.413865740738</v>
      </c>
      <c r="V1299" s="11">
        <f t="shared" si="104"/>
        <v>42491.413865740738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s="7">
        <f t="shared" si="105"/>
        <v>63.42</v>
      </c>
      <c r="Q1300" t="str">
        <f t="shared" si="106"/>
        <v>theater</v>
      </c>
      <c r="R1300" t="str">
        <f t="shared" si="107"/>
        <v>plays</v>
      </c>
      <c r="S1300">
        <v>42458.347592592596</v>
      </c>
      <c r="T1300">
        <v>42488.347592592596</v>
      </c>
      <c r="U1300" s="11">
        <f t="shared" si="103"/>
        <v>42458.347592592596</v>
      </c>
      <c r="V1300" s="11">
        <f t="shared" si="104"/>
        <v>42488.347592592596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s="7">
        <f t="shared" si="105"/>
        <v>135.63</v>
      </c>
      <c r="Q1301" t="str">
        <f t="shared" si="106"/>
        <v>theater</v>
      </c>
      <c r="R1301" t="str">
        <f t="shared" si="107"/>
        <v>plays</v>
      </c>
      <c r="S1301">
        <v>42169.481006944443</v>
      </c>
      <c r="T1301">
        <v>42199.481006944443</v>
      </c>
      <c r="U1301" s="11">
        <f t="shared" si="103"/>
        <v>42169.481006944443</v>
      </c>
      <c r="V1301" s="11">
        <f t="shared" si="104"/>
        <v>42199.481006944443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s="7">
        <f t="shared" si="105"/>
        <v>168.75</v>
      </c>
      <c r="Q1302" t="str">
        <f t="shared" si="106"/>
        <v>theater</v>
      </c>
      <c r="R1302" t="str">
        <f t="shared" si="107"/>
        <v>plays</v>
      </c>
      <c r="S1302">
        <v>42483.341874999998</v>
      </c>
      <c r="T1302">
        <v>42522.456249999996</v>
      </c>
      <c r="U1302" s="11">
        <f t="shared" si="103"/>
        <v>42483.341874999998</v>
      </c>
      <c r="V1302" s="11">
        <f t="shared" si="104"/>
        <v>42522.456249999996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s="7">
        <f t="shared" si="105"/>
        <v>70.86</v>
      </c>
      <c r="Q1303" t="str">
        <f t="shared" si="106"/>
        <v>theater</v>
      </c>
      <c r="R1303" t="str">
        <f t="shared" si="107"/>
        <v>plays</v>
      </c>
      <c r="S1303">
        <v>42195.416412037033</v>
      </c>
      <c r="T1303">
        <v>42205.791666666664</v>
      </c>
      <c r="U1303" s="11">
        <f t="shared" si="103"/>
        <v>42195.416412037033</v>
      </c>
      <c r="V1303" s="11">
        <f t="shared" si="104"/>
        <v>42205.791666666664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s="7">
        <f t="shared" si="105"/>
        <v>50</v>
      </c>
      <c r="Q1304" t="str">
        <f t="shared" si="106"/>
        <v>theater</v>
      </c>
      <c r="R1304" t="str">
        <f t="shared" si="107"/>
        <v>plays</v>
      </c>
      <c r="S1304">
        <v>42674.724664351852</v>
      </c>
      <c r="T1304">
        <v>42704.766331018516</v>
      </c>
      <c r="U1304" s="11">
        <f t="shared" si="103"/>
        <v>42674.724664351852</v>
      </c>
      <c r="V1304" s="11">
        <f t="shared" si="104"/>
        <v>42704.766331018516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s="7">
        <f t="shared" si="105"/>
        <v>42.21</v>
      </c>
      <c r="Q1305" t="str">
        <f t="shared" si="106"/>
        <v>theater</v>
      </c>
      <c r="R1305" t="str">
        <f t="shared" si="107"/>
        <v>plays</v>
      </c>
      <c r="S1305">
        <v>42566.107870370368</v>
      </c>
      <c r="T1305">
        <v>42582.124999999993</v>
      </c>
      <c r="U1305" s="11">
        <f t="shared" si="103"/>
        <v>42566.107870370368</v>
      </c>
      <c r="V1305" s="11">
        <f t="shared" si="104"/>
        <v>42582.124999999993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7">
        <f t="shared" si="105"/>
        <v>152.41</v>
      </c>
      <c r="Q1306" t="str">
        <f t="shared" si="106"/>
        <v>technology</v>
      </c>
      <c r="R1306" t="str">
        <f t="shared" si="107"/>
        <v>wearables</v>
      </c>
      <c r="S1306">
        <v>42746.861168981479</v>
      </c>
      <c r="T1306">
        <v>42806.819502314807</v>
      </c>
      <c r="U1306" s="11">
        <f t="shared" si="103"/>
        <v>42746.861168981479</v>
      </c>
      <c r="V1306" s="11">
        <f t="shared" si="104"/>
        <v>42806.819502314807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7">
        <f t="shared" si="105"/>
        <v>90.62</v>
      </c>
      <c r="Q1307" t="str">
        <f t="shared" si="106"/>
        <v>technology</v>
      </c>
      <c r="R1307" t="str">
        <f t="shared" si="107"/>
        <v>wearables</v>
      </c>
      <c r="S1307">
        <v>42543.332268518519</v>
      </c>
      <c r="T1307">
        <v>42572.395833333336</v>
      </c>
      <c r="U1307" s="11">
        <f t="shared" si="103"/>
        <v>42543.332268518519</v>
      </c>
      <c r="V1307" s="11">
        <f t="shared" si="104"/>
        <v>42572.395833333336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7">
        <f t="shared" si="105"/>
        <v>201.6</v>
      </c>
      <c r="Q1308" t="str">
        <f t="shared" si="106"/>
        <v>technology</v>
      </c>
      <c r="R1308" t="str">
        <f t="shared" si="107"/>
        <v>wearables</v>
      </c>
      <c r="S1308">
        <v>41947.124236111107</v>
      </c>
      <c r="T1308">
        <v>41977.124236111107</v>
      </c>
      <c r="U1308" s="11">
        <f t="shared" si="103"/>
        <v>41947.124236111107</v>
      </c>
      <c r="V1308" s="11">
        <f t="shared" si="104"/>
        <v>41977.124236111107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7">
        <f t="shared" si="105"/>
        <v>127.93</v>
      </c>
      <c r="Q1309" t="str">
        <f t="shared" si="106"/>
        <v>technology</v>
      </c>
      <c r="R1309" t="str">
        <f t="shared" si="107"/>
        <v>wearables</v>
      </c>
      <c r="S1309">
        <v>42387.169895833329</v>
      </c>
      <c r="T1309">
        <v>42417.169895833329</v>
      </c>
      <c r="U1309" s="11">
        <f t="shared" si="103"/>
        <v>42387.169895833329</v>
      </c>
      <c r="V1309" s="11">
        <f t="shared" si="104"/>
        <v>42417.169895833329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7">
        <f t="shared" si="105"/>
        <v>29.89</v>
      </c>
      <c r="Q1310" t="str">
        <f t="shared" si="106"/>
        <v>technology</v>
      </c>
      <c r="R1310" t="str">
        <f t="shared" si="107"/>
        <v>wearables</v>
      </c>
      <c r="S1310">
        <v>42611.280231481483</v>
      </c>
      <c r="T1310">
        <v>42651.280231481483</v>
      </c>
      <c r="U1310" s="11">
        <f t="shared" si="103"/>
        <v>42611.280231481483</v>
      </c>
      <c r="V1310" s="11">
        <f t="shared" si="104"/>
        <v>42651.280231481483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7">
        <f t="shared" si="105"/>
        <v>367.97</v>
      </c>
      <c r="Q1311" t="str">
        <f t="shared" si="106"/>
        <v>technology</v>
      </c>
      <c r="R1311" t="str">
        <f t="shared" si="107"/>
        <v>wearables</v>
      </c>
      <c r="S1311">
        <v>42257.549398148149</v>
      </c>
      <c r="T1311">
        <v>42292.549398148149</v>
      </c>
      <c r="U1311" s="11">
        <f t="shared" si="103"/>
        <v>42257.549398148149</v>
      </c>
      <c r="V1311" s="11">
        <f t="shared" si="104"/>
        <v>42292.549398148149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7">
        <f t="shared" si="105"/>
        <v>129.16999999999999</v>
      </c>
      <c r="Q1312" t="str">
        <f t="shared" si="106"/>
        <v>technology</v>
      </c>
      <c r="R1312" t="str">
        <f t="shared" si="107"/>
        <v>wearables</v>
      </c>
      <c r="S1312">
        <v>42556.333912037029</v>
      </c>
      <c r="T1312">
        <v>42601.333912037029</v>
      </c>
      <c r="U1312" s="11">
        <f t="shared" si="103"/>
        <v>42556.333912037029</v>
      </c>
      <c r="V1312" s="11">
        <f t="shared" si="104"/>
        <v>42601.333912037029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7">
        <f t="shared" si="105"/>
        <v>800.7</v>
      </c>
      <c r="Q1313" t="str">
        <f t="shared" si="106"/>
        <v>technology</v>
      </c>
      <c r="R1313" t="str">
        <f t="shared" si="107"/>
        <v>wearables</v>
      </c>
      <c r="S1313">
        <v>42669.468969907401</v>
      </c>
      <c r="T1313">
        <v>42704.510636574072</v>
      </c>
      <c r="U1313" s="11">
        <f t="shared" si="103"/>
        <v>42669.468969907401</v>
      </c>
      <c r="V1313" s="11">
        <f t="shared" si="104"/>
        <v>42704.510636574072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7">
        <f t="shared" si="105"/>
        <v>28</v>
      </c>
      <c r="Q1314" t="str">
        <f t="shared" si="106"/>
        <v>technology</v>
      </c>
      <c r="R1314" t="str">
        <f t="shared" si="107"/>
        <v>wearables</v>
      </c>
      <c r="S1314">
        <v>42082.369467592587</v>
      </c>
      <c r="T1314">
        <v>42112.369467592587</v>
      </c>
      <c r="U1314" s="11">
        <f t="shared" si="103"/>
        <v>42082.369467592587</v>
      </c>
      <c r="V1314" s="11">
        <f t="shared" si="104"/>
        <v>42112.369467592587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7">
        <f t="shared" si="105"/>
        <v>102.02</v>
      </c>
      <c r="Q1315" t="str">
        <f t="shared" si="106"/>
        <v>technology</v>
      </c>
      <c r="R1315" t="str">
        <f t="shared" si="107"/>
        <v>wearables</v>
      </c>
      <c r="S1315">
        <v>42402.37631944444</v>
      </c>
      <c r="T1315">
        <v>42432.37631944444</v>
      </c>
      <c r="U1315" s="11">
        <f t="shared" si="103"/>
        <v>42402.37631944444</v>
      </c>
      <c r="V1315" s="11">
        <f t="shared" si="104"/>
        <v>42432.37631944444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7">
        <f t="shared" si="105"/>
        <v>184.36</v>
      </c>
      <c r="Q1316" t="str">
        <f t="shared" si="106"/>
        <v>technology</v>
      </c>
      <c r="R1316" t="str">
        <f t="shared" si="107"/>
        <v>wearables</v>
      </c>
      <c r="S1316">
        <v>42604.336342592585</v>
      </c>
      <c r="T1316">
        <v>42664.336342592585</v>
      </c>
      <c r="U1316" s="11">
        <f t="shared" si="103"/>
        <v>42604.336342592585</v>
      </c>
      <c r="V1316" s="11">
        <f t="shared" si="104"/>
        <v>42664.336342592585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7">
        <f t="shared" si="105"/>
        <v>162.91999999999999</v>
      </c>
      <c r="Q1317" t="str">
        <f t="shared" si="106"/>
        <v>technology</v>
      </c>
      <c r="R1317" t="str">
        <f t="shared" si="107"/>
        <v>wearables</v>
      </c>
      <c r="S1317">
        <v>42278.164907407401</v>
      </c>
      <c r="T1317">
        <v>42313.708333333336</v>
      </c>
      <c r="U1317" s="11">
        <f t="shared" si="103"/>
        <v>42278.164907407401</v>
      </c>
      <c r="V1317" s="11">
        <f t="shared" si="104"/>
        <v>42313.708333333336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7">
        <f t="shared" si="105"/>
        <v>1</v>
      </c>
      <c r="Q1318" t="str">
        <f t="shared" si="106"/>
        <v>technology</v>
      </c>
      <c r="R1318" t="str">
        <f t="shared" si="107"/>
        <v>wearables</v>
      </c>
      <c r="S1318">
        <v>42393.628576388881</v>
      </c>
      <c r="T1318">
        <v>42428.628576388881</v>
      </c>
      <c r="U1318" s="11">
        <f t="shared" si="103"/>
        <v>42393.628576388881</v>
      </c>
      <c r="V1318" s="11">
        <f t="shared" si="104"/>
        <v>42428.628576388881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7">
        <f t="shared" si="105"/>
        <v>603.53</v>
      </c>
      <c r="Q1319" t="str">
        <f t="shared" si="106"/>
        <v>technology</v>
      </c>
      <c r="R1319" t="str">
        <f t="shared" si="107"/>
        <v>wearables</v>
      </c>
      <c r="S1319">
        <v>42519.902152777773</v>
      </c>
      <c r="T1319">
        <v>42572.249999999993</v>
      </c>
      <c r="U1319" s="11">
        <f t="shared" si="103"/>
        <v>42519.902152777773</v>
      </c>
      <c r="V1319" s="11">
        <f t="shared" si="104"/>
        <v>42572.249999999993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7">
        <f t="shared" si="105"/>
        <v>45.41</v>
      </c>
      <c r="Q1320" t="str">
        <f t="shared" si="106"/>
        <v>technology</v>
      </c>
      <c r="R1320" t="str">
        <f t="shared" si="107"/>
        <v>wearables</v>
      </c>
      <c r="S1320">
        <v>41984.710324074076</v>
      </c>
      <c r="T1320">
        <v>42014.710324074076</v>
      </c>
      <c r="U1320" s="11">
        <f t="shared" si="103"/>
        <v>41984.710324074076</v>
      </c>
      <c r="V1320" s="11">
        <f t="shared" si="104"/>
        <v>42014.710324074076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7">
        <f t="shared" si="105"/>
        <v>97.33</v>
      </c>
      <c r="Q1321" t="str">
        <f t="shared" si="106"/>
        <v>technology</v>
      </c>
      <c r="R1321" t="str">
        <f t="shared" si="107"/>
        <v>wearables</v>
      </c>
      <c r="S1321">
        <v>41816.478761574072</v>
      </c>
      <c r="T1321">
        <v>41831.333333333328</v>
      </c>
      <c r="U1321" s="11">
        <f t="shared" si="103"/>
        <v>41816.478761574072</v>
      </c>
      <c r="V1321" s="11">
        <f t="shared" si="104"/>
        <v>41831.333333333328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7">
        <f t="shared" si="105"/>
        <v>167.67</v>
      </c>
      <c r="Q1322" t="str">
        <f t="shared" si="106"/>
        <v>technology</v>
      </c>
      <c r="R1322" t="str">
        <f t="shared" si="107"/>
        <v>wearables</v>
      </c>
      <c r="S1322">
        <v>42705.357013888883</v>
      </c>
      <c r="T1322">
        <v>42734.624999999993</v>
      </c>
      <c r="U1322" s="11">
        <f t="shared" si="103"/>
        <v>42705.357013888883</v>
      </c>
      <c r="V1322" s="11">
        <f t="shared" si="104"/>
        <v>42734.624999999993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7">
        <f t="shared" si="105"/>
        <v>859.86</v>
      </c>
      <c r="Q1323" t="str">
        <f t="shared" si="106"/>
        <v>technology</v>
      </c>
      <c r="R1323" t="str">
        <f t="shared" si="107"/>
        <v>wearables</v>
      </c>
      <c r="S1323">
        <v>42697.415937499994</v>
      </c>
      <c r="T1323">
        <v>42727.415937499994</v>
      </c>
      <c r="U1323" s="11">
        <f t="shared" si="103"/>
        <v>42697.415937499994</v>
      </c>
      <c r="V1323" s="11">
        <f t="shared" si="104"/>
        <v>42727.415937499994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7">
        <f t="shared" si="105"/>
        <v>26.5</v>
      </c>
      <c r="Q1324" t="str">
        <f t="shared" si="106"/>
        <v>technology</v>
      </c>
      <c r="R1324" t="str">
        <f t="shared" si="107"/>
        <v>wearables</v>
      </c>
      <c r="S1324">
        <v>42115.323206018518</v>
      </c>
      <c r="T1324">
        <v>42145.323206018518</v>
      </c>
      <c r="U1324" s="11">
        <f t="shared" si="103"/>
        <v>42115.323206018518</v>
      </c>
      <c r="V1324" s="11">
        <f t="shared" si="104"/>
        <v>42145.323206018518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7">
        <f t="shared" si="105"/>
        <v>30.27</v>
      </c>
      <c r="Q1325" t="str">
        <f t="shared" si="106"/>
        <v>technology</v>
      </c>
      <c r="R1325" t="str">
        <f t="shared" si="107"/>
        <v>wearables</v>
      </c>
      <c r="S1325">
        <v>42451.365115740737</v>
      </c>
      <c r="T1325">
        <v>42485.954861111109</v>
      </c>
      <c r="U1325" s="11">
        <f t="shared" si="103"/>
        <v>42451.365115740737</v>
      </c>
      <c r="V1325" s="11">
        <f t="shared" si="104"/>
        <v>42485.954861111109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7">
        <f t="shared" si="105"/>
        <v>54.67</v>
      </c>
      <c r="Q1326" t="str">
        <f t="shared" si="106"/>
        <v>technology</v>
      </c>
      <c r="R1326" t="str">
        <f t="shared" si="107"/>
        <v>wearables</v>
      </c>
      <c r="S1326">
        <v>42626.300370370365</v>
      </c>
      <c r="T1326">
        <v>42656.300370370365</v>
      </c>
      <c r="U1326" s="11">
        <f t="shared" si="103"/>
        <v>42626.300370370365</v>
      </c>
      <c r="V1326" s="11">
        <f t="shared" si="104"/>
        <v>42656.300370370365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7">
        <f t="shared" si="105"/>
        <v>60.75</v>
      </c>
      <c r="Q1327" t="str">
        <f t="shared" si="106"/>
        <v>technology</v>
      </c>
      <c r="R1327" t="str">
        <f t="shared" si="107"/>
        <v>wearables</v>
      </c>
      <c r="S1327">
        <v>42703.752719907403</v>
      </c>
      <c r="T1327">
        <v>42733.752719907403</v>
      </c>
      <c r="U1327" s="11">
        <f t="shared" si="103"/>
        <v>42703.752719907403</v>
      </c>
      <c r="V1327" s="11">
        <f t="shared" si="104"/>
        <v>42733.752719907403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7">
        <f t="shared" si="105"/>
        <v>102.73</v>
      </c>
      <c r="Q1328" t="str">
        <f t="shared" si="106"/>
        <v>technology</v>
      </c>
      <c r="R1328" t="str">
        <f t="shared" si="107"/>
        <v>wearables</v>
      </c>
      <c r="S1328">
        <v>41974.458657407398</v>
      </c>
      <c r="T1328">
        <v>42019.458657407398</v>
      </c>
      <c r="U1328" s="11">
        <f t="shared" si="103"/>
        <v>41974.458657407398</v>
      </c>
      <c r="V1328" s="11">
        <f t="shared" si="104"/>
        <v>42019.458657407398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7">
        <f t="shared" si="105"/>
        <v>41.59</v>
      </c>
      <c r="Q1329" t="str">
        <f t="shared" si="106"/>
        <v>technology</v>
      </c>
      <c r="R1329" t="str">
        <f t="shared" si="107"/>
        <v>wearables</v>
      </c>
      <c r="S1329">
        <v>42123.345312500001</v>
      </c>
      <c r="T1329">
        <v>42153.345312500001</v>
      </c>
      <c r="U1329" s="11">
        <f t="shared" si="103"/>
        <v>42123.345312500001</v>
      </c>
      <c r="V1329" s="11">
        <f t="shared" si="104"/>
        <v>42153.345312500001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7">
        <f t="shared" si="105"/>
        <v>116.53</v>
      </c>
      <c r="Q1330" t="str">
        <f t="shared" si="106"/>
        <v>technology</v>
      </c>
      <c r="R1330" t="str">
        <f t="shared" si="107"/>
        <v>wearables</v>
      </c>
      <c r="S1330">
        <v>42612.309421296297</v>
      </c>
      <c r="T1330">
        <v>42657.309421296297</v>
      </c>
      <c r="U1330" s="11">
        <f t="shared" si="103"/>
        <v>42612.309421296297</v>
      </c>
      <c r="V1330" s="11">
        <f t="shared" si="104"/>
        <v>42657.309421296297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7">
        <f t="shared" si="105"/>
        <v>45.33</v>
      </c>
      <c r="Q1331" t="str">
        <f t="shared" si="106"/>
        <v>technology</v>
      </c>
      <c r="R1331" t="str">
        <f t="shared" si="107"/>
        <v>wearables</v>
      </c>
      <c r="S1331">
        <v>41934.888252314813</v>
      </c>
      <c r="T1331">
        <v>41974.929918981477</v>
      </c>
      <c r="U1331" s="11">
        <f t="shared" si="103"/>
        <v>41934.888252314813</v>
      </c>
      <c r="V1331" s="11">
        <f t="shared" si="104"/>
        <v>41974.929918981477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7">
        <f t="shared" si="105"/>
        <v>157.46</v>
      </c>
      <c r="Q1332" t="str">
        <f t="shared" si="106"/>
        <v>technology</v>
      </c>
      <c r="R1332" t="str">
        <f t="shared" si="107"/>
        <v>wearables</v>
      </c>
      <c r="S1332">
        <v>42521.943391203698</v>
      </c>
      <c r="T1332">
        <v>42552.833333333336</v>
      </c>
      <c r="U1332" s="11">
        <f t="shared" si="103"/>
        <v>42521.943391203698</v>
      </c>
      <c r="V1332" s="11">
        <f t="shared" si="104"/>
        <v>42552.833333333336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7">
        <f t="shared" si="105"/>
        <v>100.5</v>
      </c>
      <c r="Q1333" t="str">
        <f t="shared" si="106"/>
        <v>technology</v>
      </c>
      <c r="R1333" t="str">
        <f t="shared" si="107"/>
        <v>wearables</v>
      </c>
      <c r="S1333">
        <v>42569.170763888884</v>
      </c>
      <c r="T1333">
        <v>42599.170763888884</v>
      </c>
      <c r="U1333" s="11">
        <f t="shared" si="103"/>
        <v>42569.170763888884</v>
      </c>
      <c r="V1333" s="11">
        <f t="shared" si="104"/>
        <v>42599.170763888884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7" t="e">
        <f t="shared" si="105"/>
        <v>#DIV/0!</v>
      </c>
      <c r="Q1334" t="str">
        <f t="shared" si="106"/>
        <v>technology</v>
      </c>
      <c r="R1334" t="str">
        <f t="shared" si="107"/>
        <v>wearables</v>
      </c>
      <c r="S1334">
        <v>42731.726944444446</v>
      </c>
      <c r="T1334">
        <v>42761.726944444446</v>
      </c>
      <c r="U1334" s="11">
        <f t="shared" si="103"/>
        <v>42731.726944444446</v>
      </c>
      <c r="V1334" s="11">
        <f t="shared" si="104"/>
        <v>42761.726944444446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7" t="e">
        <f t="shared" si="105"/>
        <v>#DIV/0!</v>
      </c>
      <c r="Q1335" t="str">
        <f t="shared" si="106"/>
        <v>technology</v>
      </c>
      <c r="R1335" t="str">
        <f t="shared" si="107"/>
        <v>wearables</v>
      </c>
      <c r="S1335">
        <v>41805.7734375</v>
      </c>
      <c r="T1335">
        <v>41835.7734375</v>
      </c>
      <c r="U1335" s="11">
        <f t="shared" si="103"/>
        <v>41805.7734375</v>
      </c>
      <c r="V1335" s="11">
        <f t="shared" si="104"/>
        <v>41835.7734375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7">
        <f t="shared" si="105"/>
        <v>51.82</v>
      </c>
      <c r="Q1336" t="str">
        <f t="shared" si="106"/>
        <v>technology</v>
      </c>
      <c r="R1336" t="str">
        <f t="shared" si="107"/>
        <v>wearables</v>
      </c>
      <c r="S1336">
        <v>42410.440821759257</v>
      </c>
      <c r="T1336">
        <v>42440.440821759257</v>
      </c>
      <c r="U1336" s="11">
        <f t="shared" si="103"/>
        <v>42410.440821759257</v>
      </c>
      <c r="V1336" s="11">
        <f t="shared" si="104"/>
        <v>42440.440821759257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7">
        <f t="shared" si="105"/>
        <v>308.75</v>
      </c>
      <c r="Q1337" t="str">
        <f t="shared" si="106"/>
        <v>technology</v>
      </c>
      <c r="R1337" t="str">
        <f t="shared" si="107"/>
        <v>wearables</v>
      </c>
      <c r="S1337">
        <v>42313.603032407402</v>
      </c>
      <c r="T1337">
        <v>42343.603032407402</v>
      </c>
      <c r="U1337" s="11">
        <f t="shared" si="103"/>
        <v>42313.603032407402</v>
      </c>
      <c r="V1337" s="11">
        <f t="shared" si="104"/>
        <v>42343.603032407402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7">
        <f t="shared" si="105"/>
        <v>379.23</v>
      </c>
      <c r="Q1338" t="str">
        <f t="shared" si="106"/>
        <v>technology</v>
      </c>
      <c r="R1338" t="str">
        <f t="shared" si="107"/>
        <v>wearables</v>
      </c>
      <c r="S1338">
        <v>41955.530416666668</v>
      </c>
      <c r="T1338">
        <v>41990.530416666668</v>
      </c>
      <c r="U1338" s="11">
        <f t="shared" si="103"/>
        <v>41955.530416666668</v>
      </c>
      <c r="V1338" s="11">
        <f t="shared" si="104"/>
        <v>41990.530416666668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7">
        <f t="shared" si="105"/>
        <v>176.36</v>
      </c>
      <c r="Q1339" t="str">
        <f t="shared" si="106"/>
        <v>technology</v>
      </c>
      <c r="R1339" t="str">
        <f t="shared" si="107"/>
        <v>wearables</v>
      </c>
      <c r="S1339">
        <v>42767.243969907409</v>
      </c>
      <c r="T1339">
        <v>42797.243969907409</v>
      </c>
      <c r="U1339" s="11">
        <f t="shared" si="103"/>
        <v>42767.243969907409</v>
      </c>
      <c r="V1339" s="11">
        <f t="shared" si="104"/>
        <v>42797.243969907409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7">
        <f t="shared" si="105"/>
        <v>66.069999999999993</v>
      </c>
      <c r="Q1340" t="str">
        <f t="shared" si="106"/>
        <v>technology</v>
      </c>
      <c r="R1340" t="str">
        <f t="shared" si="107"/>
        <v>wearables</v>
      </c>
      <c r="S1340">
        <v>42188.470289351848</v>
      </c>
      <c r="T1340">
        <v>42218.470289351848</v>
      </c>
      <c r="U1340" s="11">
        <f t="shared" si="103"/>
        <v>42188.470289351848</v>
      </c>
      <c r="V1340" s="11">
        <f t="shared" si="104"/>
        <v>42218.470289351848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7">
        <f t="shared" si="105"/>
        <v>89.65</v>
      </c>
      <c r="Q1341" t="str">
        <f t="shared" si="106"/>
        <v>technology</v>
      </c>
      <c r="R1341" t="str">
        <f t="shared" si="107"/>
        <v>wearables</v>
      </c>
      <c r="S1341">
        <v>41936.313831018517</v>
      </c>
      <c r="T1341">
        <v>41981.355497685181</v>
      </c>
      <c r="U1341" s="11">
        <f t="shared" si="103"/>
        <v>41936.313831018517</v>
      </c>
      <c r="V1341" s="11">
        <f t="shared" si="104"/>
        <v>41981.355497685181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7" t="e">
        <f t="shared" si="105"/>
        <v>#DIV/0!</v>
      </c>
      <c r="Q1342" t="str">
        <f t="shared" si="106"/>
        <v>technology</v>
      </c>
      <c r="R1342" t="str">
        <f t="shared" si="107"/>
        <v>wearables</v>
      </c>
      <c r="S1342">
        <v>41836.262187499997</v>
      </c>
      <c r="T1342">
        <v>41866.262187499997</v>
      </c>
      <c r="U1342" s="11">
        <f t="shared" si="103"/>
        <v>41836.262187499997</v>
      </c>
      <c r="V1342" s="11">
        <f t="shared" si="104"/>
        <v>41866.262187499997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7">
        <f t="shared" si="105"/>
        <v>382.39</v>
      </c>
      <c r="Q1343" t="str">
        <f t="shared" si="106"/>
        <v>technology</v>
      </c>
      <c r="R1343" t="str">
        <f t="shared" si="107"/>
        <v>wearables</v>
      </c>
      <c r="S1343">
        <v>42612.290706018517</v>
      </c>
      <c r="T1343">
        <v>42644.290706018517</v>
      </c>
      <c r="U1343" s="11">
        <f t="shared" si="103"/>
        <v>42612.290706018517</v>
      </c>
      <c r="V1343" s="11">
        <f t="shared" si="104"/>
        <v>42644.290706018517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7">
        <f t="shared" si="105"/>
        <v>100</v>
      </c>
      <c r="Q1344" t="str">
        <f t="shared" si="106"/>
        <v>technology</v>
      </c>
      <c r="R1344" t="str">
        <f t="shared" si="107"/>
        <v>wearables</v>
      </c>
      <c r="S1344">
        <v>42172.483090277768</v>
      </c>
      <c r="T1344">
        <v>42202.483090277768</v>
      </c>
      <c r="U1344" s="11">
        <f t="shared" si="103"/>
        <v>42172.483090277768</v>
      </c>
      <c r="V1344" s="11">
        <f t="shared" si="104"/>
        <v>42202.483090277768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7">
        <f t="shared" si="105"/>
        <v>158.36000000000001</v>
      </c>
      <c r="Q1345" t="str">
        <f t="shared" si="106"/>
        <v>technology</v>
      </c>
      <c r="R1345" t="str">
        <f t="shared" si="107"/>
        <v>wearables</v>
      </c>
      <c r="S1345">
        <v>42542.193090277775</v>
      </c>
      <c r="T1345">
        <v>42600.832638888889</v>
      </c>
      <c r="U1345" s="11">
        <f t="shared" si="103"/>
        <v>42542.193090277775</v>
      </c>
      <c r="V1345" s="11">
        <f t="shared" si="104"/>
        <v>42600.832638888889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s="7">
        <f t="shared" si="105"/>
        <v>40.76</v>
      </c>
      <c r="Q1346" t="str">
        <f t="shared" si="106"/>
        <v>publishing</v>
      </c>
      <c r="R1346" t="str">
        <f t="shared" si="107"/>
        <v>nonfiction</v>
      </c>
      <c r="S1346">
        <v>42522.456469907404</v>
      </c>
      <c r="T1346">
        <v>42551.456469907404</v>
      </c>
      <c r="U1346" s="11">
        <f t="shared" ref="U1346:U1409" si="108">(((J1346/60)/60)/24)+DATE(1970,1,1)+(-8/24)</f>
        <v>42522.456469907404</v>
      </c>
      <c r="V1346" s="11">
        <f t="shared" ref="V1346:V1409" si="109">(((I1346/60)/60)/24)+DATE(1970,1,1)+(-8/24)</f>
        <v>42551.456469907404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s="7">
        <f t="shared" ref="P1347:P1410" si="110">ROUND(E1347/L1347,2)</f>
        <v>53.57</v>
      </c>
      <c r="Q1347" t="str">
        <f t="shared" ref="Q1347:Q1410" si="111">LEFT(N1347,SEARCH("/",N1347,1)-1)</f>
        <v>publishing</v>
      </c>
      <c r="R1347" t="str">
        <f t="shared" ref="R1347:R1410" si="112">RIGHT(N1347,LEN(N1347)-SEARCH("/",N1347))</f>
        <v>nonfiction</v>
      </c>
      <c r="S1347">
        <v>41799.481006944443</v>
      </c>
      <c r="T1347">
        <v>41834.481006944443</v>
      </c>
      <c r="U1347" s="11">
        <f t="shared" si="108"/>
        <v>41799.481006944443</v>
      </c>
      <c r="V1347" s="11">
        <f t="shared" si="109"/>
        <v>41834.481006944443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s="7">
        <f t="shared" si="110"/>
        <v>48.45</v>
      </c>
      <c r="Q1348" t="str">
        <f t="shared" si="111"/>
        <v>publishing</v>
      </c>
      <c r="R1348" t="str">
        <f t="shared" si="112"/>
        <v>nonfiction</v>
      </c>
      <c r="S1348">
        <v>41421.742488425924</v>
      </c>
      <c r="T1348">
        <v>41451.742488425924</v>
      </c>
      <c r="U1348" s="11">
        <f t="shared" si="108"/>
        <v>41421.742488425924</v>
      </c>
      <c r="V1348" s="11">
        <f t="shared" si="109"/>
        <v>41451.742488425924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s="7">
        <f t="shared" si="110"/>
        <v>82.42</v>
      </c>
      <c r="Q1349" t="str">
        <f t="shared" si="111"/>
        <v>publishing</v>
      </c>
      <c r="R1349" t="str">
        <f t="shared" si="112"/>
        <v>nonfiction</v>
      </c>
      <c r="S1349">
        <v>42040.304687499993</v>
      </c>
      <c r="T1349">
        <v>42070.304687499993</v>
      </c>
      <c r="U1349" s="11">
        <f t="shared" si="108"/>
        <v>42040.304687499993</v>
      </c>
      <c r="V1349" s="11">
        <f t="shared" si="109"/>
        <v>42070.304687499993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s="7">
        <f t="shared" si="110"/>
        <v>230.19</v>
      </c>
      <c r="Q1350" t="str">
        <f t="shared" si="111"/>
        <v>publishing</v>
      </c>
      <c r="R1350" t="str">
        <f t="shared" si="112"/>
        <v>nonfiction</v>
      </c>
      <c r="S1350">
        <v>41963.17283564814</v>
      </c>
      <c r="T1350">
        <v>41991.17283564814</v>
      </c>
      <c r="U1350" s="11">
        <f t="shared" si="108"/>
        <v>41963.17283564814</v>
      </c>
      <c r="V1350" s="11">
        <f t="shared" si="109"/>
        <v>41991.17283564814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s="7">
        <f t="shared" si="110"/>
        <v>59.36</v>
      </c>
      <c r="Q1351" t="str">
        <f t="shared" si="111"/>
        <v>publishing</v>
      </c>
      <c r="R1351" t="str">
        <f t="shared" si="112"/>
        <v>nonfiction</v>
      </c>
      <c r="S1351">
        <v>42316.999247685184</v>
      </c>
      <c r="T1351">
        <v>42353.957638888889</v>
      </c>
      <c r="U1351" s="11">
        <f t="shared" si="108"/>
        <v>42316.999247685184</v>
      </c>
      <c r="V1351" s="11">
        <f t="shared" si="109"/>
        <v>42353.957638888889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s="7">
        <f t="shared" si="110"/>
        <v>66.7</v>
      </c>
      <c r="Q1352" t="str">
        <f t="shared" si="111"/>
        <v>publishing</v>
      </c>
      <c r="R1352" t="str">
        <f t="shared" si="112"/>
        <v>nonfiction</v>
      </c>
      <c r="S1352">
        <v>42333.679791666662</v>
      </c>
      <c r="T1352">
        <v>42363.679791666662</v>
      </c>
      <c r="U1352" s="11">
        <f t="shared" si="108"/>
        <v>42333.679791666662</v>
      </c>
      <c r="V1352" s="11">
        <f t="shared" si="109"/>
        <v>42363.679791666662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s="7">
        <f t="shared" si="110"/>
        <v>168.78</v>
      </c>
      <c r="Q1353" t="str">
        <f t="shared" si="111"/>
        <v>publishing</v>
      </c>
      <c r="R1353" t="str">
        <f t="shared" si="112"/>
        <v>nonfiction</v>
      </c>
      <c r="S1353">
        <v>42382.406759259255</v>
      </c>
      <c r="T1353">
        <v>42412.406759259255</v>
      </c>
      <c r="U1353" s="11">
        <f t="shared" si="108"/>
        <v>42382.406759259255</v>
      </c>
      <c r="V1353" s="11">
        <f t="shared" si="109"/>
        <v>42412.406759259255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s="7">
        <f t="shared" si="110"/>
        <v>59.97</v>
      </c>
      <c r="Q1354" t="str">
        <f t="shared" si="111"/>
        <v>publishing</v>
      </c>
      <c r="R1354" t="str">
        <f t="shared" si="112"/>
        <v>nonfiction</v>
      </c>
      <c r="S1354">
        <v>42200.244976851849</v>
      </c>
      <c r="T1354">
        <v>42251.832638888889</v>
      </c>
      <c r="U1354" s="11">
        <f t="shared" si="108"/>
        <v>42200.244976851849</v>
      </c>
      <c r="V1354" s="11">
        <f t="shared" si="109"/>
        <v>42251.832638888889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s="7">
        <f t="shared" si="110"/>
        <v>31.81</v>
      </c>
      <c r="Q1355" t="str">
        <f t="shared" si="111"/>
        <v>publishing</v>
      </c>
      <c r="R1355" t="str">
        <f t="shared" si="112"/>
        <v>nonfiction</v>
      </c>
      <c r="S1355">
        <v>41308.784583333334</v>
      </c>
      <c r="T1355">
        <v>41343.666666666664</v>
      </c>
      <c r="U1355" s="11">
        <f t="shared" si="108"/>
        <v>41308.784583333334</v>
      </c>
      <c r="V1355" s="11">
        <f t="shared" si="109"/>
        <v>41343.666666666664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s="7">
        <f t="shared" si="110"/>
        <v>24.42</v>
      </c>
      <c r="Q1356" t="str">
        <f t="shared" si="111"/>
        <v>publishing</v>
      </c>
      <c r="R1356" t="str">
        <f t="shared" si="112"/>
        <v>nonfiction</v>
      </c>
      <c r="S1356">
        <v>42502.474293981482</v>
      </c>
      <c r="T1356">
        <v>42532.474293981482</v>
      </c>
      <c r="U1356" s="11">
        <f t="shared" si="108"/>
        <v>42502.474293981482</v>
      </c>
      <c r="V1356" s="11">
        <f t="shared" si="109"/>
        <v>42532.474293981482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s="7">
        <f t="shared" si="110"/>
        <v>25.35</v>
      </c>
      <c r="Q1357" t="str">
        <f t="shared" si="111"/>
        <v>publishing</v>
      </c>
      <c r="R1357" t="str">
        <f t="shared" si="112"/>
        <v>nonfiction</v>
      </c>
      <c r="S1357">
        <v>41212.921354166661</v>
      </c>
      <c r="T1357">
        <v>41243.083333333328</v>
      </c>
      <c r="U1357" s="11">
        <f t="shared" si="108"/>
        <v>41212.921354166661</v>
      </c>
      <c r="V1357" s="11">
        <f t="shared" si="109"/>
        <v>41243.083333333328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s="7">
        <f t="shared" si="110"/>
        <v>71.44</v>
      </c>
      <c r="Q1358" t="str">
        <f t="shared" si="111"/>
        <v>publishing</v>
      </c>
      <c r="R1358" t="str">
        <f t="shared" si="112"/>
        <v>nonfiction</v>
      </c>
      <c r="S1358">
        <v>41429.705555555556</v>
      </c>
      <c r="T1358">
        <v>41459.705555555556</v>
      </c>
      <c r="U1358" s="11">
        <f t="shared" si="108"/>
        <v>41429.705555555556</v>
      </c>
      <c r="V1358" s="11">
        <f t="shared" si="109"/>
        <v>41459.705555555556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s="7">
        <f t="shared" si="110"/>
        <v>38.549999999999997</v>
      </c>
      <c r="Q1359" t="str">
        <f t="shared" si="111"/>
        <v>publishing</v>
      </c>
      <c r="R1359" t="str">
        <f t="shared" si="112"/>
        <v>nonfiction</v>
      </c>
      <c r="S1359">
        <v>41304.628900462958</v>
      </c>
      <c r="T1359">
        <v>41333.915972222218</v>
      </c>
      <c r="U1359" s="11">
        <f t="shared" si="108"/>
        <v>41304.628900462958</v>
      </c>
      <c r="V1359" s="11">
        <f t="shared" si="109"/>
        <v>41333.915972222218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s="7">
        <f t="shared" si="110"/>
        <v>68.37</v>
      </c>
      <c r="Q1360" t="str">
        <f t="shared" si="111"/>
        <v>publishing</v>
      </c>
      <c r="R1360" t="str">
        <f t="shared" si="112"/>
        <v>nonfiction</v>
      </c>
      <c r="S1360">
        <v>40689.237534722219</v>
      </c>
      <c r="T1360">
        <v>40719.237534722219</v>
      </c>
      <c r="U1360" s="11">
        <f t="shared" si="108"/>
        <v>40689.237534722219</v>
      </c>
      <c r="V1360" s="11">
        <f t="shared" si="109"/>
        <v>40719.237534722219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s="7">
        <f t="shared" si="110"/>
        <v>40.21</v>
      </c>
      <c r="Q1361" t="str">
        <f t="shared" si="111"/>
        <v>publishing</v>
      </c>
      <c r="R1361" t="str">
        <f t="shared" si="112"/>
        <v>nonfiction</v>
      </c>
      <c r="S1361">
        <v>40668.481365740736</v>
      </c>
      <c r="T1361">
        <v>40730.481365740736</v>
      </c>
      <c r="U1361" s="11">
        <f t="shared" si="108"/>
        <v>40668.481365740736</v>
      </c>
      <c r="V1361" s="11">
        <f t="shared" si="109"/>
        <v>40730.481365740736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s="7">
        <f t="shared" si="110"/>
        <v>32.07</v>
      </c>
      <c r="Q1362" t="str">
        <f t="shared" si="111"/>
        <v>publishing</v>
      </c>
      <c r="R1362" t="str">
        <f t="shared" si="112"/>
        <v>nonfiction</v>
      </c>
      <c r="S1362">
        <v>41095.567361111105</v>
      </c>
      <c r="T1362">
        <v>41123.567361111105</v>
      </c>
      <c r="U1362" s="11">
        <f t="shared" si="108"/>
        <v>41095.567361111105</v>
      </c>
      <c r="V1362" s="11">
        <f t="shared" si="109"/>
        <v>41123.567361111105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s="7">
        <f t="shared" si="110"/>
        <v>28.63</v>
      </c>
      <c r="Q1363" t="str">
        <f t="shared" si="111"/>
        <v>publishing</v>
      </c>
      <c r="R1363" t="str">
        <f t="shared" si="112"/>
        <v>nonfiction</v>
      </c>
      <c r="S1363">
        <v>41781.383935185186</v>
      </c>
      <c r="T1363">
        <v>41811.383935185186</v>
      </c>
      <c r="U1363" s="11">
        <f t="shared" si="108"/>
        <v>41781.383935185186</v>
      </c>
      <c r="V1363" s="11">
        <f t="shared" si="109"/>
        <v>41811.383935185186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s="7">
        <f t="shared" si="110"/>
        <v>43.64</v>
      </c>
      <c r="Q1364" t="str">
        <f t="shared" si="111"/>
        <v>publishing</v>
      </c>
      <c r="R1364" t="str">
        <f t="shared" si="112"/>
        <v>nonfiction</v>
      </c>
      <c r="S1364">
        <v>41464.601053240738</v>
      </c>
      <c r="T1364">
        <v>41524.601053240738</v>
      </c>
      <c r="U1364" s="11">
        <f t="shared" si="108"/>
        <v>41464.601053240738</v>
      </c>
      <c r="V1364" s="11">
        <f t="shared" si="109"/>
        <v>41524.601053240738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s="7">
        <f t="shared" si="110"/>
        <v>40</v>
      </c>
      <c r="Q1365" t="str">
        <f t="shared" si="111"/>
        <v>publishing</v>
      </c>
      <c r="R1365" t="str">
        <f t="shared" si="112"/>
        <v>nonfiction</v>
      </c>
      <c r="S1365">
        <v>42396.510729166665</v>
      </c>
      <c r="T1365">
        <v>42414.999305555553</v>
      </c>
      <c r="U1365" s="11">
        <f t="shared" si="108"/>
        <v>42396.510729166665</v>
      </c>
      <c r="V1365" s="11">
        <f t="shared" si="109"/>
        <v>42414.999305555553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s="7">
        <f t="shared" si="110"/>
        <v>346.04</v>
      </c>
      <c r="Q1366" t="str">
        <f t="shared" si="111"/>
        <v>music</v>
      </c>
      <c r="R1366" t="str">
        <f t="shared" si="112"/>
        <v>rock</v>
      </c>
      <c r="S1366">
        <v>41951.362337962957</v>
      </c>
      <c r="T1366">
        <v>42011.362337962964</v>
      </c>
      <c r="U1366" s="11">
        <f t="shared" si="108"/>
        <v>41951.362337962957</v>
      </c>
      <c r="V1366" s="11">
        <f t="shared" si="109"/>
        <v>42011.362337962964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 s="7">
        <f t="shared" si="110"/>
        <v>81.739999999999995</v>
      </c>
      <c r="Q1367" t="str">
        <f t="shared" si="111"/>
        <v>music</v>
      </c>
      <c r="R1367" t="str">
        <f t="shared" si="112"/>
        <v>rock</v>
      </c>
      <c r="S1367">
        <v>42049.399907407402</v>
      </c>
      <c r="T1367">
        <v>42079.358240740738</v>
      </c>
      <c r="U1367" s="11">
        <f t="shared" si="108"/>
        <v>42049.399907407402</v>
      </c>
      <c r="V1367" s="11">
        <f t="shared" si="109"/>
        <v>42079.358240740738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s="7">
        <f t="shared" si="110"/>
        <v>64.540000000000006</v>
      </c>
      <c r="Q1368" t="str">
        <f t="shared" si="111"/>
        <v>music</v>
      </c>
      <c r="R1368" t="str">
        <f t="shared" si="112"/>
        <v>rock</v>
      </c>
      <c r="S1368">
        <v>41924.662766203699</v>
      </c>
      <c r="T1368">
        <v>41969.704432870371</v>
      </c>
      <c r="U1368" s="11">
        <f t="shared" si="108"/>
        <v>41924.662766203699</v>
      </c>
      <c r="V1368" s="11">
        <f t="shared" si="109"/>
        <v>41969.704432870371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s="7">
        <f t="shared" si="110"/>
        <v>63.48</v>
      </c>
      <c r="Q1369" t="str">
        <f t="shared" si="111"/>
        <v>music</v>
      </c>
      <c r="R1369" t="str">
        <f t="shared" si="112"/>
        <v>rock</v>
      </c>
      <c r="S1369">
        <v>42291.669560185182</v>
      </c>
      <c r="T1369">
        <v>42321.711226851847</v>
      </c>
      <c r="U1369" s="11">
        <f t="shared" si="108"/>
        <v>42291.669560185182</v>
      </c>
      <c r="V1369" s="11">
        <f t="shared" si="109"/>
        <v>42321.711226851847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s="7">
        <f t="shared" si="110"/>
        <v>63.62</v>
      </c>
      <c r="Q1370" t="str">
        <f t="shared" si="111"/>
        <v>music</v>
      </c>
      <c r="R1370" t="str">
        <f t="shared" si="112"/>
        <v>rock</v>
      </c>
      <c r="S1370">
        <v>42145.857569444437</v>
      </c>
      <c r="T1370">
        <v>42169.857569444437</v>
      </c>
      <c r="U1370" s="11">
        <f t="shared" si="108"/>
        <v>42145.857569444437</v>
      </c>
      <c r="V1370" s="11">
        <f t="shared" si="109"/>
        <v>42169.857569444437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s="7">
        <f t="shared" si="110"/>
        <v>83.97</v>
      </c>
      <c r="Q1371" t="str">
        <f t="shared" si="111"/>
        <v>music</v>
      </c>
      <c r="R1371" t="str">
        <f t="shared" si="112"/>
        <v>rock</v>
      </c>
      <c r="S1371">
        <v>41710.260949074072</v>
      </c>
      <c r="T1371">
        <v>41740.260949074072</v>
      </c>
      <c r="U1371" s="11">
        <f t="shared" si="108"/>
        <v>41710.260949074072</v>
      </c>
      <c r="V1371" s="11">
        <f t="shared" si="109"/>
        <v>41740.260949074072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s="7">
        <f t="shared" si="110"/>
        <v>77.75</v>
      </c>
      <c r="Q1372" t="str">
        <f t="shared" si="111"/>
        <v>music</v>
      </c>
      <c r="R1372" t="str">
        <f t="shared" si="112"/>
        <v>rock</v>
      </c>
      <c r="S1372">
        <v>41547.670023148145</v>
      </c>
      <c r="T1372">
        <v>41562.670023148145</v>
      </c>
      <c r="U1372" s="11">
        <f t="shared" si="108"/>
        <v>41547.670023148145</v>
      </c>
      <c r="V1372" s="11">
        <f t="shared" si="109"/>
        <v>41562.670023148145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s="7">
        <f t="shared" si="110"/>
        <v>107.07</v>
      </c>
      <c r="Q1373" t="str">
        <f t="shared" si="111"/>
        <v>music</v>
      </c>
      <c r="R1373" t="str">
        <f t="shared" si="112"/>
        <v>rock</v>
      </c>
      <c r="S1373">
        <v>42101.425254629627</v>
      </c>
      <c r="T1373">
        <v>42131.425254629627</v>
      </c>
      <c r="U1373" s="11">
        <f t="shared" si="108"/>
        <v>42101.425254629627</v>
      </c>
      <c r="V1373" s="11">
        <f t="shared" si="109"/>
        <v>42131.425254629627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s="7">
        <f t="shared" si="110"/>
        <v>38.75</v>
      </c>
      <c r="Q1374" t="str">
        <f t="shared" si="111"/>
        <v>music</v>
      </c>
      <c r="R1374" t="str">
        <f t="shared" si="112"/>
        <v>rock</v>
      </c>
      <c r="S1374">
        <v>41072.40662037037</v>
      </c>
      <c r="T1374">
        <v>41102.40662037037</v>
      </c>
      <c r="U1374" s="11">
        <f t="shared" si="108"/>
        <v>41072.40662037037</v>
      </c>
      <c r="V1374" s="11">
        <f t="shared" si="109"/>
        <v>41102.40662037037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s="7">
        <f t="shared" si="110"/>
        <v>201.94</v>
      </c>
      <c r="Q1375" t="str">
        <f t="shared" si="111"/>
        <v>music</v>
      </c>
      <c r="R1375" t="str">
        <f t="shared" si="112"/>
        <v>rock</v>
      </c>
      <c r="S1375">
        <v>42704.618437499994</v>
      </c>
      <c r="T1375">
        <v>42734.618437499994</v>
      </c>
      <c r="U1375" s="11">
        <f t="shared" si="108"/>
        <v>42704.618437499994</v>
      </c>
      <c r="V1375" s="11">
        <f t="shared" si="109"/>
        <v>42734.618437499994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s="7">
        <f t="shared" si="110"/>
        <v>43.06</v>
      </c>
      <c r="Q1376" t="str">
        <f t="shared" si="111"/>
        <v>music</v>
      </c>
      <c r="R1376" t="str">
        <f t="shared" si="112"/>
        <v>rock</v>
      </c>
      <c r="S1376">
        <v>42423.828564814808</v>
      </c>
      <c r="T1376">
        <v>42453.786898148144</v>
      </c>
      <c r="U1376" s="11">
        <f t="shared" si="108"/>
        <v>42423.828564814808</v>
      </c>
      <c r="V1376" s="11">
        <f t="shared" si="109"/>
        <v>42453.786898148144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s="7">
        <f t="shared" si="110"/>
        <v>62.87</v>
      </c>
      <c r="Q1377" t="str">
        <f t="shared" si="111"/>
        <v>music</v>
      </c>
      <c r="R1377" t="str">
        <f t="shared" si="112"/>
        <v>rock</v>
      </c>
      <c r="S1377">
        <v>42719.732858796291</v>
      </c>
      <c r="T1377">
        <v>42749.732858796291</v>
      </c>
      <c r="U1377" s="11">
        <f t="shared" si="108"/>
        <v>42719.732858796291</v>
      </c>
      <c r="V1377" s="11">
        <f t="shared" si="109"/>
        <v>42749.732858796291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s="7">
        <f t="shared" si="110"/>
        <v>55.61</v>
      </c>
      <c r="Q1378" t="str">
        <f t="shared" si="111"/>
        <v>music</v>
      </c>
      <c r="R1378" t="str">
        <f t="shared" si="112"/>
        <v>rock</v>
      </c>
      <c r="S1378">
        <v>42677.335717592585</v>
      </c>
      <c r="T1378">
        <v>42707.377384259256</v>
      </c>
      <c r="U1378" s="11">
        <f t="shared" si="108"/>
        <v>42677.335717592585</v>
      </c>
      <c r="V1378" s="11">
        <f t="shared" si="109"/>
        <v>42707.377384259256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s="7">
        <f t="shared" si="110"/>
        <v>48.71</v>
      </c>
      <c r="Q1379" t="str">
        <f t="shared" si="111"/>
        <v>music</v>
      </c>
      <c r="R1379" t="str">
        <f t="shared" si="112"/>
        <v>rock</v>
      </c>
      <c r="S1379">
        <v>42746.88622685185</v>
      </c>
      <c r="T1379">
        <v>42768.84097222222</v>
      </c>
      <c r="U1379" s="11">
        <f t="shared" si="108"/>
        <v>42746.88622685185</v>
      </c>
      <c r="V1379" s="11">
        <f t="shared" si="109"/>
        <v>42768.84097222222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s="7">
        <f t="shared" si="110"/>
        <v>30.58</v>
      </c>
      <c r="Q1380" t="str">
        <f t="shared" si="111"/>
        <v>music</v>
      </c>
      <c r="R1380" t="str">
        <f t="shared" si="112"/>
        <v>rock</v>
      </c>
      <c r="S1380">
        <v>42568.426041666658</v>
      </c>
      <c r="T1380">
        <v>42583.426041666658</v>
      </c>
      <c r="U1380" s="11">
        <f t="shared" si="108"/>
        <v>42568.426041666658</v>
      </c>
      <c r="V1380" s="11">
        <f t="shared" si="109"/>
        <v>42583.426041666658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s="7">
        <f t="shared" si="110"/>
        <v>73.91</v>
      </c>
      <c r="Q1381" t="str">
        <f t="shared" si="111"/>
        <v>music</v>
      </c>
      <c r="R1381" t="str">
        <f t="shared" si="112"/>
        <v>rock</v>
      </c>
      <c r="S1381">
        <v>42130.15828703704</v>
      </c>
      <c r="T1381">
        <v>42160.15828703704</v>
      </c>
      <c r="U1381" s="11">
        <f t="shared" si="108"/>
        <v>42130.15828703704</v>
      </c>
      <c r="V1381" s="11">
        <f t="shared" si="109"/>
        <v>42160.15828703704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s="7">
        <f t="shared" si="110"/>
        <v>21.2</v>
      </c>
      <c r="Q1382" t="str">
        <f t="shared" si="111"/>
        <v>music</v>
      </c>
      <c r="R1382" t="str">
        <f t="shared" si="112"/>
        <v>rock</v>
      </c>
      <c r="S1382">
        <v>42141.429467592585</v>
      </c>
      <c r="T1382">
        <v>42163.749999999993</v>
      </c>
      <c r="U1382" s="11">
        <f t="shared" si="108"/>
        <v>42141.429467592585</v>
      </c>
      <c r="V1382" s="11">
        <f t="shared" si="109"/>
        <v>42163.749999999993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s="7">
        <f t="shared" si="110"/>
        <v>73.36</v>
      </c>
      <c r="Q1383" t="str">
        <f t="shared" si="111"/>
        <v>music</v>
      </c>
      <c r="R1383" t="str">
        <f t="shared" si="112"/>
        <v>rock</v>
      </c>
      <c r="S1383">
        <v>42702.881076388883</v>
      </c>
      <c r="T1383">
        <v>42732.881076388883</v>
      </c>
      <c r="U1383" s="11">
        <f t="shared" si="108"/>
        <v>42702.881076388883</v>
      </c>
      <c r="V1383" s="11">
        <f t="shared" si="109"/>
        <v>42732.881076388883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s="7">
        <f t="shared" si="110"/>
        <v>56.41</v>
      </c>
      <c r="Q1384" t="str">
        <f t="shared" si="111"/>
        <v>music</v>
      </c>
      <c r="R1384" t="str">
        <f t="shared" si="112"/>
        <v>rock</v>
      </c>
      <c r="S1384">
        <v>41370.466851851852</v>
      </c>
      <c r="T1384">
        <v>41400.466851851852</v>
      </c>
      <c r="U1384" s="11">
        <f t="shared" si="108"/>
        <v>41370.466851851852</v>
      </c>
      <c r="V1384" s="11">
        <f t="shared" si="109"/>
        <v>41400.466851851852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s="7">
        <f t="shared" si="110"/>
        <v>50.25</v>
      </c>
      <c r="Q1385" t="str">
        <f t="shared" si="111"/>
        <v>music</v>
      </c>
      <c r="R1385" t="str">
        <f t="shared" si="112"/>
        <v>rock</v>
      </c>
      <c r="S1385">
        <v>42706.741643518515</v>
      </c>
      <c r="T1385">
        <v>42726.741643518515</v>
      </c>
      <c r="U1385" s="11">
        <f t="shared" si="108"/>
        <v>42706.741643518515</v>
      </c>
      <c r="V1385" s="11">
        <f t="shared" si="109"/>
        <v>42726.741643518515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s="7">
        <f t="shared" si="110"/>
        <v>68.94</v>
      </c>
      <c r="Q1386" t="str">
        <f t="shared" si="111"/>
        <v>music</v>
      </c>
      <c r="R1386" t="str">
        <f t="shared" si="112"/>
        <v>rock</v>
      </c>
      <c r="S1386">
        <v>42160.401874999996</v>
      </c>
      <c r="T1386">
        <v>42190.401874999996</v>
      </c>
      <c r="U1386" s="11">
        <f t="shared" si="108"/>
        <v>42160.401874999996</v>
      </c>
      <c r="V1386" s="11">
        <f t="shared" si="109"/>
        <v>42190.401874999996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s="7">
        <f t="shared" si="110"/>
        <v>65.91</v>
      </c>
      <c r="Q1387" t="str">
        <f t="shared" si="111"/>
        <v>music</v>
      </c>
      <c r="R1387" t="str">
        <f t="shared" si="112"/>
        <v>rock</v>
      </c>
      <c r="S1387">
        <v>42433.355567129627</v>
      </c>
      <c r="T1387">
        <v>42489.174305555549</v>
      </c>
      <c r="U1387" s="11">
        <f t="shared" si="108"/>
        <v>42433.355567129627</v>
      </c>
      <c r="V1387" s="11">
        <f t="shared" si="109"/>
        <v>42489.174305555549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s="7">
        <f t="shared" si="110"/>
        <v>62.5</v>
      </c>
      <c r="Q1388" t="str">
        <f t="shared" si="111"/>
        <v>music</v>
      </c>
      <c r="R1388" t="str">
        <f t="shared" si="112"/>
        <v>rock</v>
      </c>
      <c r="S1388">
        <v>42184.313530092586</v>
      </c>
      <c r="T1388">
        <v>42214.313530092586</v>
      </c>
      <c r="U1388" s="11">
        <f t="shared" si="108"/>
        <v>42184.313530092586</v>
      </c>
      <c r="V1388" s="11">
        <f t="shared" si="109"/>
        <v>42214.313530092586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s="7">
        <f t="shared" si="110"/>
        <v>70.06</v>
      </c>
      <c r="Q1389" t="str">
        <f t="shared" si="111"/>
        <v>music</v>
      </c>
      <c r="R1389" t="str">
        <f t="shared" si="112"/>
        <v>rock</v>
      </c>
      <c r="S1389">
        <v>42126.587905092594</v>
      </c>
      <c r="T1389">
        <v>42157.854166666664</v>
      </c>
      <c r="U1389" s="11">
        <f t="shared" si="108"/>
        <v>42126.587905092594</v>
      </c>
      <c r="V1389" s="11">
        <f t="shared" si="109"/>
        <v>42157.854166666664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s="7">
        <f t="shared" si="110"/>
        <v>60.18</v>
      </c>
      <c r="Q1390" t="str">
        <f t="shared" si="111"/>
        <v>music</v>
      </c>
      <c r="R1390" t="str">
        <f t="shared" si="112"/>
        <v>rock</v>
      </c>
      <c r="S1390">
        <v>42634.281446759262</v>
      </c>
      <c r="T1390">
        <v>42660.343055555553</v>
      </c>
      <c r="U1390" s="11">
        <f t="shared" si="108"/>
        <v>42634.281446759262</v>
      </c>
      <c r="V1390" s="11">
        <f t="shared" si="109"/>
        <v>42660.343055555553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s="7">
        <f t="shared" si="110"/>
        <v>21.38</v>
      </c>
      <c r="Q1391" t="str">
        <f t="shared" si="111"/>
        <v>music</v>
      </c>
      <c r="R1391" t="str">
        <f t="shared" si="112"/>
        <v>rock</v>
      </c>
      <c r="S1391">
        <v>42565.147650462961</v>
      </c>
      <c r="T1391">
        <v>42595.147650462961</v>
      </c>
      <c r="U1391" s="11">
        <f t="shared" si="108"/>
        <v>42565.147650462961</v>
      </c>
      <c r="V1391" s="11">
        <f t="shared" si="109"/>
        <v>42595.147650462961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s="7">
        <f t="shared" si="110"/>
        <v>160.79</v>
      </c>
      <c r="Q1392" t="str">
        <f t="shared" si="111"/>
        <v>music</v>
      </c>
      <c r="R1392" t="str">
        <f t="shared" si="112"/>
        <v>rock</v>
      </c>
      <c r="S1392">
        <v>42087.469976851848</v>
      </c>
      <c r="T1392">
        <v>42121.383333333331</v>
      </c>
      <c r="U1392" s="11">
        <f t="shared" si="108"/>
        <v>42087.469976851848</v>
      </c>
      <c r="V1392" s="11">
        <f t="shared" si="109"/>
        <v>42121.383333333331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s="7">
        <f t="shared" si="110"/>
        <v>42.38</v>
      </c>
      <c r="Q1393" t="str">
        <f t="shared" si="111"/>
        <v>music</v>
      </c>
      <c r="R1393" t="str">
        <f t="shared" si="112"/>
        <v>rock</v>
      </c>
      <c r="S1393">
        <v>42193.317337962959</v>
      </c>
      <c r="T1393">
        <v>42237.874305555553</v>
      </c>
      <c r="U1393" s="11">
        <f t="shared" si="108"/>
        <v>42193.317337962959</v>
      </c>
      <c r="V1393" s="11">
        <f t="shared" si="109"/>
        <v>42237.874305555553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s="7">
        <f t="shared" si="110"/>
        <v>27.32</v>
      </c>
      <c r="Q1394" t="str">
        <f t="shared" si="111"/>
        <v>music</v>
      </c>
      <c r="R1394" t="str">
        <f t="shared" si="112"/>
        <v>rock</v>
      </c>
      <c r="S1394">
        <v>42400.821597222217</v>
      </c>
      <c r="T1394">
        <v>42431.821597222217</v>
      </c>
      <c r="U1394" s="11">
        <f t="shared" si="108"/>
        <v>42400.821597222217</v>
      </c>
      <c r="V1394" s="11">
        <f t="shared" si="109"/>
        <v>42431.821597222217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s="7">
        <f t="shared" si="110"/>
        <v>196.83</v>
      </c>
      <c r="Q1395" t="str">
        <f t="shared" si="111"/>
        <v>music</v>
      </c>
      <c r="R1395" t="str">
        <f t="shared" si="112"/>
        <v>rock</v>
      </c>
      <c r="S1395">
        <v>42553.348645833328</v>
      </c>
      <c r="T1395">
        <v>42583.348645833328</v>
      </c>
      <c r="U1395" s="11">
        <f t="shared" si="108"/>
        <v>42553.348645833328</v>
      </c>
      <c r="V1395" s="11">
        <f t="shared" si="109"/>
        <v>42583.348645833328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s="7">
        <f t="shared" si="110"/>
        <v>53.88</v>
      </c>
      <c r="Q1396" t="str">
        <f t="shared" si="111"/>
        <v>music</v>
      </c>
      <c r="R1396" t="str">
        <f t="shared" si="112"/>
        <v>rock</v>
      </c>
      <c r="S1396">
        <v>42751.811643518515</v>
      </c>
      <c r="T1396">
        <v>42794.791666666664</v>
      </c>
      <c r="U1396" s="11">
        <f t="shared" si="108"/>
        <v>42751.811643518515</v>
      </c>
      <c r="V1396" s="11">
        <f t="shared" si="109"/>
        <v>42794.791666666664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s="7">
        <f t="shared" si="110"/>
        <v>47.76</v>
      </c>
      <c r="Q1397" t="str">
        <f t="shared" si="111"/>
        <v>music</v>
      </c>
      <c r="R1397" t="str">
        <f t="shared" si="112"/>
        <v>rock</v>
      </c>
      <c r="S1397">
        <v>42719.575011574074</v>
      </c>
      <c r="T1397">
        <v>42749.575011574074</v>
      </c>
      <c r="U1397" s="11">
        <f t="shared" si="108"/>
        <v>42719.575011574074</v>
      </c>
      <c r="V1397" s="11">
        <f t="shared" si="109"/>
        <v>42749.575011574074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s="7">
        <f t="shared" si="110"/>
        <v>88.19</v>
      </c>
      <c r="Q1398" t="str">
        <f t="shared" si="111"/>
        <v>music</v>
      </c>
      <c r="R1398" t="str">
        <f t="shared" si="112"/>
        <v>rock</v>
      </c>
      <c r="S1398">
        <v>42018.665300925924</v>
      </c>
      <c r="T1398">
        <v>42048.665300925924</v>
      </c>
      <c r="U1398" s="11">
        <f t="shared" si="108"/>
        <v>42018.665300925924</v>
      </c>
      <c r="V1398" s="11">
        <f t="shared" si="109"/>
        <v>42048.665300925924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s="7">
        <f t="shared" si="110"/>
        <v>72.06</v>
      </c>
      <c r="Q1399" t="str">
        <f t="shared" si="111"/>
        <v>music</v>
      </c>
      <c r="R1399" t="str">
        <f t="shared" si="112"/>
        <v>rock</v>
      </c>
      <c r="S1399">
        <v>42640.584606481476</v>
      </c>
      <c r="T1399">
        <v>42670.554861111108</v>
      </c>
      <c r="U1399" s="11">
        <f t="shared" si="108"/>
        <v>42640.584606481476</v>
      </c>
      <c r="V1399" s="11">
        <f t="shared" si="109"/>
        <v>42670.554861111108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s="7">
        <f t="shared" si="110"/>
        <v>74.25</v>
      </c>
      <c r="Q1400" t="str">
        <f t="shared" si="111"/>
        <v>music</v>
      </c>
      <c r="R1400" t="str">
        <f t="shared" si="112"/>
        <v>rock</v>
      </c>
      <c r="S1400">
        <v>42526.540902777771</v>
      </c>
      <c r="T1400">
        <v>42556.540902777771</v>
      </c>
      <c r="U1400" s="11">
        <f t="shared" si="108"/>
        <v>42526.540902777771</v>
      </c>
      <c r="V1400" s="11">
        <f t="shared" si="109"/>
        <v>42556.540902777771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s="7">
        <f t="shared" si="110"/>
        <v>61.7</v>
      </c>
      <c r="Q1401" t="str">
        <f t="shared" si="111"/>
        <v>music</v>
      </c>
      <c r="R1401" t="str">
        <f t="shared" si="112"/>
        <v>rock</v>
      </c>
      <c r="S1401">
        <v>41888.670983796292</v>
      </c>
      <c r="T1401">
        <v>41918.670983796292</v>
      </c>
      <c r="U1401" s="11">
        <f t="shared" si="108"/>
        <v>41888.670983796292</v>
      </c>
      <c r="V1401" s="11">
        <f t="shared" si="109"/>
        <v>41918.670983796292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s="7">
        <f t="shared" si="110"/>
        <v>17.239999999999998</v>
      </c>
      <c r="Q1402" t="str">
        <f t="shared" si="111"/>
        <v>music</v>
      </c>
      <c r="R1402" t="str">
        <f t="shared" si="112"/>
        <v>rock</v>
      </c>
      <c r="S1402">
        <v>42498.007789351854</v>
      </c>
      <c r="T1402">
        <v>42532.895833333336</v>
      </c>
      <c r="U1402" s="11">
        <f t="shared" si="108"/>
        <v>42498.007789351854</v>
      </c>
      <c r="V1402" s="11">
        <f t="shared" si="109"/>
        <v>42532.895833333336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s="7">
        <f t="shared" si="110"/>
        <v>51.72</v>
      </c>
      <c r="Q1403" t="str">
        <f t="shared" si="111"/>
        <v>music</v>
      </c>
      <c r="R1403" t="str">
        <f t="shared" si="112"/>
        <v>rock</v>
      </c>
      <c r="S1403">
        <v>41399.662893518514</v>
      </c>
      <c r="T1403">
        <v>41420.662893518514</v>
      </c>
      <c r="U1403" s="11">
        <f t="shared" si="108"/>
        <v>41399.662893518514</v>
      </c>
      <c r="V1403" s="11">
        <f t="shared" si="109"/>
        <v>41420.662893518514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s="7">
        <f t="shared" si="110"/>
        <v>24.15</v>
      </c>
      <c r="Q1404" t="str">
        <f t="shared" si="111"/>
        <v>music</v>
      </c>
      <c r="R1404" t="str">
        <f t="shared" si="112"/>
        <v>rock</v>
      </c>
      <c r="S1404">
        <v>42064.720034722217</v>
      </c>
      <c r="T1404">
        <v>42124.67836805556</v>
      </c>
      <c r="U1404" s="11">
        <f t="shared" si="108"/>
        <v>42064.720034722217</v>
      </c>
      <c r="V1404" s="11">
        <f t="shared" si="109"/>
        <v>42124.67836805556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s="7">
        <f t="shared" si="110"/>
        <v>62.17</v>
      </c>
      <c r="Q1405" t="str">
        <f t="shared" si="111"/>
        <v>music</v>
      </c>
      <c r="R1405" t="str">
        <f t="shared" si="112"/>
        <v>rock</v>
      </c>
      <c r="S1405">
        <v>41450.729571759257</v>
      </c>
      <c r="T1405">
        <v>41480.729571759257</v>
      </c>
      <c r="U1405" s="11">
        <f t="shared" si="108"/>
        <v>41450.729571759257</v>
      </c>
      <c r="V1405" s="11">
        <f t="shared" si="109"/>
        <v>41480.729571759257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7">
        <f t="shared" si="110"/>
        <v>48.2</v>
      </c>
      <c r="Q1406" t="str">
        <f t="shared" si="111"/>
        <v>publishing</v>
      </c>
      <c r="R1406" t="str">
        <f t="shared" si="112"/>
        <v>translations</v>
      </c>
      <c r="S1406">
        <v>42032.17690972222</v>
      </c>
      <c r="T1406">
        <v>42057.17690972222</v>
      </c>
      <c r="U1406" s="11">
        <f t="shared" si="108"/>
        <v>42032.17690972222</v>
      </c>
      <c r="V1406" s="11">
        <f t="shared" si="109"/>
        <v>42057.17690972222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7">
        <f t="shared" si="110"/>
        <v>6.18</v>
      </c>
      <c r="Q1407" t="str">
        <f t="shared" si="111"/>
        <v>publishing</v>
      </c>
      <c r="R1407" t="str">
        <f t="shared" si="112"/>
        <v>translations</v>
      </c>
      <c r="S1407">
        <v>41941.347233796296</v>
      </c>
      <c r="T1407">
        <v>41971.38890046296</v>
      </c>
      <c r="U1407" s="11">
        <f t="shared" si="108"/>
        <v>41941.347233796296</v>
      </c>
      <c r="V1407" s="11">
        <f t="shared" si="109"/>
        <v>41971.38890046296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7">
        <f t="shared" si="110"/>
        <v>5</v>
      </c>
      <c r="Q1408" t="str">
        <f t="shared" si="111"/>
        <v>publishing</v>
      </c>
      <c r="R1408" t="str">
        <f t="shared" si="112"/>
        <v>translations</v>
      </c>
      <c r="S1408">
        <v>42297.099618055552</v>
      </c>
      <c r="T1408">
        <v>42350.083333333336</v>
      </c>
      <c r="U1408" s="11">
        <f t="shared" si="108"/>
        <v>42297.099618055552</v>
      </c>
      <c r="V1408" s="11">
        <f t="shared" si="109"/>
        <v>42350.083333333336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7">
        <f t="shared" si="110"/>
        <v>7.5</v>
      </c>
      <c r="Q1409" t="str">
        <f t="shared" si="111"/>
        <v>publishing</v>
      </c>
      <c r="R1409" t="str">
        <f t="shared" si="112"/>
        <v>translations</v>
      </c>
      <c r="S1409">
        <v>41838.20344907407</v>
      </c>
      <c r="T1409">
        <v>41863.20344907407</v>
      </c>
      <c r="U1409" s="11">
        <f t="shared" si="108"/>
        <v>41838.20344907407</v>
      </c>
      <c r="V1409" s="11">
        <f t="shared" si="109"/>
        <v>41863.20344907407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7">
        <f t="shared" si="110"/>
        <v>12</v>
      </c>
      <c r="Q1410" t="str">
        <f t="shared" si="111"/>
        <v>publishing</v>
      </c>
      <c r="R1410" t="str">
        <f t="shared" si="112"/>
        <v>translations</v>
      </c>
      <c r="S1410">
        <v>42291.538842592585</v>
      </c>
      <c r="T1410">
        <v>42321.580509259256</v>
      </c>
      <c r="U1410" s="11">
        <f t="shared" ref="U1410:U1473" si="113">(((J1410/60)/60)/24)+DATE(1970,1,1)+(-8/24)</f>
        <v>42291.538842592585</v>
      </c>
      <c r="V1410" s="11">
        <f t="shared" ref="V1410:V1473" si="114">(((I1410/60)/60)/24)+DATE(1970,1,1)+(-8/24)</f>
        <v>42321.580509259256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7" t="e">
        <f t="shared" ref="P1411:P1474" si="115">ROUND(E1411/L1411,2)</f>
        <v>#DIV/0!</v>
      </c>
      <c r="Q1411" t="str">
        <f t="shared" ref="Q1411:Q1474" si="116">LEFT(N1411,SEARCH("/",N1411,1)-1)</f>
        <v>publishing</v>
      </c>
      <c r="R1411" t="str">
        <f t="shared" ref="R1411:R1474" si="117">RIGHT(N1411,LEN(N1411)-SEARCH("/",N1411))</f>
        <v>translations</v>
      </c>
      <c r="S1411">
        <v>41944.800173611111</v>
      </c>
      <c r="T1411">
        <v>42004.841840277775</v>
      </c>
      <c r="U1411" s="11">
        <f t="shared" si="113"/>
        <v>41944.800173611111</v>
      </c>
      <c r="V1411" s="11">
        <f t="shared" si="114"/>
        <v>42004.841840277775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7">
        <f t="shared" si="115"/>
        <v>1</v>
      </c>
      <c r="Q1412" t="str">
        <f t="shared" si="116"/>
        <v>publishing</v>
      </c>
      <c r="R1412" t="str">
        <f t="shared" si="117"/>
        <v>translations</v>
      </c>
      <c r="S1412">
        <v>42478.985185185178</v>
      </c>
      <c r="T1412">
        <v>42523.985185185178</v>
      </c>
      <c r="U1412" s="11">
        <f t="shared" si="113"/>
        <v>42478.985185185178</v>
      </c>
      <c r="V1412" s="11">
        <f t="shared" si="114"/>
        <v>42523.985185185178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7">
        <f t="shared" si="115"/>
        <v>2.33</v>
      </c>
      <c r="Q1413" t="str">
        <f t="shared" si="116"/>
        <v>publishing</v>
      </c>
      <c r="R1413" t="str">
        <f t="shared" si="117"/>
        <v>translations</v>
      </c>
      <c r="S1413">
        <v>42012.725694444445</v>
      </c>
      <c r="T1413">
        <v>42040.725694444445</v>
      </c>
      <c r="U1413" s="11">
        <f t="shared" si="113"/>
        <v>42012.725694444445</v>
      </c>
      <c r="V1413" s="11">
        <f t="shared" si="114"/>
        <v>42040.725694444445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7">
        <f t="shared" si="115"/>
        <v>24.62</v>
      </c>
      <c r="Q1414" t="str">
        <f t="shared" si="116"/>
        <v>publishing</v>
      </c>
      <c r="R1414" t="str">
        <f t="shared" si="117"/>
        <v>translations</v>
      </c>
      <c r="S1414">
        <v>41946.730312499996</v>
      </c>
      <c r="T1414">
        <v>41976.730312499996</v>
      </c>
      <c r="U1414" s="11">
        <f t="shared" si="113"/>
        <v>41946.730312499996</v>
      </c>
      <c r="V1414" s="11">
        <f t="shared" si="114"/>
        <v>41976.730312499996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7">
        <f t="shared" si="115"/>
        <v>100</v>
      </c>
      <c r="Q1415" t="str">
        <f t="shared" si="116"/>
        <v>publishing</v>
      </c>
      <c r="R1415" t="str">
        <f t="shared" si="117"/>
        <v>translations</v>
      </c>
      <c r="S1415">
        <v>42360.103819444441</v>
      </c>
      <c r="T1415">
        <v>42420.103819444441</v>
      </c>
      <c r="U1415" s="11">
        <f t="shared" si="113"/>
        <v>42360.103819444441</v>
      </c>
      <c r="V1415" s="11">
        <f t="shared" si="114"/>
        <v>42420.103819444441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7">
        <f t="shared" si="115"/>
        <v>1</v>
      </c>
      <c r="Q1416" t="str">
        <f t="shared" si="116"/>
        <v>publishing</v>
      </c>
      <c r="R1416" t="str">
        <f t="shared" si="117"/>
        <v>translations</v>
      </c>
      <c r="S1416">
        <v>42707.919756944444</v>
      </c>
      <c r="T1416">
        <v>42737.919756944444</v>
      </c>
      <c r="U1416" s="11">
        <f t="shared" si="113"/>
        <v>42707.919756944444</v>
      </c>
      <c r="V1416" s="11">
        <f t="shared" si="114"/>
        <v>42737.919756944444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7">
        <f t="shared" si="115"/>
        <v>88.89</v>
      </c>
      <c r="Q1417" t="str">
        <f t="shared" si="116"/>
        <v>publishing</v>
      </c>
      <c r="R1417" t="str">
        <f t="shared" si="117"/>
        <v>translations</v>
      </c>
      <c r="S1417">
        <v>42192.342488425922</v>
      </c>
      <c r="T1417">
        <v>42232.342488425922</v>
      </c>
      <c r="U1417" s="11">
        <f t="shared" si="113"/>
        <v>42192.342488425922</v>
      </c>
      <c r="V1417" s="11">
        <f t="shared" si="114"/>
        <v>42232.342488425922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7" t="e">
        <f t="shared" si="115"/>
        <v>#DIV/0!</v>
      </c>
      <c r="Q1418" t="str">
        <f t="shared" si="116"/>
        <v>publishing</v>
      </c>
      <c r="R1418" t="str">
        <f t="shared" si="117"/>
        <v>translations</v>
      </c>
      <c r="S1418">
        <v>42299.592812499999</v>
      </c>
      <c r="T1418">
        <v>42329.634479166663</v>
      </c>
      <c r="U1418" s="11">
        <f t="shared" si="113"/>
        <v>42299.592812499999</v>
      </c>
      <c r="V1418" s="11">
        <f t="shared" si="114"/>
        <v>42329.634479166663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7">
        <f t="shared" si="115"/>
        <v>27.5</v>
      </c>
      <c r="Q1419" t="str">
        <f t="shared" si="116"/>
        <v>publishing</v>
      </c>
      <c r="R1419" t="str">
        <f t="shared" si="117"/>
        <v>translations</v>
      </c>
      <c r="S1419">
        <v>42231.816828703704</v>
      </c>
      <c r="T1419">
        <v>42262.132638888892</v>
      </c>
      <c r="U1419" s="11">
        <f t="shared" si="113"/>
        <v>42231.816828703704</v>
      </c>
      <c r="V1419" s="11">
        <f t="shared" si="114"/>
        <v>42262.132638888892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7">
        <f t="shared" si="115"/>
        <v>6</v>
      </c>
      <c r="Q1420" t="str">
        <f t="shared" si="116"/>
        <v>publishing</v>
      </c>
      <c r="R1420" t="str">
        <f t="shared" si="117"/>
        <v>translations</v>
      </c>
      <c r="S1420">
        <v>42395.123078703698</v>
      </c>
      <c r="T1420">
        <v>42425.123078703698</v>
      </c>
      <c r="U1420" s="11">
        <f t="shared" si="113"/>
        <v>42395.123078703698</v>
      </c>
      <c r="V1420" s="11">
        <f t="shared" si="114"/>
        <v>42425.123078703698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7">
        <f t="shared" si="115"/>
        <v>44.5</v>
      </c>
      <c r="Q1421" t="str">
        <f t="shared" si="116"/>
        <v>publishing</v>
      </c>
      <c r="R1421" t="str">
        <f t="shared" si="117"/>
        <v>translations</v>
      </c>
      <c r="S1421">
        <v>42622.12290509259</v>
      </c>
      <c r="T1421">
        <v>42652.12290509259</v>
      </c>
      <c r="U1421" s="11">
        <f t="shared" si="113"/>
        <v>42622.12290509259</v>
      </c>
      <c r="V1421" s="11">
        <f t="shared" si="114"/>
        <v>42652.12290509259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7">
        <f t="shared" si="115"/>
        <v>1</v>
      </c>
      <c r="Q1422" t="str">
        <f t="shared" si="116"/>
        <v>publishing</v>
      </c>
      <c r="R1422" t="str">
        <f t="shared" si="117"/>
        <v>translations</v>
      </c>
      <c r="S1422">
        <v>42524.334328703706</v>
      </c>
      <c r="T1422">
        <v>42549.334328703706</v>
      </c>
      <c r="U1422" s="11">
        <f t="shared" si="113"/>
        <v>42524.334328703706</v>
      </c>
      <c r="V1422" s="11">
        <f t="shared" si="114"/>
        <v>42549.334328703706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7">
        <f t="shared" si="115"/>
        <v>100</v>
      </c>
      <c r="Q1423" t="str">
        <f t="shared" si="116"/>
        <v>publishing</v>
      </c>
      <c r="R1423" t="str">
        <f t="shared" si="117"/>
        <v>translations</v>
      </c>
      <c r="S1423">
        <v>42013.582280092589</v>
      </c>
      <c r="T1423">
        <v>42043.582280092589</v>
      </c>
      <c r="U1423" s="11">
        <f t="shared" si="113"/>
        <v>42013.582280092589</v>
      </c>
      <c r="V1423" s="11">
        <f t="shared" si="114"/>
        <v>42043.582280092589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7">
        <f t="shared" si="115"/>
        <v>13</v>
      </c>
      <c r="Q1424" t="str">
        <f t="shared" si="116"/>
        <v>publishing</v>
      </c>
      <c r="R1424" t="str">
        <f t="shared" si="117"/>
        <v>translations</v>
      </c>
      <c r="S1424">
        <v>42603.906296296293</v>
      </c>
      <c r="T1424">
        <v>42633.906296296293</v>
      </c>
      <c r="U1424" s="11">
        <f t="shared" si="113"/>
        <v>42603.906296296293</v>
      </c>
      <c r="V1424" s="11">
        <f t="shared" si="114"/>
        <v>42633.906296296293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7">
        <f t="shared" si="115"/>
        <v>100</v>
      </c>
      <c r="Q1425" t="str">
        <f t="shared" si="116"/>
        <v>publishing</v>
      </c>
      <c r="R1425" t="str">
        <f t="shared" si="117"/>
        <v>translations</v>
      </c>
      <c r="S1425">
        <v>42340.026979166665</v>
      </c>
      <c r="T1425">
        <v>42370.026979166665</v>
      </c>
      <c r="U1425" s="11">
        <f t="shared" si="113"/>
        <v>42340.026979166665</v>
      </c>
      <c r="V1425" s="11">
        <f t="shared" si="114"/>
        <v>42370.026979166665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7">
        <f t="shared" si="115"/>
        <v>109.07</v>
      </c>
      <c r="Q1426" t="str">
        <f t="shared" si="116"/>
        <v>publishing</v>
      </c>
      <c r="R1426" t="str">
        <f t="shared" si="117"/>
        <v>translations</v>
      </c>
      <c r="S1426">
        <v>42676.384282407402</v>
      </c>
      <c r="T1426">
        <v>42689.425949074073</v>
      </c>
      <c r="U1426" s="11">
        <f t="shared" si="113"/>
        <v>42676.384282407402</v>
      </c>
      <c r="V1426" s="11">
        <f t="shared" si="114"/>
        <v>42689.425949074073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7" t="e">
        <f t="shared" si="115"/>
        <v>#DIV/0!</v>
      </c>
      <c r="Q1427" t="str">
        <f t="shared" si="116"/>
        <v>publishing</v>
      </c>
      <c r="R1427" t="str">
        <f t="shared" si="117"/>
        <v>translations</v>
      </c>
      <c r="S1427">
        <v>42092.798136574071</v>
      </c>
      <c r="T1427">
        <v>42122.798136574071</v>
      </c>
      <c r="U1427" s="11">
        <f t="shared" si="113"/>
        <v>42092.798136574071</v>
      </c>
      <c r="V1427" s="11">
        <f t="shared" si="114"/>
        <v>42122.798136574071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7" t="e">
        <f t="shared" si="115"/>
        <v>#DIV/0!</v>
      </c>
      <c r="Q1428" t="str">
        <f t="shared" si="116"/>
        <v>publishing</v>
      </c>
      <c r="R1428" t="str">
        <f t="shared" si="117"/>
        <v>translations</v>
      </c>
      <c r="S1428">
        <v>42180.056944444441</v>
      </c>
      <c r="T1428">
        <v>42240.056944444441</v>
      </c>
      <c r="U1428" s="11">
        <f t="shared" si="113"/>
        <v>42180.056944444441</v>
      </c>
      <c r="V1428" s="11">
        <f t="shared" si="114"/>
        <v>42240.056944444441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7">
        <f t="shared" si="115"/>
        <v>104.75</v>
      </c>
      <c r="Q1429" t="str">
        <f t="shared" si="116"/>
        <v>publishing</v>
      </c>
      <c r="R1429" t="str">
        <f t="shared" si="117"/>
        <v>translations</v>
      </c>
      <c r="S1429">
        <v>42601.518344907403</v>
      </c>
      <c r="T1429">
        <v>42631.518344907403</v>
      </c>
      <c r="U1429" s="11">
        <f t="shared" si="113"/>
        <v>42601.518344907403</v>
      </c>
      <c r="V1429" s="11">
        <f t="shared" si="114"/>
        <v>42631.518344907403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7">
        <f t="shared" si="115"/>
        <v>15</v>
      </c>
      <c r="Q1430" t="str">
        <f t="shared" si="116"/>
        <v>publishing</v>
      </c>
      <c r="R1430" t="str">
        <f t="shared" si="117"/>
        <v>translations</v>
      </c>
      <c r="S1430">
        <v>42432.046493055554</v>
      </c>
      <c r="T1430">
        <v>42462.004826388882</v>
      </c>
      <c r="U1430" s="11">
        <f t="shared" si="113"/>
        <v>42432.046493055554</v>
      </c>
      <c r="V1430" s="11">
        <f t="shared" si="114"/>
        <v>42462.004826388882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7" t="e">
        <f t="shared" si="115"/>
        <v>#DIV/0!</v>
      </c>
      <c r="Q1431" t="str">
        <f t="shared" si="116"/>
        <v>publishing</v>
      </c>
      <c r="R1431" t="str">
        <f t="shared" si="117"/>
        <v>translations</v>
      </c>
      <c r="S1431">
        <v>42073.727337962955</v>
      </c>
      <c r="T1431">
        <v>42103.727337962955</v>
      </c>
      <c r="U1431" s="11">
        <f t="shared" si="113"/>
        <v>42073.727337962955</v>
      </c>
      <c r="V1431" s="11">
        <f t="shared" si="114"/>
        <v>42103.727337962955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7">
        <f t="shared" si="115"/>
        <v>80.599999999999994</v>
      </c>
      <c r="Q1432" t="str">
        <f t="shared" si="116"/>
        <v>publishing</v>
      </c>
      <c r="R1432" t="str">
        <f t="shared" si="117"/>
        <v>translations</v>
      </c>
      <c r="S1432">
        <v>41961.480185185181</v>
      </c>
      <c r="T1432">
        <v>41992.480185185181</v>
      </c>
      <c r="U1432" s="11">
        <f t="shared" si="113"/>
        <v>41961.480185185181</v>
      </c>
      <c r="V1432" s="11">
        <f t="shared" si="114"/>
        <v>41992.480185185181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7">
        <f t="shared" si="115"/>
        <v>115.55</v>
      </c>
      <c r="Q1433" t="str">
        <f t="shared" si="116"/>
        <v>publishing</v>
      </c>
      <c r="R1433" t="str">
        <f t="shared" si="117"/>
        <v>translations</v>
      </c>
      <c r="S1433">
        <v>42303.877499999995</v>
      </c>
      <c r="T1433">
        <v>42333.919166666667</v>
      </c>
      <c r="U1433" s="11">
        <f t="shared" si="113"/>
        <v>42303.877499999995</v>
      </c>
      <c r="V1433" s="11">
        <f t="shared" si="114"/>
        <v>42333.919166666667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7" t="e">
        <f t="shared" si="115"/>
        <v>#DIV/0!</v>
      </c>
      <c r="Q1434" t="str">
        <f t="shared" si="116"/>
        <v>publishing</v>
      </c>
      <c r="R1434" t="str">
        <f t="shared" si="117"/>
        <v>translations</v>
      </c>
      <c r="S1434">
        <v>42175.447083333333</v>
      </c>
      <c r="T1434">
        <v>42205.447083333333</v>
      </c>
      <c r="U1434" s="11">
        <f t="shared" si="113"/>
        <v>42175.447083333333</v>
      </c>
      <c r="V1434" s="11">
        <f t="shared" si="114"/>
        <v>42205.447083333333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7">
        <f t="shared" si="115"/>
        <v>80.5</v>
      </c>
      <c r="Q1435" t="str">
        <f t="shared" si="116"/>
        <v>publishing</v>
      </c>
      <c r="R1435" t="str">
        <f t="shared" si="117"/>
        <v>translations</v>
      </c>
      <c r="S1435">
        <v>42673.292534722219</v>
      </c>
      <c r="T1435">
        <v>42714.124999999993</v>
      </c>
      <c r="U1435" s="11">
        <f t="shared" si="113"/>
        <v>42673.292534722219</v>
      </c>
      <c r="V1435" s="11">
        <f t="shared" si="114"/>
        <v>42714.124999999993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7">
        <f t="shared" si="115"/>
        <v>744.55</v>
      </c>
      <c r="Q1436" t="str">
        <f t="shared" si="116"/>
        <v>publishing</v>
      </c>
      <c r="R1436" t="str">
        <f t="shared" si="117"/>
        <v>translations</v>
      </c>
      <c r="S1436">
        <v>42142.433773148143</v>
      </c>
      <c r="T1436">
        <v>42163.291666666664</v>
      </c>
      <c r="U1436" s="11">
        <f t="shared" si="113"/>
        <v>42142.433773148143</v>
      </c>
      <c r="V1436" s="11">
        <f t="shared" si="114"/>
        <v>42163.291666666664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7">
        <f t="shared" si="115"/>
        <v>7.5</v>
      </c>
      <c r="Q1437" t="str">
        <f t="shared" si="116"/>
        <v>publishing</v>
      </c>
      <c r="R1437" t="str">
        <f t="shared" si="117"/>
        <v>translations</v>
      </c>
      <c r="S1437">
        <v>42258.44699074074</v>
      </c>
      <c r="T1437">
        <v>42288.44699074074</v>
      </c>
      <c r="U1437" s="11">
        <f t="shared" si="113"/>
        <v>42258.44699074074</v>
      </c>
      <c r="V1437" s="11">
        <f t="shared" si="114"/>
        <v>42288.44699074074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7">
        <f t="shared" si="115"/>
        <v>38.5</v>
      </c>
      <c r="Q1438" t="str">
        <f t="shared" si="116"/>
        <v>publishing</v>
      </c>
      <c r="R1438" t="str">
        <f t="shared" si="117"/>
        <v>translations</v>
      </c>
      <c r="S1438">
        <v>42391.016863425924</v>
      </c>
      <c r="T1438">
        <v>42421.016863425924</v>
      </c>
      <c r="U1438" s="11">
        <f t="shared" si="113"/>
        <v>42391.016863425924</v>
      </c>
      <c r="V1438" s="11">
        <f t="shared" si="114"/>
        <v>42421.016863425924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7">
        <f t="shared" si="115"/>
        <v>36.68</v>
      </c>
      <c r="Q1439" t="str">
        <f t="shared" si="116"/>
        <v>publishing</v>
      </c>
      <c r="R1439" t="str">
        <f t="shared" si="117"/>
        <v>translations</v>
      </c>
      <c r="S1439">
        <v>41796.19836805555</v>
      </c>
      <c r="T1439">
        <v>41832.874305555553</v>
      </c>
      <c r="U1439" s="11">
        <f t="shared" si="113"/>
        <v>41796.19836805555</v>
      </c>
      <c r="V1439" s="11">
        <f t="shared" si="114"/>
        <v>41832.874305555553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7">
        <f t="shared" si="115"/>
        <v>75</v>
      </c>
      <c r="Q1440" t="str">
        <f t="shared" si="116"/>
        <v>publishing</v>
      </c>
      <c r="R1440" t="str">
        <f t="shared" si="117"/>
        <v>translations</v>
      </c>
      <c r="S1440">
        <v>42457.538182870368</v>
      </c>
      <c r="T1440">
        <v>42487.246527777774</v>
      </c>
      <c r="U1440" s="11">
        <f t="shared" si="113"/>
        <v>42457.538182870368</v>
      </c>
      <c r="V1440" s="11">
        <f t="shared" si="114"/>
        <v>42487.246527777774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7">
        <f t="shared" si="115"/>
        <v>30</v>
      </c>
      <c r="Q1441" t="str">
        <f t="shared" si="116"/>
        <v>publishing</v>
      </c>
      <c r="R1441" t="str">
        <f t="shared" si="117"/>
        <v>translations</v>
      </c>
      <c r="S1441">
        <v>42040.496539351843</v>
      </c>
      <c r="T1441">
        <v>42070.496539351843</v>
      </c>
      <c r="U1441" s="11">
        <f t="shared" si="113"/>
        <v>42040.496539351843</v>
      </c>
      <c r="V1441" s="11">
        <f t="shared" si="114"/>
        <v>42070.496539351843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7">
        <f t="shared" si="115"/>
        <v>1</v>
      </c>
      <c r="Q1442" t="str">
        <f t="shared" si="116"/>
        <v>publishing</v>
      </c>
      <c r="R1442" t="str">
        <f t="shared" si="117"/>
        <v>translations</v>
      </c>
      <c r="S1442">
        <v>42486.415081018517</v>
      </c>
      <c r="T1442">
        <v>42516.415081018517</v>
      </c>
      <c r="U1442" s="11">
        <f t="shared" si="113"/>
        <v>42486.415081018517</v>
      </c>
      <c r="V1442" s="11">
        <f t="shared" si="114"/>
        <v>42516.415081018517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7">
        <f t="shared" si="115"/>
        <v>673.33</v>
      </c>
      <c r="Q1443" t="str">
        <f t="shared" si="116"/>
        <v>publishing</v>
      </c>
      <c r="R1443" t="str">
        <f t="shared" si="117"/>
        <v>translations</v>
      </c>
      <c r="S1443">
        <v>42198.432511574072</v>
      </c>
      <c r="T1443">
        <v>42258.432511574072</v>
      </c>
      <c r="U1443" s="11">
        <f t="shared" si="113"/>
        <v>42198.432511574072</v>
      </c>
      <c r="V1443" s="11">
        <f t="shared" si="114"/>
        <v>42258.432511574072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7" t="e">
        <f t="shared" si="115"/>
        <v>#DIV/0!</v>
      </c>
      <c r="Q1444" t="str">
        <f t="shared" si="116"/>
        <v>publishing</v>
      </c>
      <c r="R1444" t="str">
        <f t="shared" si="117"/>
        <v>translations</v>
      </c>
      <c r="S1444">
        <v>42485.312013888884</v>
      </c>
      <c r="T1444">
        <v>42515.312013888884</v>
      </c>
      <c r="U1444" s="11">
        <f t="shared" si="113"/>
        <v>42485.312013888884</v>
      </c>
      <c r="V1444" s="11">
        <f t="shared" si="114"/>
        <v>42515.312013888884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7" t="e">
        <f t="shared" si="115"/>
        <v>#DIV/0!</v>
      </c>
      <c r="Q1445" t="str">
        <f t="shared" si="116"/>
        <v>publishing</v>
      </c>
      <c r="R1445" t="str">
        <f t="shared" si="117"/>
        <v>translations</v>
      </c>
      <c r="S1445">
        <v>42707.59269675926</v>
      </c>
      <c r="T1445">
        <v>42737.59269675926</v>
      </c>
      <c r="U1445" s="11">
        <f t="shared" si="113"/>
        <v>42707.59269675926</v>
      </c>
      <c r="V1445" s="11">
        <f t="shared" si="114"/>
        <v>42737.59269675926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7" t="e">
        <f t="shared" si="115"/>
        <v>#DIV/0!</v>
      </c>
      <c r="Q1446" t="str">
        <f t="shared" si="116"/>
        <v>publishing</v>
      </c>
      <c r="R1446" t="str">
        <f t="shared" si="117"/>
        <v>translations</v>
      </c>
      <c r="S1446">
        <v>42199.540069444447</v>
      </c>
      <c r="T1446">
        <v>42259.540069444447</v>
      </c>
      <c r="U1446" s="11">
        <f t="shared" si="113"/>
        <v>42199.540069444447</v>
      </c>
      <c r="V1446" s="11">
        <f t="shared" si="114"/>
        <v>42259.540069444447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7" t="e">
        <f t="shared" si="115"/>
        <v>#DIV/0!</v>
      </c>
      <c r="Q1447" t="str">
        <f t="shared" si="116"/>
        <v>publishing</v>
      </c>
      <c r="R1447" t="str">
        <f t="shared" si="117"/>
        <v>translations</v>
      </c>
      <c r="S1447">
        <v>42139.208969907406</v>
      </c>
      <c r="T1447">
        <v>42169.208969907406</v>
      </c>
      <c r="U1447" s="11">
        <f t="shared" si="113"/>
        <v>42139.208969907406</v>
      </c>
      <c r="V1447" s="11">
        <f t="shared" si="114"/>
        <v>42169.208969907406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7" t="e">
        <f t="shared" si="115"/>
        <v>#DIV/0!</v>
      </c>
      <c r="Q1448" t="str">
        <f t="shared" si="116"/>
        <v>publishing</v>
      </c>
      <c r="R1448" t="str">
        <f t="shared" si="117"/>
        <v>translations</v>
      </c>
      <c r="S1448">
        <v>42461.114328703705</v>
      </c>
      <c r="T1448">
        <v>42481.114328703705</v>
      </c>
      <c r="U1448" s="11">
        <f t="shared" si="113"/>
        <v>42461.114328703705</v>
      </c>
      <c r="V1448" s="11">
        <f t="shared" si="114"/>
        <v>42481.114328703705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7">
        <f t="shared" si="115"/>
        <v>25</v>
      </c>
      <c r="Q1449" t="str">
        <f t="shared" si="116"/>
        <v>publishing</v>
      </c>
      <c r="R1449" t="str">
        <f t="shared" si="117"/>
        <v>translations</v>
      </c>
      <c r="S1449">
        <v>42529.39738425926</v>
      </c>
      <c r="T1449">
        <v>42559.39738425926</v>
      </c>
      <c r="U1449" s="11">
        <f t="shared" si="113"/>
        <v>42529.39738425926</v>
      </c>
      <c r="V1449" s="11">
        <f t="shared" si="114"/>
        <v>42559.39738425926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7" t="e">
        <f t="shared" si="115"/>
        <v>#DIV/0!</v>
      </c>
      <c r="Q1450" t="str">
        <f t="shared" si="116"/>
        <v>publishing</v>
      </c>
      <c r="R1450" t="str">
        <f t="shared" si="117"/>
        <v>translations</v>
      </c>
      <c r="S1450">
        <v>42115.603217592587</v>
      </c>
      <c r="T1450">
        <v>42145.892361111109</v>
      </c>
      <c r="U1450" s="11">
        <f t="shared" si="113"/>
        <v>42115.603217592587</v>
      </c>
      <c r="V1450" s="11">
        <f t="shared" si="114"/>
        <v>42145.892361111109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7" t="e">
        <f t="shared" si="115"/>
        <v>#DIV/0!</v>
      </c>
      <c r="Q1451" t="str">
        <f t="shared" si="116"/>
        <v>publishing</v>
      </c>
      <c r="R1451" t="str">
        <f t="shared" si="117"/>
        <v>translations</v>
      </c>
      <c r="S1451">
        <v>42086.478067129625</v>
      </c>
      <c r="T1451">
        <v>42134.478067129625</v>
      </c>
      <c r="U1451" s="11">
        <f t="shared" si="113"/>
        <v>42086.478067129625</v>
      </c>
      <c r="V1451" s="11">
        <f t="shared" si="114"/>
        <v>42134.478067129625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7">
        <f t="shared" si="115"/>
        <v>1</v>
      </c>
      <c r="Q1452" t="str">
        <f t="shared" si="116"/>
        <v>publishing</v>
      </c>
      <c r="R1452" t="str">
        <f t="shared" si="117"/>
        <v>translations</v>
      </c>
      <c r="S1452">
        <v>42389.837928240733</v>
      </c>
      <c r="T1452">
        <v>42419.837928240733</v>
      </c>
      <c r="U1452" s="11">
        <f t="shared" si="113"/>
        <v>42389.837928240733</v>
      </c>
      <c r="V1452" s="11">
        <f t="shared" si="114"/>
        <v>42419.837928240733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7">
        <f t="shared" si="115"/>
        <v>1</v>
      </c>
      <c r="Q1453" t="str">
        <f t="shared" si="116"/>
        <v>publishing</v>
      </c>
      <c r="R1453" t="str">
        <f t="shared" si="117"/>
        <v>translations</v>
      </c>
      <c r="S1453">
        <v>41931.62568287037</v>
      </c>
      <c r="T1453">
        <v>41961.667349537034</v>
      </c>
      <c r="U1453" s="11">
        <f t="shared" si="113"/>
        <v>41931.62568287037</v>
      </c>
      <c r="V1453" s="11">
        <f t="shared" si="114"/>
        <v>41961.667349537034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7" t="e">
        <f t="shared" si="115"/>
        <v>#DIV/0!</v>
      </c>
      <c r="Q1454" t="str">
        <f t="shared" si="116"/>
        <v>publishing</v>
      </c>
      <c r="R1454" t="str">
        <f t="shared" si="117"/>
        <v>translations</v>
      </c>
      <c r="S1454">
        <v>41818.369942129626</v>
      </c>
      <c r="T1454">
        <v>41848.369942129626</v>
      </c>
      <c r="U1454" s="11">
        <f t="shared" si="113"/>
        <v>41818.369942129626</v>
      </c>
      <c r="V1454" s="11">
        <f t="shared" si="114"/>
        <v>41848.369942129626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7" t="e">
        <f t="shared" si="115"/>
        <v>#DIV/0!</v>
      </c>
      <c r="Q1455" t="str">
        <f t="shared" si="116"/>
        <v>publishing</v>
      </c>
      <c r="R1455" t="str">
        <f t="shared" si="117"/>
        <v>translations</v>
      </c>
      <c r="S1455">
        <v>42795.362812499996</v>
      </c>
      <c r="T1455">
        <v>42840.321145833332</v>
      </c>
      <c r="U1455" s="11">
        <f t="shared" si="113"/>
        <v>42795.362812499996</v>
      </c>
      <c r="V1455" s="11">
        <f t="shared" si="114"/>
        <v>42840.321145833332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7">
        <f t="shared" si="115"/>
        <v>15</v>
      </c>
      <c r="Q1456" t="str">
        <f t="shared" si="116"/>
        <v>publishing</v>
      </c>
      <c r="R1456" t="str">
        <f t="shared" si="117"/>
        <v>translations</v>
      </c>
      <c r="S1456">
        <v>42463.533333333333</v>
      </c>
      <c r="T1456">
        <v>42484.582638888889</v>
      </c>
      <c r="U1456" s="11">
        <f t="shared" si="113"/>
        <v>42463.533333333333</v>
      </c>
      <c r="V1456" s="11">
        <f t="shared" si="114"/>
        <v>42484.582638888889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7">
        <f t="shared" si="115"/>
        <v>225</v>
      </c>
      <c r="Q1457" t="str">
        <f t="shared" si="116"/>
        <v>publishing</v>
      </c>
      <c r="R1457" t="str">
        <f t="shared" si="117"/>
        <v>translations</v>
      </c>
      <c r="S1457">
        <v>41832.33935185185</v>
      </c>
      <c r="T1457">
        <v>41887.235416666663</v>
      </c>
      <c r="U1457" s="11">
        <f t="shared" si="113"/>
        <v>41832.33935185185</v>
      </c>
      <c r="V1457" s="11">
        <f t="shared" si="114"/>
        <v>41887.235416666663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7">
        <f t="shared" si="115"/>
        <v>48.33</v>
      </c>
      <c r="Q1458" t="str">
        <f t="shared" si="116"/>
        <v>publishing</v>
      </c>
      <c r="R1458" t="str">
        <f t="shared" si="117"/>
        <v>translations</v>
      </c>
      <c r="S1458">
        <v>42708.335243055553</v>
      </c>
      <c r="T1458">
        <v>42738.335243055553</v>
      </c>
      <c r="U1458" s="11">
        <f t="shared" si="113"/>
        <v>42708.335243055553</v>
      </c>
      <c r="V1458" s="11">
        <f t="shared" si="114"/>
        <v>42738.335243055553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7" t="e">
        <f t="shared" si="115"/>
        <v>#DIV/0!</v>
      </c>
      <c r="Q1459" t="str">
        <f t="shared" si="116"/>
        <v>publishing</v>
      </c>
      <c r="R1459" t="str">
        <f t="shared" si="117"/>
        <v>translations</v>
      </c>
      <c r="S1459">
        <v>42289.563009259255</v>
      </c>
      <c r="T1459">
        <v>42319.604675925926</v>
      </c>
      <c r="U1459" s="11">
        <f t="shared" si="113"/>
        <v>42289.563009259255</v>
      </c>
      <c r="V1459" s="11">
        <f t="shared" si="114"/>
        <v>42319.604675925926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7" t="e">
        <f t="shared" si="115"/>
        <v>#DIV/0!</v>
      </c>
      <c r="Q1460" t="str">
        <f t="shared" si="116"/>
        <v>publishing</v>
      </c>
      <c r="R1460" t="str">
        <f t="shared" si="117"/>
        <v>translations</v>
      </c>
      <c r="S1460">
        <v>41831.37222222222</v>
      </c>
      <c r="T1460">
        <v>41861.833333333328</v>
      </c>
      <c r="U1460" s="11">
        <f t="shared" si="113"/>
        <v>41831.37222222222</v>
      </c>
      <c r="V1460" s="11">
        <f t="shared" si="114"/>
        <v>41861.833333333328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7" t="e">
        <f t="shared" si="115"/>
        <v>#DIV/0!</v>
      </c>
      <c r="Q1461" t="str">
        <f t="shared" si="116"/>
        <v>publishing</v>
      </c>
      <c r="R1461" t="str">
        <f t="shared" si="117"/>
        <v>translations</v>
      </c>
      <c r="S1461">
        <v>42311.871481481481</v>
      </c>
      <c r="T1461">
        <v>42340.392361111109</v>
      </c>
      <c r="U1461" s="11">
        <f t="shared" si="113"/>
        <v>42311.871481481481</v>
      </c>
      <c r="V1461" s="11">
        <f t="shared" si="114"/>
        <v>42340.392361111109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7" t="e">
        <f t="shared" si="115"/>
        <v>#DIV/0!</v>
      </c>
      <c r="Q1462" t="str">
        <f t="shared" si="116"/>
        <v>publishing</v>
      </c>
      <c r="R1462" t="str">
        <f t="shared" si="117"/>
        <v>translations</v>
      </c>
      <c r="S1462">
        <v>41915.563634259255</v>
      </c>
      <c r="T1462">
        <v>41973.656249999993</v>
      </c>
      <c r="U1462" s="11">
        <f t="shared" si="113"/>
        <v>41915.563634259255</v>
      </c>
      <c r="V1462" s="11">
        <f t="shared" si="114"/>
        <v>41973.656249999993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s="7">
        <f t="shared" si="115"/>
        <v>44.67</v>
      </c>
      <c r="Q1463" t="str">
        <f t="shared" si="116"/>
        <v>publishing</v>
      </c>
      <c r="R1463" t="str">
        <f t="shared" si="117"/>
        <v>radio &amp; podcasts</v>
      </c>
      <c r="S1463">
        <v>41899.311967592592</v>
      </c>
      <c r="T1463">
        <v>41932.666666666664</v>
      </c>
      <c r="U1463" s="11">
        <f t="shared" si="113"/>
        <v>41899.311967592592</v>
      </c>
      <c r="V1463" s="11">
        <f t="shared" si="114"/>
        <v>41932.666666666664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s="7">
        <f t="shared" si="115"/>
        <v>28.94</v>
      </c>
      <c r="Q1464" t="str">
        <f t="shared" si="116"/>
        <v>publishing</v>
      </c>
      <c r="R1464" t="str">
        <f t="shared" si="117"/>
        <v>radio &amp; podcasts</v>
      </c>
      <c r="S1464">
        <v>41344.329525462963</v>
      </c>
      <c r="T1464">
        <v>41374.329525462963</v>
      </c>
      <c r="U1464" s="11">
        <f t="shared" si="113"/>
        <v>41344.329525462963</v>
      </c>
      <c r="V1464" s="11">
        <f t="shared" si="114"/>
        <v>41374.329525462963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s="7">
        <f t="shared" si="115"/>
        <v>35.44</v>
      </c>
      <c r="Q1465" t="str">
        <f t="shared" si="116"/>
        <v>publishing</v>
      </c>
      <c r="R1465" t="str">
        <f t="shared" si="117"/>
        <v>radio &amp; podcasts</v>
      </c>
      <c r="S1465">
        <v>41326.577986111108</v>
      </c>
      <c r="T1465">
        <v>41371.536319444444</v>
      </c>
      <c r="U1465" s="11">
        <f t="shared" si="113"/>
        <v>41326.577986111108</v>
      </c>
      <c r="V1465" s="11">
        <f t="shared" si="114"/>
        <v>41371.536319444444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s="7">
        <f t="shared" si="115"/>
        <v>34.869999999999997</v>
      </c>
      <c r="Q1466" t="str">
        <f t="shared" si="116"/>
        <v>publishing</v>
      </c>
      <c r="R1466" t="str">
        <f t="shared" si="117"/>
        <v>radio &amp; podcasts</v>
      </c>
      <c r="S1466">
        <v>41291.328217592592</v>
      </c>
      <c r="T1466">
        <v>41321.328217592592</v>
      </c>
      <c r="U1466" s="11">
        <f t="shared" si="113"/>
        <v>41291.328217592592</v>
      </c>
      <c r="V1466" s="11">
        <f t="shared" si="114"/>
        <v>41321.328217592592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s="7">
        <f t="shared" si="115"/>
        <v>52.62</v>
      </c>
      <c r="Q1467" t="str">
        <f t="shared" si="116"/>
        <v>publishing</v>
      </c>
      <c r="R1467" t="str">
        <f t="shared" si="117"/>
        <v>radio &amp; podcasts</v>
      </c>
      <c r="S1467">
        <v>40959.401064814811</v>
      </c>
      <c r="T1467">
        <v>40989.791666666664</v>
      </c>
      <c r="U1467" s="11">
        <f t="shared" si="113"/>
        <v>40959.401064814811</v>
      </c>
      <c r="V1467" s="11">
        <f t="shared" si="114"/>
        <v>40989.791666666664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s="7">
        <f t="shared" si="115"/>
        <v>69.599999999999994</v>
      </c>
      <c r="Q1468" t="str">
        <f t="shared" si="116"/>
        <v>publishing</v>
      </c>
      <c r="R1468" t="str">
        <f t="shared" si="117"/>
        <v>radio &amp; podcasts</v>
      </c>
      <c r="S1468">
        <v>42339.838726851849</v>
      </c>
      <c r="T1468">
        <v>42380.874999999993</v>
      </c>
      <c r="U1468" s="11">
        <f t="shared" si="113"/>
        <v>42339.838726851849</v>
      </c>
      <c r="V1468" s="11">
        <f t="shared" si="114"/>
        <v>42380.874999999993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s="7">
        <f t="shared" si="115"/>
        <v>76.72</v>
      </c>
      <c r="Q1469" t="str">
        <f t="shared" si="116"/>
        <v>publishing</v>
      </c>
      <c r="R1469" t="str">
        <f t="shared" si="117"/>
        <v>radio &amp; podcasts</v>
      </c>
      <c r="S1469">
        <v>40933.468576388885</v>
      </c>
      <c r="T1469">
        <v>40993.42690972222</v>
      </c>
      <c r="U1469" s="11">
        <f t="shared" si="113"/>
        <v>40933.468576388885</v>
      </c>
      <c r="V1469" s="11">
        <f t="shared" si="114"/>
        <v>40993.42690972222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s="7">
        <f t="shared" si="115"/>
        <v>33.19</v>
      </c>
      <c r="Q1470" t="str">
        <f t="shared" si="116"/>
        <v>publishing</v>
      </c>
      <c r="R1470" t="str">
        <f t="shared" si="117"/>
        <v>radio &amp; podcasts</v>
      </c>
      <c r="S1470">
        <v>40645.681122685186</v>
      </c>
      <c r="T1470">
        <v>40705.681122685186</v>
      </c>
      <c r="U1470" s="11">
        <f t="shared" si="113"/>
        <v>40645.681122685186</v>
      </c>
      <c r="V1470" s="11">
        <f t="shared" si="114"/>
        <v>40705.681122685186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s="7">
        <f t="shared" si="115"/>
        <v>149.46</v>
      </c>
      <c r="Q1471" t="str">
        <f t="shared" si="116"/>
        <v>publishing</v>
      </c>
      <c r="R1471" t="str">
        <f t="shared" si="117"/>
        <v>radio &amp; podcasts</v>
      </c>
      <c r="S1471">
        <v>41290.265150462961</v>
      </c>
      <c r="T1471">
        <v>41320.265150462961</v>
      </c>
      <c r="U1471" s="11">
        <f t="shared" si="113"/>
        <v>41290.265150462961</v>
      </c>
      <c r="V1471" s="11">
        <f t="shared" si="114"/>
        <v>41320.265150462961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s="7">
        <f t="shared" si="115"/>
        <v>23.17</v>
      </c>
      <c r="Q1472" t="str">
        <f t="shared" si="116"/>
        <v>publishing</v>
      </c>
      <c r="R1472" t="str">
        <f t="shared" si="117"/>
        <v>radio &amp; podcasts</v>
      </c>
      <c r="S1472">
        <v>41250.493784722217</v>
      </c>
      <c r="T1472">
        <v>41271.493784722217</v>
      </c>
      <c r="U1472" s="11">
        <f t="shared" si="113"/>
        <v>41250.493784722217</v>
      </c>
      <c r="V1472" s="11">
        <f t="shared" si="114"/>
        <v>41271.493784722217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s="7">
        <f t="shared" si="115"/>
        <v>96.88</v>
      </c>
      <c r="Q1473" t="str">
        <f t="shared" si="116"/>
        <v>publishing</v>
      </c>
      <c r="R1473" t="str">
        <f t="shared" si="117"/>
        <v>radio &amp; podcasts</v>
      </c>
      <c r="S1473">
        <v>42073.624236111107</v>
      </c>
      <c r="T1473">
        <v>42103.624236111107</v>
      </c>
      <c r="U1473" s="11">
        <f t="shared" si="113"/>
        <v>42073.624236111107</v>
      </c>
      <c r="V1473" s="11">
        <f t="shared" si="114"/>
        <v>42103.624236111107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s="7">
        <f t="shared" si="115"/>
        <v>103.2</v>
      </c>
      <c r="Q1474" t="str">
        <f t="shared" si="116"/>
        <v>publishing</v>
      </c>
      <c r="R1474" t="str">
        <f t="shared" si="117"/>
        <v>radio &amp; podcasts</v>
      </c>
      <c r="S1474">
        <v>41533.20952546296</v>
      </c>
      <c r="T1474">
        <v>41563.20952546296</v>
      </c>
      <c r="U1474" s="11">
        <f t="shared" ref="U1474:U1537" si="118">(((J1474/60)/60)/24)+DATE(1970,1,1)+(-8/24)</f>
        <v>41533.20952546296</v>
      </c>
      <c r="V1474" s="11">
        <f t="shared" ref="V1474:V1537" si="119">(((I1474/60)/60)/24)+DATE(1970,1,1)+(-8/24)</f>
        <v>41563.20952546296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s="7">
        <f t="shared" ref="P1475:P1538" si="120">ROUND(E1475/L1475,2)</f>
        <v>38.46</v>
      </c>
      <c r="Q1475" t="str">
        <f t="shared" ref="Q1475:Q1538" si="121">LEFT(N1475,SEARCH("/",N1475,1)-1)</f>
        <v>publishing</v>
      </c>
      <c r="R1475" t="str">
        <f t="shared" ref="R1475:R1538" si="122">RIGHT(N1475,LEN(N1475)-SEARCH("/",N1475))</f>
        <v>radio &amp; podcasts</v>
      </c>
      <c r="S1475">
        <v>40939.646284722221</v>
      </c>
      <c r="T1475">
        <v>40969.646284722221</v>
      </c>
      <c r="U1475" s="11">
        <f t="shared" si="118"/>
        <v>40939.646284722221</v>
      </c>
      <c r="V1475" s="11">
        <f t="shared" si="119"/>
        <v>40969.646284722221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s="7">
        <f t="shared" si="120"/>
        <v>44.32</v>
      </c>
      <c r="Q1476" t="str">
        <f t="shared" si="121"/>
        <v>publishing</v>
      </c>
      <c r="R1476" t="str">
        <f t="shared" si="122"/>
        <v>radio &amp; podcasts</v>
      </c>
      <c r="S1476">
        <v>41500.394583333327</v>
      </c>
      <c r="T1476">
        <v>41530.394583333327</v>
      </c>
      <c r="U1476" s="11">
        <f t="shared" si="118"/>
        <v>41500.394583333327</v>
      </c>
      <c r="V1476" s="11">
        <f t="shared" si="119"/>
        <v>41530.394583333327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s="7">
        <f t="shared" si="120"/>
        <v>64.17</v>
      </c>
      <c r="Q1477" t="str">
        <f t="shared" si="121"/>
        <v>publishing</v>
      </c>
      <c r="R1477" t="str">
        <f t="shared" si="122"/>
        <v>radio &amp; podcasts</v>
      </c>
      <c r="S1477">
        <v>41960.389618055553</v>
      </c>
      <c r="T1477">
        <v>41992.874305555553</v>
      </c>
      <c r="U1477" s="11">
        <f t="shared" si="118"/>
        <v>41960.389618055553</v>
      </c>
      <c r="V1477" s="11">
        <f t="shared" si="119"/>
        <v>41992.874305555553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s="7">
        <f t="shared" si="120"/>
        <v>43.33</v>
      </c>
      <c r="Q1478" t="str">
        <f t="shared" si="121"/>
        <v>publishing</v>
      </c>
      <c r="R1478" t="str">
        <f t="shared" si="122"/>
        <v>radio &amp; podcasts</v>
      </c>
      <c r="S1478">
        <v>40765.708587962959</v>
      </c>
      <c r="T1478">
        <v>40795.708587962959</v>
      </c>
      <c r="U1478" s="11">
        <f t="shared" si="118"/>
        <v>40765.708587962959</v>
      </c>
      <c r="V1478" s="11">
        <f t="shared" si="119"/>
        <v>40795.708587962959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s="7">
        <f t="shared" si="120"/>
        <v>90.5</v>
      </c>
      <c r="Q1479" t="str">
        <f t="shared" si="121"/>
        <v>publishing</v>
      </c>
      <c r="R1479" t="str">
        <f t="shared" si="122"/>
        <v>radio &amp; podcasts</v>
      </c>
      <c r="S1479">
        <v>40840.282453703701</v>
      </c>
      <c r="T1479">
        <v>40899.791666666664</v>
      </c>
      <c r="U1479" s="11">
        <f t="shared" si="118"/>
        <v>40840.282453703701</v>
      </c>
      <c r="V1479" s="11">
        <f t="shared" si="119"/>
        <v>40899.791666666664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s="7">
        <f t="shared" si="120"/>
        <v>29.19</v>
      </c>
      <c r="Q1480" t="str">
        <f t="shared" si="121"/>
        <v>publishing</v>
      </c>
      <c r="R1480" t="str">
        <f t="shared" si="122"/>
        <v>radio &amp; podcasts</v>
      </c>
      <c r="S1480">
        <v>41394.538344907407</v>
      </c>
      <c r="T1480">
        <v>41408.538344907407</v>
      </c>
      <c r="U1480" s="11">
        <f t="shared" si="118"/>
        <v>41394.538344907407</v>
      </c>
      <c r="V1480" s="11">
        <f t="shared" si="119"/>
        <v>41408.538344907407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s="7">
        <f t="shared" si="120"/>
        <v>30.96</v>
      </c>
      <c r="Q1481" t="str">
        <f t="shared" si="121"/>
        <v>publishing</v>
      </c>
      <c r="R1481" t="str">
        <f t="shared" si="122"/>
        <v>radio &amp; podcasts</v>
      </c>
      <c r="S1481">
        <v>41754.411909722221</v>
      </c>
      <c r="T1481">
        <v>41768.832638888889</v>
      </c>
      <c r="U1481" s="11">
        <f t="shared" si="118"/>
        <v>41754.411909722221</v>
      </c>
      <c r="V1481" s="11">
        <f t="shared" si="119"/>
        <v>41768.832638888889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s="7">
        <f t="shared" si="120"/>
        <v>92.16</v>
      </c>
      <c r="Q1482" t="str">
        <f t="shared" si="121"/>
        <v>publishing</v>
      </c>
      <c r="R1482" t="str">
        <f t="shared" si="122"/>
        <v>radio &amp; podcasts</v>
      </c>
      <c r="S1482">
        <v>41464.600682870368</v>
      </c>
      <c r="T1482">
        <v>41481.375</v>
      </c>
      <c r="U1482" s="11">
        <f t="shared" si="118"/>
        <v>41464.600682870368</v>
      </c>
      <c r="V1482" s="11">
        <f t="shared" si="119"/>
        <v>41481.375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7">
        <f t="shared" si="120"/>
        <v>17.5</v>
      </c>
      <c r="Q1483" t="str">
        <f t="shared" si="121"/>
        <v>publishing</v>
      </c>
      <c r="R1483" t="str">
        <f t="shared" si="122"/>
        <v>fiction</v>
      </c>
      <c r="S1483">
        <v>41550.589641203704</v>
      </c>
      <c r="T1483">
        <v>41580.589641203704</v>
      </c>
      <c r="U1483" s="11">
        <f t="shared" si="118"/>
        <v>41550.589641203704</v>
      </c>
      <c r="V1483" s="11">
        <f t="shared" si="119"/>
        <v>41580.589641203704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7">
        <f t="shared" si="120"/>
        <v>5</v>
      </c>
      <c r="Q1484" t="str">
        <f t="shared" si="121"/>
        <v>publishing</v>
      </c>
      <c r="R1484" t="str">
        <f t="shared" si="122"/>
        <v>fiction</v>
      </c>
      <c r="S1484">
        <v>41136.524722222224</v>
      </c>
      <c r="T1484">
        <v>41158.993749999994</v>
      </c>
      <c r="U1484" s="11">
        <f t="shared" si="118"/>
        <v>41136.524722222224</v>
      </c>
      <c r="V1484" s="11">
        <f t="shared" si="119"/>
        <v>41158.993749999994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7">
        <f t="shared" si="120"/>
        <v>25</v>
      </c>
      <c r="Q1485" t="str">
        <f t="shared" si="121"/>
        <v>publishing</v>
      </c>
      <c r="R1485" t="str">
        <f t="shared" si="122"/>
        <v>fiction</v>
      </c>
      <c r="S1485">
        <v>42547.859664351847</v>
      </c>
      <c r="T1485">
        <v>42572.859664351847</v>
      </c>
      <c r="U1485" s="11">
        <f t="shared" si="118"/>
        <v>42547.859664351847</v>
      </c>
      <c r="V1485" s="11">
        <f t="shared" si="119"/>
        <v>42572.859664351847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7" t="e">
        <f t="shared" si="120"/>
        <v>#DIV/0!</v>
      </c>
      <c r="Q1486" t="str">
        <f t="shared" si="121"/>
        <v>publishing</v>
      </c>
      <c r="R1486" t="str">
        <f t="shared" si="122"/>
        <v>fiction</v>
      </c>
      <c r="S1486">
        <v>41052.867627314808</v>
      </c>
      <c r="T1486">
        <v>41111.285416666666</v>
      </c>
      <c r="U1486" s="11">
        <f t="shared" si="118"/>
        <v>41052.867627314808</v>
      </c>
      <c r="V1486" s="11">
        <f t="shared" si="119"/>
        <v>41111.285416666666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7">
        <f t="shared" si="120"/>
        <v>50</v>
      </c>
      <c r="Q1487" t="str">
        <f t="shared" si="121"/>
        <v>publishing</v>
      </c>
      <c r="R1487" t="str">
        <f t="shared" si="122"/>
        <v>fiction</v>
      </c>
      <c r="S1487">
        <v>42130.462650462963</v>
      </c>
      <c r="T1487">
        <v>42175.462650462963</v>
      </c>
      <c r="U1487" s="11">
        <f t="shared" si="118"/>
        <v>42130.462650462963</v>
      </c>
      <c r="V1487" s="11">
        <f t="shared" si="119"/>
        <v>42175.462650462963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7">
        <f t="shared" si="120"/>
        <v>16</v>
      </c>
      <c r="Q1488" t="str">
        <f t="shared" si="121"/>
        <v>publishing</v>
      </c>
      <c r="R1488" t="str">
        <f t="shared" si="122"/>
        <v>fiction</v>
      </c>
      <c r="S1488">
        <v>42031.835196759253</v>
      </c>
      <c r="T1488">
        <v>42061.835196759253</v>
      </c>
      <c r="U1488" s="11">
        <f t="shared" si="118"/>
        <v>42031.835196759253</v>
      </c>
      <c r="V1488" s="11">
        <f t="shared" si="119"/>
        <v>42061.835196759253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7" t="e">
        <f t="shared" si="120"/>
        <v>#DIV/0!</v>
      </c>
      <c r="Q1489" t="str">
        <f t="shared" si="121"/>
        <v>publishing</v>
      </c>
      <c r="R1489" t="str">
        <f t="shared" si="122"/>
        <v>fiction</v>
      </c>
      <c r="S1489">
        <v>42554.584155092591</v>
      </c>
      <c r="T1489">
        <v>42584.584155092591</v>
      </c>
      <c r="U1489" s="11">
        <f t="shared" si="118"/>
        <v>42554.584155092591</v>
      </c>
      <c r="V1489" s="11">
        <f t="shared" si="119"/>
        <v>42584.584155092591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7">
        <f t="shared" si="120"/>
        <v>60</v>
      </c>
      <c r="Q1490" t="str">
        <f t="shared" si="121"/>
        <v>publishing</v>
      </c>
      <c r="R1490" t="str">
        <f t="shared" si="122"/>
        <v>fiction</v>
      </c>
      <c r="S1490">
        <v>41614.229861111111</v>
      </c>
      <c r="T1490">
        <v>41644.229861111111</v>
      </c>
      <c r="U1490" s="11">
        <f t="shared" si="118"/>
        <v>41614.229861111111</v>
      </c>
      <c r="V1490" s="11">
        <f t="shared" si="119"/>
        <v>41644.229861111111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7" t="e">
        <f t="shared" si="120"/>
        <v>#DIV/0!</v>
      </c>
      <c r="Q1491" t="str">
        <f t="shared" si="121"/>
        <v>publishing</v>
      </c>
      <c r="R1491" t="str">
        <f t="shared" si="122"/>
        <v>fiction</v>
      </c>
      <c r="S1491">
        <v>41198.278379629628</v>
      </c>
      <c r="T1491">
        <v>41228.320046296292</v>
      </c>
      <c r="U1491" s="11">
        <f t="shared" si="118"/>
        <v>41198.278379629628</v>
      </c>
      <c r="V1491" s="11">
        <f t="shared" si="119"/>
        <v>41228.320046296292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7">
        <f t="shared" si="120"/>
        <v>47.11</v>
      </c>
      <c r="Q1492" t="str">
        <f t="shared" si="121"/>
        <v>publishing</v>
      </c>
      <c r="R1492" t="str">
        <f t="shared" si="122"/>
        <v>fiction</v>
      </c>
      <c r="S1492">
        <v>41520.227708333332</v>
      </c>
      <c r="T1492">
        <v>41549.227708333332</v>
      </c>
      <c r="U1492" s="11">
        <f t="shared" si="118"/>
        <v>41520.227708333332</v>
      </c>
      <c r="V1492" s="11">
        <f t="shared" si="119"/>
        <v>41549.227708333332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7">
        <f t="shared" si="120"/>
        <v>100</v>
      </c>
      <c r="Q1493" t="str">
        <f t="shared" si="121"/>
        <v>publishing</v>
      </c>
      <c r="R1493" t="str">
        <f t="shared" si="122"/>
        <v>fiction</v>
      </c>
      <c r="S1493">
        <v>41991.380127314813</v>
      </c>
      <c r="T1493">
        <v>42050.318055555552</v>
      </c>
      <c r="U1493" s="11">
        <f t="shared" si="118"/>
        <v>41991.380127314813</v>
      </c>
      <c r="V1493" s="11">
        <f t="shared" si="119"/>
        <v>42050.318055555552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7">
        <f t="shared" si="120"/>
        <v>15</v>
      </c>
      <c r="Q1494" t="str">
        <f t="shared" si="121"/>
        <v>publishing</v>
      </c>
      <c r="R1494" t="str">
        <f t="shared" si="122"/>
        <v>fiction</v>
      </c>
      <c r="S1494">
        <v>40682.551458333335</v>
      </c>
      <c r="T1494">
        <v>40712.551458333335</v>
      </c>
      <c r="U1494" s="11">
        <f t="shared" si="118"/>
        <v>40682.551458333335</v>
      </c>
      <c r="V1494" s="11">
        <f t="shared" si="119"/>
        <v>40712.551458333335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7" t="e">
        <f t="shared" si="120"/>
        <v>#DIV/0!</v>
      </c>
      <c r="Q1495" t="str">
        <f t="shared" si="121"/>
        <v>publishing</v>
      </c>
      <c r="R1495" t="str">
        <f t="shared" si="122"/>
        <v>fiction</v>
      </c>
      <c r="S1495">
        <v>41411.533275462964</v>
      </c>
      <c r="T1495">
        <v>41441.533275462964</v>
      </c>
      <c r="U1495" s="11">
        <f t="shared" si="118"/>
        <v>41411.533275462964</v>
      </c>
      <c r="V1495" s="11">
        <f t="shared" si="119"/>
        <v>41441.533275462964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7">
        <f t="shared" si="120"/>
        <v>40.450000000000003</v>
      </c>
      <c r="Q1496" t="str">
        <f t="shared" si="121"/>
        <v>publishing</v>
      </c>
      <c r="R1496" t="str">
        <f t="shared" si="122"/>
        <v>fiction</v>
      </c>
      <c r="S1496">
        <v>42067.389039351845</v>
      </c>
      <c r="T1496">
        <v>42097.318055555552</v>
      </c>
      <c r="U1496" s="11">
        <f t="shared" si="118"/>
        <v>42067.389039351845</v>
      </c>
      <c r="V1496" s="11">
        <f t="shared" si="119"/>
        <v>42097.318055555552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7" t="e">
        <f t="shared" si="120"/>
        <v>#DIV/0!</v>
      </c>
      <c r="Q1497" t="str">
        <f t="shared" si="121"/>
        <v>publishing</v>
      </c>
      <c r="R1497" t="str">
        <f t="shared" si="122"/>
        <v>fiction</v>
      </c>
      <c r="S1497">
        <v>40752.456377314811</v>
      </c>
      <c r="T1497">
        <v>40782.456377314811</v>
      </c>
      <c r="U1497" s="11">
        <f t="shared" si="118"/>
        <v>40752.456377314811</v>
      </c>
      <c r="V1497" s="11">
        <f t="shared" si="119"/>
        <v>40782.456377314811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7" t="e">
        <f t="shared" si="120"/>
        <v>#DIV/0!</v>
      </c>
      <c r="Q1498" t="str">
        <f t="shared" si="121"/>
        <v>publishing</v>
      </c>
      <c r="R1498" t="str">
        <f t="shared" si="122"/>
        <v>fiction</v>
      </c>
      <c r="S1498">
        <v>41838.141886574071</v>
      </c>
      <c r="T1498">
        <v>41898.141886574071</v>
      </c>
      <c r="U1498" s="11">
        <f t="shared" si="118"/>
        <v>41838.141886574071</v>
      </c>
      <c r="V1498" s="11">
        <f t="shared" si="119"/>
        <v>41898.141886574071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7">
        <f t="shared" si="120"/>
        <v>1</v>
      </c>
      <c r="Q1499" t="str">
        <f t="shared" si="121"/>
        <v>publishing</v>
      </c>
      <c r="R1499" t="str">
        <f t="shared" si="122"/>
        <v>fiction</v>
      </c>
      <c r="S1499">
        <v>41444.309282407405</v>
      </c>
      <c r="T1499">
        <v>41486.488194444442</v>
      </c>
      <c r="U1499" s="11">
        <f t="shared" si="118"/>
        <v>41444.309282407405</v>
      </c>
      <c r="V1499" s="11">
        <f t="shared" si="119"/>
        <v>41486.488194444442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7">
        <f t="shared" si="120"/>
        <v>19</v>
      </c>
      <c r="Q1500" t="str">
        <f t="shared" si="121"/>
        <v>publishing</v>
      </c>
      <c r="R1500" t="str">
        <f t="shared" si="122"/>
        <v>fiction</v>
      </c>
      <c r="S1500">
        <v>41840.650208333333</v>
      </c>
      <c r="T1500">
        <v>41885.650208333333</v>
      </c>
      <c r="U1500" s="11">
        <f t="shared" si="118"/>
        <v>41840.650208333333</v>
      </c>
      <c r="V1500" s="11">
        <f t="shared" si="119"/>
        <v>41885.650208333333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7">
        <f t="shared" si="120"/>
        <v>5</v>
      </c>
      <c r="Q1501" t="str">
        <f t="shared" si="121"/>
        <v>publishing</v>
      </c>
      <c r="R1501" t="str">
        <f t="shared" si="122"/>
        <v>fiction</v>
      </c>
      <c r="S1501">
        <v>42526.673993055556</v>
      </c>
      <c r="T1501">
        <v>42586.673993055556</v>
      </c>
      <c r="U1501" s="11">
        <f t="shared" si="118"/>
        <v>42526.673993055556</v>
      </c>
      <c r="V1501" s="11">
        <f t="shared" si="119"/>
        <v>42586.673993055556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7">
        <f t="shared" si="120"/>
        <v>46.73</v>
      </c>
      <c r="Q1502" t="str">
        <f t="shared" si="121"/>
        <v>publishing</v>
      </c>
      <c r="R1502" t="str">
        <f t="shared" si="122"/>
        <v>fiction</v>
      </c>
      <c r="S1502">
        <v>41365.57126157407</v>
      </c>
      <c r="T1502">
        <v>41395.57126157407</v>
      </c>
      <c r="U1502" s="11">
        <f t="shared" si="118"/>
        <v>41365.57126157407</v>
      </c>
      <c r="V1502" s="11">
        <f t="shared" si="119"/>
        <v>41395.57126157407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s="7">
        <f t="shared" si="120"/>
        <v>97.73</v>
      </c>
      <c r="Q1503" t="str">
        <f t="shared" si="121"/>
        <v>photography</v>
      </c>
      <c r="R1503" t="str">
        <f t="shared" si="122"/>
        <v>photobooks</v>
      </c>
      <c r="S1503">
        <v>42163.2502662037</v>
      </c>
      <c r="T1503">
        <v>42193.2502662037</v>
      </c>
      <c r="U1503" s="11">
        <f t="shared" si="118"/>
        <v>42163.2502662037</v>
      </c>
      <c r="V1503" s="11">
        <f t="shared" si="119"/>
        <v>42193.2502662037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s="7">
        <f t="shared" si="120"/>
        <v>67.84</v>
      </c>
      <c r="Q1504" t="str">
        <f t="shared" si="121"/>
        <v>photography</v>
      </c>
      <c r="R1504" t="str">
        <f t="shared" si="122"/>
        <v>photobooks</v>
      </c>
      <c r="S1504">
        <v>42426.20925925926</v>
      </c>
      <c r="T1504">
        <v>42454.583333333336</v>
      </c>
      <c r="U1504" s="11">
        <f t="shared" si="118"/>
        <v>42426.20925925926</v>
      </c>
      <c r="V1504" s="11">
        <f t="shared" si="119"/>
        <v>42454.583333333336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s="7">
        <f t="shared" si="120"/>
        <v>56.98</v>
      </c>
      <c r="Q1505" t="str">
        <f t="shared" si="121"/>
        <v>photography</v>
      </c>
      <c r="R1505" t="str">
        <f t="shared" si="122"/>
        <v>photobooks</v>
      </c>
      <c r="S1505">
        <v>42606.01390046296</v>
      </c>
      <c r="T1505">
        <v>42666.01390046296</v>
      </c>
      <c r="U1505" s="11">
        <f t="shared" si="118"/>
        <v>42606.01390046296</v>
      </c>
      <c r="V1505" s="11">
        <f t="shared" si="119"/>
        <v>42666.01390046296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s="7">
        <f t="shared" si="120"/>
        <v>67.16</v>
      </c>
      <c r="Q1506" t="str">
        <f t="shared" si="121"/>
        <v>photography</v>
      </c>
      <c r="R1506" t="str">
        <f t="shared" si="122"/>
        <v>photobooks</v>
      </c>
      <c r="S1506">
        <v>41772.32435185185</v>
      </c>
      <c r="T1506">
        <v>41800.022916666661</v>
      </c>
      <c r="U1506" s="11">
        <f t="shared" si="118"/>
        <v>41772.32435185185</v>
      </c>
      <c r="V1506" s="11">
        <f t="shared" si="119"/>
        <v>41800.022916666661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s="7">
        <f t="shared" si="120"/>
        <v>48.04</v>
      </c>
      <c r="Q1507" t="str">
        <f t="shared" si="121"/>
        <v>photography</v>
      </c>
      <c r="R1507" t="str">
        <f t="shared" si="122"/>
        <v>photobooks</v>
      </c>
      <c r="S1507">
        <v>42414.109988425924</v>
      </c>
      <c r="T1507">
        <v>42451.500694444439</v>
      </c>
      <c r="U1507" s="11">
        <f t="shared" si="118"/>
        <v>42414.109988425924</v>
      </c>
      <c r="V1507" s="11">
        <f t="shared" si="119"/>
        <v>42451.500694444439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s="7">
        <f t="shared" si="120"/>
        <v>38.86</v>
      </c>
      <c r="Q1508" t="str">
        <f t="shared" si="121"/>
        <v>photography</v>
      </c>
      <c r="R1508" t="str">
        <f t="shared" si="122"/>
        <v>photobooks</v>
      </c>
      <c r="S1508">
        <v>41814.452592592592</v>
      </c>
      <c r="T1508">
        <v>41844.452592592592</v>
      </c>
      <c r="U1508" s="11">
        <f t="shared" si="118"/>
        <v>41814.452592592592</v>
      </c>
      <c r="V1508" s="11">
        <f t="shared" si="119"/>
        <v>41844.452592592592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s="7">
        <f t="shared" si="120"/>
        <v>78.180000000000007</v>
      </c>
      <c r="Q1509" t="str">
        <f t="shared" si="121"/>
        <v>photography</v>
      </c>
      <c r="R1509" t="str">
        <f t="shared" si="122"/>
        <v>photobooks</v>
      </c>
      <c r="S1509">
        <v>40254.117002314815</v>
      </c>
      <c r="T1509">
        <v>40313.006944444445</v>
      </c>
      <c r="U1509" s="11">
        <f t="shared" si="118"/>
        <v>40254.117002314815</v>
      </c>
      <c r="V1509" s="11">
        <f t="shared" si="119"/>
        <v>40313.006944444445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s="7">
        <f t="shared" si="120"/>
        <v>97.11</v>
      </c>
      <c r="Q1510" t="str">
        <f t="shared" si="121"/>
        <v>photography</v>
      </c>
      <c r="R1510" t="str">
        <f t="shared" si="122"/>
        <v>photobooks</v>
      </c>
      <c r="S1510">
        <v>41786.281030092592</v>
      </c>
      <c r="T1510">
        <v>41817.281030092592</v>
      </c>
      <c r="U1510" s="11">
        <f t="shared" si="118"/>
        <v>41786.281030092592</v>
      </c>
      <c r="V1510" s="11">
        <f t="shared" si="119"/>
        <v>41817.281030092592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s="7">
        <f t="shared" si="120"/>
        <v>110.39</v>
      </c>
      <c r="Q1511" t="str">
        <f t="shared" si="121"/>
        <v>photography</v>
      </c>
      <c r="R1511" t="str">
        <f t="shared" si="122"/>
        <v>photobooks</v>
      </c>
      <c r="S1511">
        <v>42751.200057870366</v>
      </c>
      <c r="T1511">
        <v>42780.624305555553</v>
      </c>
      <c r="U1511" s="11">
        <f t="shared" si="118"/>
        <v>42751.200057870366</v>
      </c>
      <c r="V1511" s="11">
        <f t="shared" si="119"/>
        <v>42780.624305555553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s="7">
        <f t="shared" si="120"/>
        <v>39.92</v>
      </c>
      <c r="Q1512" t="str">
        <f t="shared" si="121"/>
        <v>photography</v>
      </c>
      <c r="R1512" t="str">
        <f t="shared" si="122"/>
        <v>photobooks</v>
      </c>
      <c r="S1512">
        <v>41809.051828703698</v>
      </c>
      <c r="T1512">
        <v>41839.051828703698</v>
      </c>
      <c r="U1512" s="11">
        <f t="shared" si="118"/>
        <v>41809.051828703698</v>
      </c>
      <c r="V1512" s="11">
        <f t="shared" si="119"/>
        <v>41839.051828703698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s="7">
        <f t="shared" si="120"/>
        <v>75.98</v>
      </c>
      <c r="Q1513" t="str">
        <f t="shared" si="121"/>
        <v>photography</v>
      </c>
      <c r="R1513" t="str">
        <f t="shared" si="122"/>
        <v>photobooks</v>
      </c>
      <c r="S1513">
        <v>42296.250046296293</v>
      </c>
      <c r="T1513">
        <v>42326.291712962957</v>
      </c>
      <c r="U1513" s="11">
        <f t="shared" si="118"/>
        <v>42296.250046296293</v>
      </c>
      <c r="V1513" s="11">
        <f t="shared" si="119"/>
        <v>42326.291712962957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s="7">
        <f t="shared" si="120"/>
        <v>58.38</v>
      </c>
      <c r="Q1514" t="str">
        <f t="shared" si="121"/>
        <v>photography</v>
      </c>
      <c r="R1514" t="str">
        <f t="shared" si="122"/>
        <v>photobooks</v>
      </c>
      <c r="S1514">
        <v>42741.351145833331</v>
      </c>
      <c r="T1514">
        <v>42771.351145833331</v>
      </c>
      <c r="U1514" s="11">
        <f t="shared" si="118"/>
        <v>42741.351145833331</v>
      </c>
      <c r="V1514" s="11">
        <f t="shared" si="119"/>
        <v>42771.351145833331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s="7">
        <f t="shared" si="120"/>
        <v>55.82</v>
      </c>
      <c r="Q1515" t="str">
        <f t="shared" si="121"/>
        <v>photography</v>
      </c>
      <c r="R1515" t="str">
        <f t="shared" si="122"/>
        <v>photobooks</v>
      </c>
      <c r="S1515">
        <v>41806.30400462963</v>
      </c>
      <c r="T1515">
        <v>41836.30400462963</v>
      </c>
      <c r="U1515" s="11">
        <f t="shared" si="118"/>
        <v>41806.30400462963</v>
      </c>
      <c r="V1515" s="11">
        <f t="shared" si="119"/>
        <v>41836.30400462963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s="7">
        <f t="shared" si="120"/>
        <v>151.24</v>
      </c>
      <c r="Q1516" t="str">
        <f t="shared" si="121"/>
        <v>photography</v>
      </c>
      <c r="R1516" t="str">
        <f t="shared" si="122"/>
        <v>photobooks</v>
      </c>
      <c r="S1516">
        <v>42234.264351851853</v>
      </c>
      <c r="T1516">
        <v>42274.264351851853</v>
      </c>
      <c r="U1516" s="11">
        <f t="shared" si="118"/>
        <v>42234.264351851853</v>
      </c>
      <c r="V1516" s="11">
        <f t="shared" si="119"/>
        <v>42274.264351851853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s="7">
        <f t="shared" si="120"/>
        <v>849.67</v>
      </c>
      <c r="Q1517" t="str">
        <f t="shared" si="121"/>
        <v>photography</v>
      </c>
      <c r="R1517" t="str">
        <f t="shared" si="122"/>
        <v>photobooks</v>
      </c>
      <c r="S1517">
        <v>42414.92010416666</v>
      </c>
      <c r="T1517">
        <v>42444.878437499996</v>
      </c>
      <c r="U1517" s="11">
        <f t="shared" si="118"/>
        <v>42414.92010416666</v>
      </c>
      <c r="V1517" s="11">
        <f t="shared" si="119"/>
        <v>42444.878437499996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s="7">
        <f t="shared" si="120"/>
        <v>159.24</v>
      </c>
      <c r="Q1518" t="str">
        <f t="shared" si="121"/>
        <v>photography</v>
      </c>
      <c r="R1518" t="str">
        <f t="shared" si="122"/>
        <v>photobooks</v>
      </c>
      <c r="S1518">
        <v>42619.133009259262</v>
      </c>
      <c r="T1518">
        <v>42649.249999999993</v>
      </c>
      <c r="U1518" s="11">
        <f t="shared" si="118"/>
        <v>42619.133009259262</v>
      </c>
      <c r="V1518" s="11">
        <f t="shared" si="119"/>
        <v>42649.249999999993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s="7">
        <f t="shared" si="120"/>
        <v>39.51</v>
      </c>
      <c r="Q1519" t="str">
        <f t="shared" si="121"/>
        <v>photography</v>
      </c>
      <c r="R1519" t="str">
        <f t="shared" si="122"/>
        <v>photobooks</v>
      </c>
      <c r="S1519">
        <v>41948.233252314814</v>
      </c>
      <c r="T1519">
        <v>41978.916666666664</v>
      </c>
      <c r="U1519" s="11">
        <f t="shared" si="118"/>
        <v>41948.233252314814</v>
      </c>
      <c r="V1519" s="11">
        <f t="shared" si="119"/>
        <v>41978.916666666664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s="7">
        <f t="shared" si="120"/>
        <v>130.53</v>
      </c>
      <c r="Q1520" t="str">
        <f t="shared" si="121"/>
        <v>photography</v>
      </c>
      <c r="R1520" t="str">
        <f t="shared" si="122"/>
        <v>photobooks</v>
      </c>
      <c r="S1520">
        <v>41760.486712962964</v>
      </c>
      <c r="T1520">
        <v>41790.486712962964</v>
      </c>
      <c r="U1520" s="11">
        <f t="shared" si="118"/>
        <v>41760.486712962964</v>
      </c>
      <c r="V1520" s="11">
        <f t="shared" si="119"/>
        <v>41790.486712962964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s="7">
        <f t="shared" si="120"/>
        <v>64.16</v>
      </c>
      <c r="Q1521" t="str">
        <f t="shared" si="121"/>
        <v>photography</v>
      </c>
      <c r="R1521" t="str">
        <f t="shared" si="122"/>
        <v>photobooks</v>
      </c>
      <c r="S1521">
        <v>41782.408368055556</v>
      </c>
      <c r="T1521">
        <v>41810.582638888889</v>
      </c>
      <c r="U1521" s="11">
        <f t="shared" si="118"/>
        <v>41782.408368055556</v>
      </c>
      <c r="V1521" s="11">
        <f t="shared" si="119"/>
        <v>41810.582638888889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s="7">
        <f t="shared" si="120"/>
        <v>111.53</v>
      </c>
      <c r="Q1522" t="str">
        <f t="shared" si="121"/>
        <v>photography</v>
      </c>
      <c r="R1522" t="str">
        <f t="shared" si="122"/>
        <v>photobooks</v>
      </c>
      <c r="S1522">
        <v>41955.524456018517</v>
      </c>
      <c r="T1522">
        <v>41991.833333333336</v>
      </c>
      <c r="U1522" s="11">
        <f t="shared" si="118"/>
        <v>41955.524456018517</v>
      </c>
      <c r="V1522" s="11">
        <f t="shared" si="119"/>
        <v>41991.833333333336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s="7">
        <f t="shared" si="120"/>
        <v>170.45</v>
      </c>
      <c r="Q1523" t="str">
        <f t="shared" si="121"/>
        <v>photography</v>
      </c>
      <c r="R1523" t="str">
        <f t="shared" si="122"/>
        <v>photobooks</v>
      </c>
      <c r="S1523">
        <v>42492.834386574068</v>
      </c>
      <c r="T1523">
        <v>42527.834386574068</v>
      </c>
      <c r="U1523" s="11">
        <f t="shared" si="118"/>
        <v>42492.834386574068</v>
      </c>
      <c r="V1523" s="11">
        <f t="shared" si="119"/>
        <v>42527.834386574068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s="7">
        <f t="shared" si="120"/>
        <v>133.74</v>
      </c>
      <c r="Q1524" t="str">
        <f t="shared" si="121"/>
        <v>photography</v>
      </c>
      <c r="R1524" t="str">
        <f t="shared" si="122"/>
        <v>photobooks</v>
      </c>
      <c r="S1524">
        <v>41899.496979166666</v>
      </c>
      <c r="T1524">
        <v>41929.496979166666</v>
      </c>
      <c r="U1524" s="11">
        <f t="shared" si="118"/>
        <v>41899.496979166666</v>
      </c>
      <c r="V1524" s="11">
        <f t="shared" si="119"/>
        <v>41929.496979166666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s="7">
        <f t="shared" si="120"/>
        <v>95.83</v>
      </c>
      <c r="Q1525" t="str">
        <f t="shared" si="121"/>
        <v>photography</v>
      </c>
      <c r="R1525" t="str">
        <f t="shared" si="122"/>
        <v>photobooks</v>
      </c>
      <c r="S1525">
        <v>41964.418009259258</v>
      </c>
      <c r="T1525">
        <v>41995.666666666664</v>
      </c>
      <c r="U1525" s="11">
        <f t="shared" si="118"/>
        <v>41964.418009259258</v>
      </c>
      <c r="V1525" s="11">
        <f t="shared" si="119"/>
        <v>41995.666666666664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s="7">
        <f t="shared" si="120"/>
        <v>221.79</v>
      </c>
      <c r="Q1526" t="str">
        <f t="shared" si="121"/>
        <v>photography</v>
      </c>
      <c r="R1526" t="str">
        <f t="shared" si="122"/>
        <v>photobooks</v>
      </c>
      <c r="S1526">
        <v>42756.167708333327</v>
      </c>
      <c r="T1526">
        <v>42786.167708333327</v>
      </c>
      <c r="U1526" s="11">
        <f t="shared" si="118"/>
        <v>42756.167708333327</v>
      </c>
      <c r="V1526" s="11">
        <f t="shared" si="119"/>
        <v>42786.167708333327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s="7">
        <f t="shared" si="120"/>
        <v>32.32</v>
      </c>
      <c r="Q1527" t="str">
        <f t="shared" si="121"/>
        <v>photography</v>
      </c>
      <c r="R1527" t="str">
        <f t="shared" si="122"/>
        <v>photobooks</v>
      </c>
      <c r="S1527">
        <v>42570.369652777772</v>
      </c>
      <c r="T1527">
        <v>42600.369652777772</v>
      </c>
      <c r="U1527" s="11">
        <f t="shared" si="118"/>
        <v>42570.369652777772</v>
      </c>
      <c r="V1527" s="11">
        <f t="shared" si="119"/>
        <v>42600.369652777772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s="7">
        <f t="shared" si="120"/>
        <v>98.84</v>
      </c>
      <c r="Q1528" t="str">
        <f t="shared" si="121"/>
        <v>photography</v>
      </c>
      <c r="R1528" t="str">
        <f t="shared" si="122"/>
        <v>photobooks</v>
      </c>
      <c r="S1528">
        <v>42338.942673611113</v>
      </c>
      <c r="T1528">
        <v>42387.942673611113</v>
      </c>
      <c r="U1528" s="11">
        <f t="shared" si="118"/>
        <v>42338.942673611113</v>
      </c>
      <c r="V1528" s="11">
        <f t="shared" si="119"/>
        <v>42387.942673611113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s="7">
        <f t="shared" si="120"/>
        <v>55.22</v>
      </c>
      <c r="Q1529" t="str">
        <f t="shared" si="121"/>
        <v>photography</v>
      </c>
      <c r="R1529" t="str">
        <f t="shared" si="122"/>
        <v>photobooks</v>
      </c>
      <c r="S1529">
        <v>42780.267199074071</v>
      </c>
      <c r="T1529">
        <v>42808.225532407399</v>
      </c>
      <c r="U1529" s="11">
        <f t="shared" si="118"/>
        <v>42780.267199074071</v>
      </c>
      <c r="V1529" s="11">
        <f t="shared" si="119"/>
        <v>42808.225532407399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s="7">
        <f t="shared" si="120"/>
        <v>52.79</v>
      </c>
      <c r="Q1530" t="str">
        <f t="shared" si="121"/>
        <v>photography</v>
      </c>
      <c r="R1530" t="str">
        <f t="shared" si="122"/>
        <v>photobooks</v>
      </c>
      <c r="S1530">
        <v>42736.399560185186</v>
      </c>
      <c r="T1530">
        <v>42766.666666666664</v>
      </c>
      <c r="U1530" s="11">
        <f t="shared" si="118"/>
        <v>42736.399560185186</v>
      </c>
      <c r="V1530" s="11">
        <f t="shared" si="119"/>
        <v>42766.666666666664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s="7">
        <f t="shared" si="120"/>
        <v>135.66999999999999</v>
      </c>
      <c r="Q1531" t="str">
        <f t="shared" si="121"/>
        <v>photography</v>
      </c>
      <c r="R1531" t="str">
        <f t="shared" si="122"/>
        <v>photobooks</v>
      </c>
      <c r="S1531">
        <v>42052.295370370368</v>
      </c>
      <c r="T1531">
        <v>42082.253703703704</v>
      </c>
      <c r="U1531" s="11">
        <f t="shared" si="118"/>
        <v>42052.295370370368</v>
      </c>
      <c r="V1531" s="11">
        <f t="shared" si="119"/>
        <v>42082.253703703704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s="7">
        <f t="shared" si="120"/>
        <v>53.99</v>
      </c>
      <c r="Q1532" t="str">
        <f t="shared" si="121"/>
        <v>photography</v>
      </c>
      <c r="R1532" t="str">
        <f t="shared" si="122"/>
        <v>photobooks</v>
      </c>
      <c r="S1532">
        <v>42275.433969907412</v>
      </c>
      <c r="T1532">
        <v>42300.433969907412</v>
      </c>
      <c r="U1532" s="11">
        <f t="shared" si="118"/>
        <v>42275.433969907412</v>
      </c>
      <c r="V1532" s="11">
        <f t="shared" si="119"/>
        <v>42300.433969907412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s="7">
        <f t="shared" si="120"/>
        <v>56.64</v>
      </c>
      <c r="Q1533" t="str">
        <f t="shared" si="121"/>
        <v>photography</v>
      </c>
      <c r="R1533" t="str">
        <f t="shared" si="122"/>
        <v>photobooks</v>
      </c>
      <c r="S1533">
        <v>41941.469050925924</v>
      </c>
      <c r="T1533">
        <v>41973.791666666664</v>
      </c>
      <c r="U1533" s="11">
        <f t="shared" si="118"/>
        <v>41941.469050925924</v>
      </c>
      <c r="V1533" s="11">
        <f t="shared" si="119"/>
        <v>41973.791666666664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s="7">
        <f t="shared" si="120"/>
        <v>82.32</v>
      </c>
      <c r="Q1534" t="str">
        <f t="shared" si="121"/>
        <v>photography</v>
      </c>
      <c r="R1534" t="str">
        <f t="shared" si="122"/>
        <v>photobooks</v>
      </c>
      <c r="S1534">
        <v>42391.141956018517</v>
      </c>
      <c r="T1534">
        <v>42415.291666666664</v>
      </c>
      <c r="U1534" s="11">
        <f t="shared" si="118"/>
        <v>42391.141956018517</v>
      </c>
      <c r="V1534" s="11">
        <f t="shared" si="119"/>
        <v>42415.291666666664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s="7">
        <f t="shared" si="120"/>
        <v>88.26</v>
      </c>
      <c r="Q1535" t="str">
        <f t="shared" si="121"/>
        <v>photography</v>
      </c>
      <c r="R1535" t="str">
        <f t="shared" si="122"/>
        <v>photobooks</v>
      </c>
      <c r="S1535">
        <v>42442.668715277774</v>
      </c>
      <c r="T1535">
        <v>42491.832638888889</v>
      </c>
      <c r="U1535" s="11">
        <f t="shared" si="118"/>
        <v>42442.668715277774</v>
      </c>
      <c r="V1535" s="11">
        <f t="shared" si="119"/>
        <v>42491.832638888889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s="7">
        <f t="shared" si="120"/>
        <v>84.91</v>
      </c>
      <c r="Q1536" t="str">
        <f t="shared" si="121"/>
        <v>photography</v>
      </c>
      <c r="R1536" t="str">
        <f t="shared" si="122"/>
        <v>photobooks</v>
      </c>
      <c r="S1536">
        <v>42221.340995370374</v>
      </c>
      <c r="T1536">
        <v>42251.340995370374</v>
      </c>
      <c r="U1536" s="11">
        <f t="shared" si="118"/>
        <v>42221.340995370374</v>
      </c>
      <c r="V1536" s="11">
        <f t="shared" si="119"/>
        <v>42251.340995370374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s="7">
        <f t="shared" si="120"/>
        <v>48.15</v>
      </c>
      <c r="Q1537" t="str">
        <f t="shared" si="121"/>
        <v>photography</v>
      </c>
      <c r="R1537" t="str">
        <f t="shared" si="122"/>
        <v>photobooks</v>
      </c>
      <c r="S1537">
        <v>42484.495729166665</v>
      </c>
      <c r="T1537">
        <v>42513.583333333336</v>
      </c>
      <c r="U1537" s="11">
        <f t="shared" si="118"/>
        <v>42484.495729166665</v>
      </c>
      <c r="V1537" s="11">
        <f t="shared" si="119"/>
        <v>42513.583333333336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s="7">
        <f t="shared" si="120"/>
        <v>66.02</v>
      </c>
      <c r="Q1538" t="str">
        <f t="shared" si="121"/>
        <v>photography</v>
      </c>
      <c r="R1538" t="str">
        <f t="shared" si="122"/>
        <v>photobooks</v>
      </c>
      <c r="S1538">
        <v>42213.468865740739</v>
      </c>
      <c r="T1538">
        <v>42243.468865740739</v>
      </c>
      <c r="U1538" s="11">
        <f t="shared" ref="U1538:U1601" si="123">(((J1538/60)/60)/24)+DATE(1970,1,1)+(-8/24)</f>
        <v>42213.468865740739</v>
      </c>
      <c r="V1538" s="11">
        <f t="shared" ref="V1538:V1601" si="124">(((I1538/60)/60)/24)+DATE(1970,1,1)+(-8/24)</f>
        <v>42243.468865740739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s="7">
        <f t="shared" ref="P1539:P1602" si="125">ROUND(E1539/L1539,2)</f>
        <v>96.38</v>
      </c>
      <c r="Q1539" t="str">
        <f t="shared" ref="Q1539:Q1602" si="126">LEFT(N1539,SEARCH("/",N1539,1)-1)</f>
        <v>photography</v>
      </c>
      <c r="R1539" t="str">
        <f t="shared" ref="R1539:R1602" si="127">RIGHT(N1539,LEN(N1539)-SEARCH("/",N1539))</f>
        <v>photobooks</v>
      </c>
      <c r="S1539">
        <v>42551.981793981475</v>
      </c>
      <c r="T1539">
        <v>42588.416666666664</v>
      </c>
      <c r="U1539" s="11">
        <f t="shared" si="123"/>
        <v>42551.981793981475</v>
      </c>
      <c r="V1539" s="11">
        <f t="shared" si="124"/>
        <v>42588.416666666664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s="7">
        <f t="shared" si="125"/>
        <v>156.16999999999999</v>
      </c>
      <c r="Q1540" t="str">
        <f t="shared" si="126"/>
        <v>photography</v>
      </c>
      <c r="R1540" t="str">
        <f t="shared" si="127"/>
        <v>photobooks</v>
      </c>
      <c r="S1540">
        <v>41981.44872685185</v>
      </c>
      <c r="T1540">
        <v>42026.44872685185</v>
      </c>
      <c r="U1540" s="11">
        <f t="shared" si="123"/>
        <v>41981.44872685185</v>
      </c>
      <c r="V1540" s="11">
        <f t="shared" si="124"/>
        <v>42026.44872685185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s="7">
        <f t="shared" si="125"/>
        <v>95.76</v>
      </c>
      <c r="Q1541" t="str">
        <f t="shared" si="126"/>
        <v>photography</v>
      </c>
      <c r="R1541" t="str">
        <f t="shared" si="127"/>
        <v>photobooks</v>
      </c>
      <c r="S1541">
        <v>42705.585868055547</v>
      </c>
      <c r="T1541">
        <v>42738.585868055547</v>
      </c>
      <c r="U1541" s="11">
        <f t="shared" si="123"/>
        <v>42705.585868055547</v>
      </c>
      <c r="V1541" s="11">
        <f t="shared" si="124"/>
        <v>42738.585868055547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s="7">
        <f t="shared" si="125"/>
        <v>180.41</v>
      </c>
      <c r="Q1542" t="str">
        <f t="shared" si="126"/>
        <v>photography</v>
      </c>
      <c r="R1542" t="str">
        <f t="shared" si="127"/>
        <v>photobooks</v>
      </c>
      <c r="S1542">
        <v>41938.673796296294</v>
      </c>
      <c r="T1542">
        <v>41968.718749999993</v>
      </c>
      <c r="U1542" s="11">
        <f t="shared" si="123"/>
        <v>41938.673796296294</v>
      </c>
      <c r="V1542" s="11">
        <f t="shared" si="124"/>
        <v>41968.718749999993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7">
        <f t="shared" si="125"/>
        <v>3</v>
      </c>
      <c r="Q1543" t="str">
        <f t="shared" si="126"/>
        <v>photography</v>
      </c>
      <c r="R1543" t="str">
        <f t="shared" si="127"/>
        <v>nature</v>
      </c>
      <c r="S1543">
        <v>41974.378912037035</v>
      </c>
      <c r="T1543">
        <v>42004.378912037035</v>
      </c>
      <c r="U1543" s="11">
        <f t="shared" si="123"/>
        <v>41974.378912037035</v>
      </c>
      <c r="V1543" s="11">
        <f t="shared" si="124"/>
        <v>42004.378912037035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7">
        <f t="shared" si="125"/>
        <v>20</v>
      </c>
      <c r="Q1544" t="str">
        <f t="shared" si="126"/>
        <v>photography</v>
      </c>
      <c r="R1544" t="str">
        <f t="shared" si="127"/>
        <v>nature</v>
      </c>
      <c r="S1544">
        <v>42170.663194444445</v>
      </c>
      <c r="T1544">
        <v>42185.663194444445</v>
      </c>
      <c r="U1544" s="11">
        <f t="shared" si="123"/>
        <v>42170.663194444445</v>
      </c>
      <c r="V1544" s="11">
        <f t="shared" si="124"/>
        <v>42185.663194444445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7">
        <f t="shared" si="125"/>
        <v>10</v>
      </c>
      <c r="Q1545" t="str">
        <f t="shared" si="126"/>
        <v>photography</v>
      </c>
      <c r="R1545" t="str">
        <f t="shared" si="127"/>
        <v>nature</v>
      </c>
      <c r="S1545">
        <v>41935.176319444443</v>
      </c>
      <c r="T1545">
        <v>41965.217986111107</v>
      </c>
      <c r="U1545" s="11">
        <f t="shared" si="123"/>
        <v>41935.176319444443</v>
      </c>
      <c r="V1545" s="11">
        <f t="shared" si="124"/>
        <v>41965.217986111107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7" t="e">
        <f t="shared" si="125"/>
        <v>#DIV/0!</v>
      </c>
      <c r="Q1546" t="str">
        <f t="shared" si="126"/>
        <v>photography</v>
      </c>
      <c r="R1546" t="str">
        <f t="shared" si="127"/>
        <v>nature</v>
      </c>
      <c r="S1546">
        <v>42052.717870370368</v>
      </c>
      <c r="T1546">
        <v>42094.679166666661</v>
      </c>
      <c r="U1546" s="11">
        <f t="shared" si="123"/>
        <v>42052.717870370368</v>
      </c>
      <c r="V1546" s="11">
        <f t="shared" si="124"/>
        <v>42094.679166666661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7">
        <f t="shared" si="125"/>
        <v>1</v>
      </c>
      <c r="Q1547" t="str">
        <f t="shared" si="126"/>
        <v>photography</v>
      </c>
      <c r="R1547" t="str">
        <f t="shared" si="127"/>
        <v>nature</v>
      </c>
      <c r="S1547">
        <v>42031.551319444443</v>
      </c>
      <c r="T1547">
        <v>42065.552777777775</v>
      </c>
      <c r="U1547" s="11">
        <f t="shared" si="123"/>
        <v>42031.551319444443</v>
      </c>
      <c r="V1547" s="11">
        <f t="shared" si="124"/>
        <v>42065.552777777775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7">
        <f t="shared" si="125"/>
        <v>26.27</v>
      </c>
      <c r="Q1548" t="str">
        <f t="shared" si="126"/>
        <v>photography</v>
      </c>
      <c r="R1548" t="str">
        <f t="shared" si="127"/>
        <v>nature</v>
      </c>
      <c r="S1548">
        <v>41838.879618055551</v>
      </c>
      <c r="T1548">
        <v>41898.879618055551</v>
      </c>
      <c r="U1548" s="11">
        <f t="shared" si="123"/>
        <v>41838.879618055551</v>
      </c>
      <c r="V1548" s="11">
        <f t="shared" si="124"/>
        <v>41898.879618055551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7" t="e">
        <f t="shared" si="125"/>
        <v>#DIV/0!</v>
      </c>
      <c r="Q1549" t="str">
        <f t="shared" si="126"/>
        <v>photography</v>
      </c>
      <c r="R1549" t="str">
        <f t="shared" si="127"/>
        <v>nature</v>
      </c>
      <c r="S1549">
        <v>42782.093541666669</v>
      </c>
      <c r="T1549">
        <v>42789.093541666669</v>
      </c>
      <c r="U1549" s="11">
        <f t="shared" si="123"/>
        <v>42782.093541666669</v>
      </c>
      <c r="V1549" s="11">
        <f t="shared" si="124"/>
        <v>42789.093541666669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7">
        <f t="shared" si="125"/>
        <v>60</v>
      </c>
      <c r="Q1550" t="str">
        <f t="shared" si="126"/>
        <v>photography</v>
      </c>
      <c r="R1550" t="str">
        <f t="shared" si="127"/>
        <v>nature</v>
      </c>
      <c r="S1550">
        <v>42286.548842592594</v>
      </c>
      <c r="T1550">
        <v>42316.590509259251</v>
      </c>
      <c r="U1550" s="11">
        <f t="shared" si="123"/>
        <v>42286.548842592594</v>
      </c>
      <c r="V1550" s="11">
        <f t="shared" si="124"/>
        <v>42316.590509259251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7">
        <f t="shared" si="125"/>
        <v>28.33</v>
      </c>
      <c r="Q1551" t="str">
        <f t="shared" si="126"/>
        <v>photography</v>
      </c>
      <c r="R1551" t="str">
        <f t="shared" si="127"/>
        <v>nature</v>
      </c>
      <c r="S1551">
        <v>42280.802766203698</v>
      </c>
      <c r="T1551">
        <v>42310.84443287037</v>
      </c>
      <c r="U1551" s="11">
        <f t="shared" si="123"/>
        <v>42280.802766203698</v>
      </c>
      <c r="V1551" s="11">
        <f t="shared" si="124"/>
        <v>42310.84443287037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7">
        <f t="shared" si="125"/>
        <v>14.43</v>
      </c>
      <c r="Q1552" t="str">
        <f t="shared" si="126"/>
        <v>photography</v>
      </c>
      <c r="R1552" t="str">
        <f t="shared" si="127"/>
        <v>nature</v>
      </c>
      <c r="S1552">
        <v>42472.11613425926</v>
      </c>
      <c r="T1552">
        <v>42502.11613425926</v>
      </c>
      <c r="U1552" s="11">
        <f t="shared" si="123"/>
        <v>42472.11613425926</v>
      </c>
      <c r="V1552" s="11">
        <f t="shared" si="124"/>
        <v>42502.11613425926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7" t="e">
        <f t="shared" si="125"/>
        <v>#DIV/0!</v>
      </c>
      <c r="Q1553" t="str">
        <f t="shared" si="126"/>
        <v>photography</v>
      </c>
      <c r="R1553" t="str">
        <f t="shared" si="127"/>
        <v>nature</v>
      </c>
      <c r="S1553">
        <v>42121.491192129623</v>
      </c>
      <c r="T1553">
        <v>42151.491192129623</v>
      </c>
      <c r="U1553" s="11">
        <f t="shared" si="123"/>
        <v>42121.491192129623</v>
      </c>
      <c r="V1553" s="11">
        <f t="shared" si="124"/>
        <v>42151.491192129623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7">
        <f t="shared" si="125"/>
        <v>132.19</v>
      </c>
      <c r="Q1554" t="str">
        <f t="shared" si="126"/>
        <v>photography</v>
      </c>
      <c r="R1554" t="str">
        <f t="shared" si="127"/>
        <v>nature</v>
      </c>
      <c r="S1554">
        <v>41892.355416666665</v>
      </c>
      <c r="T1554">
        <v>41912.832638888889</v>
      </c>
      <c r="U1554" s="11">
        <f t="shared" si="123"/>
        <v>41892.355416666665</v>
      </c>
      <c r="V1554" s="11">
        <f t="shared" si="124"/>
        <v>41912.832638888889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7" t="e">
        <f t="shared" si="125"/>
        <v>#DIV/0!</v>
      </c>
      <c r="Q1555" t="str">
        <f t="shared" si="126"/>
        <v>photography</v>
      </c>
      <c r="R1555" t="str">
        <f t="shared" si="127"/>
        <v>nature</v>
      </c>
      <c r="S1555">
        <v>42218.949618055551</v>
      </c>
      <c r="T1555">
        <v>42248.949618055551</v>
      </c>
      <c r="U1555" s="11">
        <f t="shared" si="123"/>
        <v>42218.949618055551</v>
      </c>
      <c r="V1555" s="11">
        <f t="shared" si="124"/>
        <v>42248.949618055551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7" t="e">
        <f t="shared" si="125"/>
        <v>#DIV/0!</v>
      </c>
      <c r="Q1556" t="str">
        <f t="shared" si="126"/>
        <v>photography</v>
      </c>
      <c r="R1556" t="str">
        <f t="shared" si="127"/>
        <v>nature</v>
      </c>
      <c r="S1556">
        <v>42187.918865740743</v>
      </c>
      <c r="T1556">
        <v>42217.918865740743</v>
      </c>
      <c r="U1556" s="11">
        <f t="shared" si="123"/>
        <v>42187.918865740743</v>
      </c>
      <c r="V1556" s="11">
        <f t="shared" si="124"/>
        <v>42217.918865740743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7" t="e">
        <f t="shared" si="125"/>
        <v>#DIV/0!</v>
      </c>
      <c r="Q1557" t="str">
        <f t="shared" si="126"/>
        <v>photography</v>
      </c>
      <c r="R1557" t="str">
        <f t="shared" si="127"/>
        <v>nature</v>
      </c>
      <c r="S1557">
        <v>42241.280462962961</v>
      </c>
      <c r="T1557">
        <v>42264.374999999993</v>
      </c>
      <c r="U1557" s="11">
        <f t="shared" si="123"/>
        <v>42241.280462962961</v>
      </c>
      <c r="V1557" s="11">
        <f t="shared" si="124"/>
        <v>42264.374999999993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7">
        <f t="shared" si="125"/>
        <v>56.42</v>
      </c>
      <c r="Q1558" t="str">
        <f t="shared" si="126"/>
        <v>photography</v>
      </c>
      <c r="R1558" t="str">
        <f t="shared" si="127"/>
        <v>nature</v>
      </c>
      <c r="S1558">
        <v>42524.819722222215</v>
      </c>
      <c r="T1558">
        <v>42554.819722222215</v>
      </c>
      <c r="U1558" s="11">
        <f t="shared" si="123"/>
        <v>42524.819722222215</v>
      </c>
      <c r="V1558" s="11">
        <f t="shared" si="124"/>
        <v>42554.819722222215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7">
        <f t="shared" si="125"/>
        <v>100</v>
      </c>
      <c r="Q1559" t="str">
        <f t="shared" si="126"/>
        <v>photography</v>
      </c>
      <c r="R1559" t="str">
        <f t="shared" si="127"/>
        <v>nature</v>
      </c>
      <c r="S1559">
        <v>41871.319826388884</v>
      </c>
      <c r="T1559">
        <v>41902.319826388884</v>
      </c>
      <c r="U1559" s="11">
        <f t="shared" si="123"/>
        <v>41871.319826388884</v>
      </c>
      <c r="V1559" s="11">
        <f t="shared" si="124"/>
        <v>41902.319826388884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7">
        <f t="shared" si="125"/>
        <v>11.67</v>
      </c>
      <c r="Q1560" t="str">
        <f t="shared" si="126"/>
        <v>photography</v>
      </c>
      <c r="R1560" t="str">
        <f t="shared" si="127"/>
        <v>nature</v>
      </c>
      <c r="S1560">
        <v>42185.064340277771</v>
      </c>
      <c r="T1560">
        <v>42244.174999999996</v>
      </c>
      <c r="U1560" s="11">
        <f t="shared" si="123"/>
        <v>42185.064340277771</v>
      </c>
      <c r="V1560" s="11">
        <f t="shared" si="124"/>
        <v>42244.174999999996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7">
        <f t="shared" si="125"/>
        <v>50</v>
      </c>
      <c r="Q1561" t="str">
        <f t="shared" si="126"/>
        <v>photography</v>
      </c>
      <c r="R1561" t="str">
        <f t="shared" si="127"/>
        <v>nature</v>
      </c>
      <c r="S1561">
        <v>42107.719895833325</v>
      </c>
      <c r="T1561">
        <v>42122.719895833325</v>
      </c>
      <c r="U1561" s="11">
        <f t="shared" si="123"/>
        <v>42107.719895833325</v>
      </c>
      <c r="V1561" s="11">
        <f t="shared" si="124"/>
        <v>42122.719895833325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7">
        <f t="shared" si="125"/>
        <v>23.5</v>
      </c>
      <c r="Q1562" t="str">
        <f t="shared" si="126"/>
        <v>photography</v>
      </c>
      <c r="R1562" t="str">
        <f t="shared" si="127"/>
        <v>nature</v>
      </c>
      <c r="S1562">
        <v>41935.687418981477</v>
      </c>
      <c r="T1562">
        <v>41955.729085648149</v>
      </c>
      <c r="U1562" s="11">
        <f t="shared" si="123"/>
        <v>41935.687418981477</v>
      </c>
      <c r="V1562" s="11">
        <f t="shared" si="124"/>
        <v>41955.729085648149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7">
        <f t="shared" si="125"/>
        <v>67</v>
      </c>
      <c r="Q1563" t="str">
        <f t="shared" si="126"/>
        <v>publishing</v>
      </c>
      <c r="R1563" t="str">
        <f t="shared" si="127"/>
        <v>art books</v>
      </c>
      <c r="S1563">
        <v>41554.708368055552</v>
      </c>
      <c r="T1563">
        <v>41584.750034722223</v>
      </c>
      <c r="U1563" s="11">
        <f t="shared" si="123"/>
        <v>41554.708368055552</v>
      </c>
      <c r="V1563" s="11">
        <f t="shared" si="124"/>
        <v>41584.750034722223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7" t="e">
        <f t="shared" si="125"/>
        <v>#DIV/0!</v>
      </c>
      <c r="Q1564" t="str">
        <f t="shared" si="126"/>
        <v>publishing</v>
      </c>
      <c r="R1564" t="str">
        <f t="shared" si="127"/>
        <v>art books</v>
      </c>
      <c r="S1564">
        <v>40079.232824074068</v>
      </c>
      <c r="T1564">
        <v>40148.701388888883</v>
      </c>
      <c r="U1564" s="11">
        <f t="shared" si="123"/>
        <v>40079.232824074068</v>
      </c>
      <c r="V1564" s="11">
        <f t="shared" si="124"/>
        <v>40148.701388888883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7">
        <f t="shared" si="125"/>
        <v>42.5</v>
      </c>
      <c r="Q1565" t="str">
        <f t="shared" si="126"/>
        <v>publishing</v>
      </c>
      <c r="R1565" t="str">
        <f t="shared" si="127"/>
        <v>art books</v>
      </c>
      <c r="S1565">
        <v>41652.409155092588</v>
      </c>
      <c r="T1565">
        <v>41712.367488425924</v>
      </c>
      <c r="U1565" s="11">
        <f t="shared" si="123"/>
        <v>41652.409155092588</v>
      </c>
      <c r="V1565" s="11">
        <f t="shared" si="124"/>
        <v>41712.367488425924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7">
        <f t="shared" si="125"/>
        <v>10</v>
      </c>
      <c r="Q1566" t="str">
        <f t="shared" si="126"/>
        <v>publishing</v>
      </c>
      <c r="R1566" t="str">
        <f t="shared" si="127"/>
        <v>art books</v>
      </c>
      <c r="S1566">
        <v>42121.033668981479</v>
      </c>
      <c r="T1566">
        <v>42152.503472222219</v>
      </c>
      <c r="U1566" s="11">
        <f t="shared" si="123"/>
        <v>42121.033668981479</v>
      </c>
      <c r="V1566" s="11">
        <f t="shared" si="124"/>
        <v>42152.503472222219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7">
        <f t="shared" si="125"/>
        <v>100</v>
      </c>
      <c r="Q1567" t="str">
        <f t="shared" si="126"/>
        <v>publishing</v>
      </c>
      <c r="R1567" t="str">
        <f t="shared" si="127"/>
        <v>art books</v>
      </c>
      <c r="S1567">
        <v>40672.396539351852</v>
      </c>
      <c r="T1567">
        <v>40702.396539351852</v>
      </c>
      <c r="U1567" s="11">
        <f t="shared" si="123"/>
        <v>40672.396539351852</v>
      </c>
      <c r="V1567" s="11">
        <f t="shared" si="124"/>
        <v>40702.396539351852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7">
        <f t="shared" si="125"/>
        <v>108.05</v>
      </c>
      <c r="Q1568" t="str">
        <f t="shared" si="126"/>
        <v>publishing</v>
      </c>
      <c r="R1568" t="str">
        <f t="shared" si="127"/>
        <v>art books</v>
      </c>
      <c r="S1568">
        <v>42549.583379629628</v>
      </c>
      <c r="T1568">
        <v>42578.583333333336</v>
      </c>
      <c r="U1568" s="11">
        <f t="shared" si="123"/>
        <v>42549.583379629628</v>
      </c>
      <c r="V1568" s="11">
        <f t="shared" si="124"/>
        <v>42578.583333333336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7">
        <f t="shared" si="125"/>
        <v>26.92</v>
      </c>
      <c r="Q1569" t="str">
        <f t="shared" si="126"/>
        <v>publishing</v>
      </c>
      <c r="R1569" t="str">
        <f t="shared" si="127"/>
        <v>art books</v>
      </c>
      <c r="S1569">
        <v>41671.603530092587</v>
      </c>
      <c r="T1569">
        <v>41686.666666666664</v>
      </c>
      <c r="U1569" s="11">
        <f t="shared" si="123"/>
        <v>41671.603530092587</v>
      </c>
      <c r="V1569" s="11">
        <f t="shared" si="124"/>
        <v>41686.666666666664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7">
        <f t="shared" si="125"/>
        <v>155</v>
      </c>
      <c r="Q1570" t="str">
        <f t="shared" si="126"/>
        <v>publishing</v>
      </c>
      <c r="R1570" t="str">
        <f t="shared" si="127"/>
        <v>art books</v>
      </c>
      <c r="S1570">
        <v>41961.728993055549</v>
      </c>
      <c r="T1570">
        <v>41996.728993055549</v>
      </c>
      <c r="U1570" s="11">
        <f t="shared" si="123"/>
        <v>41961.728993055549</v>
      </c>
      <c r="V1570" s="11">
        <f t="shared" si="124"/>
        <v>41996.728993055549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7" t="e">
        <f t="shared" si="125"/>
        <v>#DIV/0!</v>
      </c>
      <c r="Q1571" t="str">
        <f t="shared" si="126"/>
        <v>publishing</v>
      </c>
      <c r="R1571" t="str">
        <f t="shared" si="127"/>
        <v>art books</v>
      </c>
      <c r="S1571">
        <v>41389.346226851849</v>
      </c>
      <c r="T1571">
        <v>41419.346226851849</v>
      </c>
      <c r="U1571" s="11">
        <f t="shared" si="123"/>
        <v>41389.346226851849</v>
      </c>
      <c r="V1571" s="11">
        <f t="shared" si="124"/>
        <v>41419.346226851849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7">
        <f t="shared" si="125"/>
        <v>47.77</v>
      </c>
      <c r="Q1572" t="str">
        <f t="shared" si="126"/>
        <v>publishing</v>
      </c>
      <c r="R1572" t="str">
        <f t="shared" si="127"/>
        <v>art books</v>
      </c>
      <c r="S1572">
        <v>42438.480115740742</v>
      </c>
      <c r="T1572">
        <v>42468.43844907407</v>
      </c>
      <c r="U1572" s="11">
        <f t="shared" si="123"/>
        <v>42438.480115740742</v>
      </c>
      <c r="V1572" s="11">
        <f t="shared" si="124"/>
        <v>42468.43844907407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7">
        <f t="shared" si="125"/>
        <v>20</v>
      </c>
      <c r="Q1573" t="str">
        <f t="shared" si="126"/>
        <v>publishing</v>
      </c>
      <c r="R1573" t="str">
        <f t="shared" si="127"/>
        <v>art books</v>
      </c>
      <c r="S1573">
        <v>42144.436145833337</v>
      </c>
      <c r="T1573">
        <v>42174.436145833337</v>
      </c>
      <c r="U1573" s="11">
        <f t="shared" si="123"/>
        <v>42144.436145833337</v>
      </c>
      <c r="V1573" s="11">
        <f t="shared" si="124"/>
        <v>42174.436145833337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7">
        <f t="shared" si="125"/>
        <v>41.67</v>
      </c>
      <c r="Q1574" t="str">
        <f t="shared" si="126"/>
        <v>publishing</v>
      </c>
      <c r="R1574" t="str">
        <f t="shared" si="127"/>
        <v>art books</v>
      </c>
      <c r="S1574">
        <v>42403.699756944443</v>
      </c>
      <c r="T1574">
        <v>42428.665972222218</v>
      </c>
      <c r="U1574" s="11">
        <f t="shared" si="123"/>
        <v>42403.699756944443</v>
      </c>
      <c r="V1574" s="11">
        <f t="shared" si="124"/>
        <v>42428.665972222218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7">
        <f t="shared" si="125"/>
        <v>74.33</v>
      </c>
      <c r="Q1575" t="str">
        <f t="shared" si="126"/>
        <v>publishing</v>
      </c>
      <c r="R1575" t="str">
        <f t="shared" si="127"/>
        <v>art books</v>
      </c>
      <c r="S1575">
        <v>42785.666689814818</v>
      </c>
      <c r="T1575">
        <v>42825.832638888889</v>
      </c>
      <c r="U1575" s="11">
        <f t="shared" si="123"/>
        <v>42785.666689814818</v>
      </c>
      <c r="V1575" s="11">
        <f t="shared" si="124"/>
        <v>42825.832638888889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7">
        <f t="shared" si="125"/>
        <v>84.33</v>
      </c>
      <c r="Q1576" t="str">
        <f t="shared" si="126"/>
        <v>publishing</v>
      </c>
      <c r="R1576" t="str">
        <f t="shared" si="127"/>
        <v>art books</v>
      </c>
      <c r="S1576">
        <v>42017.594085648147</v>
      </c>
      <c r="T1576">
        <v>42052.594085648147</v>
      </c>
      <c r="U1576" s="11">
        <f t="shared" si="123"/>
        <v>42017.594085648147</v>
      </c>
      <c r="V1576" s="11">
        <f t="shared" si="124"/>
        <v>42052.594085648147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7">
        <f t="shared" si="125"/>
        <v>65.459999999999994</v>
      </c>
      <c r="Q1577" t="str">
        <f t="shared" si="126"/>
        <v>publishing</v>
      </c>
      <c r="R1577" t="str">
        <f t="shared" si="127"/>
        <v>art books</v>
      </c>
      <c r="S1577">
        <v>41799.190925925926</v>
      </c>
      <c r="T1577">
        <v>41829.190925925926</v>
      </c>
      <c r="U1577" s="11">
        <f t="shared" si="123"/>
        <v>41799.190925925926</v>
      </c>
      <c r="V1577" s="11">
        <f t="shared" si="124"/>
        <v>41829.190925925926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7">
        <f t="shared" si="125"/>
        <v>65</v>
      </c>
      <c r="Q1578" t="str">
        <f t="shared" si="126"/>
        <v>publishing</v>
      </c>
      <c r="R1578" t="str">
        <f t="shared" si="127"/>
        <v>art books</v>
      </c>
      <c r="S1578">
        <v>42140.545925925922</v>
      </c>
      <c r="T1578">
        <v>42185.545925925922</v>
      </c>
      <c r="U1578" s="11">
        <f t="shared" si="123"/>
        <v>42140.545925925922</v>
      </c>
      <c r="V1578" s="11">
        <f t="shared" si="124"/>
        <v>42185.545925925922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7">
        <f t="shared" si="125"/>
        <v>27.5</v>
      </c>
      <c r="Q1579" t="str">
        <f t="shared" si="126"/>
        <v>publishing</v>
      </c>
      <c r="R1579" t="str">
        <f t="shared" si="127"/>
        <v>art books</v>
      </c>
      <c r="S1579">
        <v>41054.514444444445</v>
      </c>
      <c r="T1579">
        <v>41114.514444444445</v>
      </c>
      <c r="U1579" s="11">
        <f t="shared" si="123"/>
        <v>41054.514444444445</v>
      </c>
      <c r="V1579" s="11">
        <f t="shared" si="124"/>
        <v>41114.514444444445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7">
        <f t="shared" si="125"/>
        <v>51.25</v>
      </c>
      <c r="Q1580" t="str">
        <f t="shared" si="126"/>
        <v>publishing</v>
      </c>
      <c r="R1580" t="str">
        <f t="shared" si="127"/>
        <v>art books</v>
      </c>
      <c r="S1580">
        <v>40398.732534722221</v>
      </c>
      <c r="T1580">
        <v>40422.75</v>
      </c>
      <c r="U1580" s="11">
        <f t="shared" si="123"/>
        <v>40398.732534722221</v>
      </c>
      <c r="V1580" s="11">
        <f t="shared" si="124"/>
        <v>40422.75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7">
        <f t="shared" si="125"/>
        <v>14</v>
      </c>
      <c r="Q1581" t="str">
        <f t="shared" si="126"/>
        <v>publishing</v>
      </c>
      <c r="R1581" t="str">
        <f t="shared" si="127"/>
        <v>art books</v>
      </c>
      <c r="S1581">
        <v>41481.663090277776</v>
      </c>
      <c r="T1581">
        <v>41514.663090277776</v>
      </c>
      <c r="U1581" s="11">
        <f t="shared" si="123"/>
        <v>41481.663090277776</v>
      </c>
      <c r="V1581" s="11">
        <f t="shared" si="124"/>
        <v>41514.663090277776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7" t="e">
        <f t="shared" si="125"/>
        <v>#DIV/0!</v>
      </c>
      <c r="Q1582" t="str">
        <f t="shared" si="126"/>
        <v>publishing</v>
      </c>
      <c r="R1582" t="str">
        <f t="shared" si="127"/>
        <v>art books</v>
      </c>
      <c r="S1582">
        <v>40989.716736111113</v>
      </c>
      <c r="T1582">
        <v>41049.716736111113</v>
      </c>
      <c r="U1582" s="11">
        <f t="shared" si="123"/>
        <v>40989.716736111113</v>
      </c>
      <c r="V1582" s="11">
        <f t="shared" si="124"/>
        <v>41049.716736111113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7">
        <f t="shared" si="125"/>
        <v>5</v>
      </c>
      <c r="Q1583" t="str">
        <f t="shared" si="126"/>
        <v>photography</v>
      </c>
      <c r="R1583" t="str">
        <f t="shared" si="127"/>
        <v>places</v>
      </c>
      <c r="S1583">
        <v>42325.115624999999</v>
      </c>
      <c r="T1583">
        <v>42357.115624999999</v>
      </c>
      <c r="U1583" s="11">
        <f t="shared" si="123"/>
        <v>42325.115624999999</v>
      </c>
      <c r="V1583" s="11">
        <f t="shared" si="124"/>
        <v>42357.115624999999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7">
        <f t="shared" si="125"/>
        <v>31</v>
      </c>
      <c r="Q1584" t="str">
        <f t="shared" si="126"/>
        <v>photography</v>
      </c>
      <c r="R1584" t="str">
        <f t="shared" si="127"/>
        <v>places</v>
      </c>
      <c r="S1584">
        <v>42246.456631944442</v>
      </c>
      <c r="T1584">
        <v>42303.555555555555</v>
      </c>
      <c r="U1584" s="11">
        <f t="shared" si="123"/>
        <v>42246.456631944442</v>
      </c>
      <c r="V1584" s="11">
        <f t="shared" si="124"/>
        <v>42303.555555555555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7">
        <f t="shared" si="125"/>
        <v>15</v>
      </c>
      <c r="Q1585" t="str">
        <f t="shared" si="126"/>
        <v>photography</v>
      </c>
      <c r="R1585" t="str">
        <f t="shared" si="127"/>
        <v>places</v>
      </c>
      <c r="S1585">
        <v>41877.571655092594</v>
      </c>
      <c r="T1585">
        <v>41907.571655092594</v>
      </c>
      <c r="U1585" s="11">
        <f t="shared" si="123"/>
        <v>41877.571655092594</v>
      </c>
      <c r="V1585" s="11">
        <f t="shared" si="124"/>
        <v>41907.571655092594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7" t="e">
        <f t="shared" si="125"/>
        <v>#DIV/0!</v>
      </c>
      <c r="Q1586" t="str">
        <f t="shared" si="126"/>
        <v>photography</v>
      </c>
      <c r="R1586" t="str">
        <f t="shared" si="127"/>
        <v>places</v>
      </c>
      <c r="S1586">
        <v>41779.315983796296</v>
      </c>
      <c r="T1586">
        <v>41789.315983796296</v>
      </c>
      <c r="U1586" s="11">
        <f t="shared" si="123"/>
        <v>41779.315983796296</v>
      </c>
      <c r="V1586" s="11">
        <f t="shared" si="124"/>
        <v>41789.315983796296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7">
        <f t="shared" si="125"/>
        <v>131.66999999999999</v>
      </c>
      <c r="Q1587" t="str">
        <f t="shared" si="126"/>
        <v>photography</v>
      </c>
      <c r="R1587" t="str">
        <f t="shared" si="127"/>
        <v>places</v>
      </c>
      <c r="S1587">
        <v>42707.562129629623</v>
      </c>
      <c r="T1587">
        <v>42729.124999999993</v>
      </c>
      <c r="U1587" s="11">
        <f t="shared" si="123"/>
        <v>42707.562129629623</v>
      </c>
      <c r="V1587" s="11">
        <f t="shared" si="124"/>
        <v>42729.124999999993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7" t="e">
        <f t="shared" si="125"/>
        <v>#DIV/0!</v>
      </c>
      <c r="Q1588" t="str">
        <f t="shared" si="126"/>
        <v>photography</v>
      </c>
      <c r="R1588" t="str">
        <f t="shared" si="127"/>
        <v>places</v>
      </c>
      <c r="S1588">
        <v>42068.771087962967</v>
      </c>
      <c r="T1588">
        <v>42098.729421296295</v>
      </c>
      <c r="U1588" s="11">
        <f t="shared" si="123"/>
        <v>42068.771087962967</v>
      </c>
      <c r="V1588" s="11">
        <f t="shared" si="124"/>
        <v>42098.729421296295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7">
        <f t="shared" si="125"/>
        <v>1</v>
      </c>
      <c r="Q1589" t="str">
        <f t="shared" si="126"/>
        <v>photography</v>
      </c>
      <c r="R1589" t="str">
        <f t="shared" si="127"/>
        <v>places</v>
      </c>
      <c r="S1589">
        <v>41956.617650462962</v>
      </c>
      <c r="T1589">
        <v>41986.617650462962</v>
      </c>
      <c r="U1589" s="11">
        <f t="shared" si="123"/>
        <v>41956.617650462962</v>
      </c>
      <c r="V1589" s="11">
        <f t="shared" si="124"/>
        <v>41986.617650462962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7" t="e">
        <f t="shared" si="125"/>
        <v>#DIV/0!</v>
      </c>
      <c r="Q1590" t="str">
        <f t="shared" si="126"/>
        <v>photography</v>
      </c>
      <c r="R1590" t="str">
        <f t="shared" si="127"/>
        <v>places</v>
      </c>
      <c r="S1590">
        <v>42004.916655092595</v>
      </c>
      <c r="T1590">
        <v>42035.508333333331</v>
      </c>
      <c r="U1590" s="11">
        <f t="shared" si="123"/>
        <v>42004.916655092595</v>
      </c>
      <c r="V1590" s="11">
        <f t="shared" si="124"/>
        <v>42035.508333333331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7" t="e">
        <f t="shared" si="125"/>
        <v>#DIV/0!</v>
      </c>
      <c r="Q1591" t="str">
        <f t="shared" si="126"/>
        <v>photography</v>
      </c>
      <c r="R1591" t="str">
        <f t="shared" si="127"/>
        <v>places</v>
      </c>
      <c r="S1591">
        <v>42256.651458333326</v>
      </c>
      <c r="T1591">
        <v>42286.651458333326</v>
      </c>
      <c r="U1591" s="11">
        <f t="shared" si="123"/>
        <v>42256.651458333326</v>
      </c>
      <c r="V1591" s="11">
        <f t="shared" si="124"/>
        <v>42286.651458333326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7">
        <f t="shared" si="125"/>
        <v>510</v>
      </c>
      <c r="Q1592" t="str">
        <f t="shared" si="126"/>
        <v>photography</v>
      </c>
      <c r="R1592" t="str">
        <f t="shared" si="127"/>
        <v>places</v>
      </c>
      <c r="S1592">
        <v>42240.523888888885</v>
      </c>
      <c r="T1592">
        <v>42270.523888888885</v>
      </c>
      <c r="U1592" s="11">
        <f t="shared" si="123"/>
        <v>42240.523888888885</v>
      </c>
      <c r="V1592" s="11">
        <f t="shared" si="124"/>
        <v>42270.523888888885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7">
        <f t="shared" si="125"/>
        <v>44.48</v>
      </c>
      <c r="Q1593" t="str">
        <f t="shared" si="126"/>
        <v>photography</v>
      </c>
      <c r="R1593" t="str">
        <f t="shared" si="127"/>
        <v>places</v>
      </c>
      <c r="S1593">
        <v>42433.392835648141</v>
      </c>
      <c r="T1593">
        <v>42463.351168981484</v>
      </c>
      <c r="U1593" s="11">
        <f t="shared" si="123"/>
        <v>42433.392835648141</v>
      </c>
      <c r="V1593" s="11">
        <f t="shared" si="124"/>
        <v>42463.351168981484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7" t="e">
        <f t="shared" si="125"/>
        <v>#DIV/0!</v>
      </c>
      <c r="Q1594" t="str">
        <f t="shared" si="126"/>
        <v>photography</v>
      </c>
      <c r="R1594" t="str">
        <f t="shared" si="127"/>
        <v>places</v>
      </c>
      <c r="S1594">
        <v>42045.73940972222</v>
      </c>
      <c r="T1594">
        <v>42090.697743055549</v>
      </c>
      <c r="U1594" s="11">
        <f t="shared" si="123"/>
        <v>42045.73940972222</v>
      </c>
      <c r="V1594" s="11">
        <f t="shared" si="124"/>
        <v>42090.697743055549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7">
        <f t="shared" si="125"/>
        <v>1</v>
      </c>
      <c r="Q1595" t="str">
        <f t="shared" si="126"/>
        <v>photography</v>
      </c>
      <c r="R1595" t="str">
        <f t="shared" si="127"/>
        <v>places</v>
      </c>
      <c r="S1595">
        <v>42033.51221064815</v>
      </c>
      <c r="T1595">
        <v>42063.51221064815</v>
      </c>
      <c r="U1595" s="11">
        <f t="shared" si="123"/>
        <v>42033.51221064815</v>
      </c>
      <c r="V1595" s="11">
        <f t="shared" si="124"/>
        <v>42063.51221064815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7">
        <f t="shared" si="125"/>
        <v>20.5</v>
      </c>
      <c r="Q1596" t="str">
        <f t="shared" si="126"/>
        <v>photography</v>
      </c>
      <c r="R1596" t="str">
        <f t="shared" si="127"/>
        <v>places</v>
      </c>
      <c r="S1596">
        <v>42445.379421296289</v>
      </c>
      <c r="T1596">
        <v>42505.347916666658</v>
      </c>
      <c r="U1596" s="11">
        <f t="shared" si="123"/>
        <v>42445.379421296289</v>
      </c>
      <c r="V1596" s="11">
        <f t="shared" si="124"/>
        <v>42505.347916666658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7">
        <f t="shared" si="125"/>
        <v>40</v>
      </c>
      <c r="Q1597" t="str">
        <f t="shared" si="126"/>
        <v>photography</v>
      </c>
      <c r="R1597" t="str">
        <f t="shared" si="127"/>
        <v>places</v>
      </c>
      <c r="S1597">
        <v>41779.71675925926</v>
      </c>
      <c r="T1597">
        <v>41808.509027777778</v>
      </c>
      <c r="U1597" s="11">
        <f t="shared" si="123"/>
        <v>41779.71675925926</v>
      </c>
      <c r="V1597" s="11">
        <f t="shared" si="124"/>
        <v>41808.509027777778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7">
        <f t="shared" si="125"/>
        <v>25</v>
      </c>
      <c r="Q1598" t="str">
        <f t="shared" si="126"/>
        <v>photography</v>
      </c>
      <c r="R1598" t="str">
        <f t="shared" si="127"/>
        <v>places</v>
      </c>
      <c r="S1598">
        <v>41941.096863425926</v>
      </c>
      <c r="T1598">
        <v>41986.13853009259</v>
      </c>
      <c r="U1598" s="11">
        <f t="shared" si="123"/>
        <v>41941.096863425926</v>
      </c>
      <c r="V1598" s="11">
        <f t="shared" si="124"/>
        <v>41986.13853009259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7" t="e">
        <f t="shared" si="125"/>
        <v>#DIV/0!</v>
      </c>
      <c r="Q1599" t="str">
        <f t="shared" si="126"/>
        <v>photography</v>
      </c>
      <c r="R1599" t="str">
        <f t="shared" si="127"/>
        <v>places</v>
      </c>
      <c r="S1599">
        <v>42603.020798611113</v>
      </c>
      <c r="T1599">
        <v>42633.020798611113</v>
      </c>
      <c r="U1599" s="11">
        <f t="shared" si="123"/>
        <v>42603.020798611113</v>
      </c>
      <c r="V1599" s="11">
        <f t="shared" si="124"/>
        <v>42633.020798611113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7">
        <f t="shared" si="125"/>
        <v>1</v>
      </c>
      <c r="Q1600" t="str">
        <f t="shared" si="126"/>
        <v>photography</v>
      </c>
      <c r="R1600" t="str">
        <f t="shared" si="127"/>
        <v>places</v>
      </c>
      <c r="S1600">
        <v>42151.334004629629</v>
      </c>
      <c r="T1600">
        <v>42211.334004629629</v>
      </c>
      <c r="U1600" s="11">
        <f t="shared" si="123"/>
        <v>42151.334004629629</v>
      </c>
      <c r="V1600" s="11">
        <f t="shared" si="124"/>
        <v>42211.334004629629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7" t="e">
        <f t="shared" si="125"/>
        <v>#DIV/0!</v>
      </c>
      <c r="Q1601" t="str">
        <f t="shared" si="126"/>
        <v>photography</v>
      </c>
      <c r="R1601" t="str">
        <f t="shared" si="127"/>
        <v>places</v>
      </c>
      <c r="S1601">
        <v>42438.205740740734</v>
      </c>
      <c r="T1601">
        <v>42468.164074074077</v>
      </c>
      <c r="U1601" s="11">
        <f t="shared" si="123"/>
        <v>42438.205740740734</v>
      </c>
      <c r="V1601" s="11">
        <f t="shared" si="124"/>
        <v>42468.164074074077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7">
        <f t="shared" si="125"/>
        <v>40.78</v>
      </c>
      <c r="Q1602" t="str">
        <f t="shared" si="126"/>
        <v>photography</v>
      </c>
      <c r="R1602" t="str">
        <f t="shared" si="127"/>
        <v>places</v>
      </c>
      <c r="S1602">
        <v>41790.723981481482</v>
      </c>
      <c r="T1602">
        <v>41834.882638888885</v>
      </c>
      <c r="U1602" s="11">
        <f t="shared" ref="U1602:U1665" si="128">(((J1602/60)/60)/24)+DATE(1970,1,1)+(-8/24)</f>
        <v>41790.723981481482</v>
      </c>
      <c r="V1602" s="11">
        <f t="shared" ref="V1602:V1665" si="129">(((I1602/60)/60)/24)+DATE(1970,1,1)+(-8/24)</f>
        <v>41834.882638888885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s="7">
        <f t="shared" ref="P1603:P1666" si="130">ROUND(E1603/L1603,2)</f>
        <v>48.33</v>
      </c>
      <c r="Q1603" t="str">
        <f t="shared" ref="Q1603:Q1666" si="131">LEFT(N1603,SEARCH("/",N1603,1)-1)</f>
        <v>music</v>
      </c>
      <c r="R1603" t="str">
        <f t="shared" ref="R1603:R1666" si="132">RIGHT(N1603,LEN(N1603)-SEARCH("/",N1603))</f>
        <v>rock</v>
      </c>
      <c r="S1603">
        <v>40637.759641203702</v>
      </c>
      <c r="T1603">
        <v>40667.759641203702</v>
      </c>
      <c r="U1603" s="11">
        <f t="shared" si="128"/>
        <v>40637.759641203702</v>
      </c>
      <c r="V1603" s="11">
        <f t="shared" si="129"/>
        <v>40667.759641203702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s="7">
        <f t="shared" si="130"/>
        <v>46.95</v>
      </c>
      <c r="Q1604" t="str">
        <f t="shared" si="131"/>
        <v>music</v>
      </c>
      <c r="R1604" t="str">
        <f t="shared" si="132"/>
        <v>rock</v>
      </c>
      <c r="S1604">
        <v>40787.964317129627</v>
      </c>
      <c r="T1604">
        <v>40830.625</v>
      </c>
      <c r="U1604" s="11">
        <f t="shared" si="128"/>
        <v>40787.964317129627</v>
      </c>
      <c r="V1604" s="11">
        <f t="shared" si="129"/>
        <v>40830.625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s="7">
        <f t="shared" si="130"/>
        <v>66.69</v>
      </c>
      <c r="Q1605" t="str">
        <f t="shared" si="131"/>
        <v>music</v>
      </c>
      <c r="R1605" t="str">
        <f t="shared" si="132"/>
        <v>rock</v>
      </c>
      <c r="S1605">
        <v>40875.836331018516</v>
      </c>
      <c r="T1605">
        <v>40935.836331018516</v>
      </c>
      <c r="U1605" s="11">
        <f t="shared" si="128"/>
        <v>40875.836331018516</v>
      </c>
      <c r="V1605" s="11">
        <f t="shared" si="129"/>
        <v>40935.836331018516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s="7">
        <f t="shared" si="130"/>
        <v>48.84</v>
      </c>
      <c r="Q1606" t="str">
        <f t="shared" si="131"/>
        <v>music</v>
      </c>
      <c r="R1606" t="str">
        <f t="shared" si="132"/>
        <v>rock</v>
      </c>
      <c r="S1606">
        <v>40945.511979166666</v>
      </c>
      <c r="T1606">
        <v>40985.470312499994</v>
      </c>
      <c r="U1606" s="11">
        <f t="shared" si="128"/>
        <v>40945.511979166666</v>
      </c>
      <c r="V1606" s="11">
        <f t="shared" si="129"/>
        <v>40985.470312499994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s="7">
        <f t="shared" si="130"/>
        <v>137.31</v>
      </c>
      <c r="Q1607" t="str">
        <f t="shared" si="131"/>
        <v>music</v>
      </c>
      <c r="R1607" t="str">
        <f t="shared" si="132"/>
        <v>rock</v>
      </c>
      <c r="S1607">
        <v>40746.679548611108</v>
      </c>
      <c r="T1607">
        <v>40755.958333333328</v>
      </c>
      <c r="U1607" s="11">
        <f t="shared" si="128"/>
        <v>40746.679548611108</v>
      </c>
      <c r="V1607" s="11">
        <f t="shared" si="129"/>
        <v>40755.958333333328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s="7">
        <f t="shared" si="130"/>
        <v>87.83</v>
      </c>
      <c r="Q1608" t="str">
        <f t="shared" si="131"/>
        <v>music</v>
      </c>
      <c r="R1608" t="str">
        <f t="shared" si="132"/>
        <v>rock</v>
      </c>
      <c r="S1608">
        <v>40535.778217592589</v>
      </c>
      <c r="T1608">
        <v>40625.736550925925</v>
      </c>
      <c r="U1608" s="11">
        <f t="shared" si="128"/>
        <v>40535.778217592589</v>
      </c>
      <c r="V1608" s="11">
        <f t="shared" si="129"/>
        <v>40625.736550925925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s="7">
        <f t="shared" si="130"/>
        <v>70.790000000000006</v>
      </c>
      <c r="Q1609" t="str">
        <f t="shared" si="131"/>
        <v>music</v>
      </c>
      <c r="R1609" t="str">
        <f t="shared" si="132"/>
        <v>rock</v>
      </c>
      <c r="S1609">
        <v>41053.475127314814</v>
      </c>
      <c r="T1609">
        <v>41074.475127314814</v>
      </c>
      <c r="U1609" s="11">
        <f t="shared" si="128"/>
        <v>41053.475127314814</v>
      </c>
      <c r="V1609" s="11">
        <f t="shared" si="129"/>
        <v>41074.475127314814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s="7">
        <f t="shared" si="130"/>
        <v>52.83</v>
      </c>
      <c r="Q1610" t="str">
        <f t="shared" si="131"/>
        <v>music</v>
      </c>
      <c r="R1610" t="str">
        <f t="shared" si="132"/>
        <v>rock</v>
      </c>
      <c r="S1610">
        <v>41607.497523148144</v>
      </c>
      <c r="T1610">
        <v>41639.893055555556</v>
      </c>
      <c r="U1610" s="11">
        <f t="shared" si="128"/>
        <v>41607.497523148144</v>
      </c>
      <c r="V1610" s="11">
        <f t="shared" si="129"/>
        <v>41639.893055555556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s="7">
        <f t="shared" si="130"/>
        <v>443.75</v>
      </c>
      <c r="Q1611" t="str">
        <f t="shared" si="131"/>
        <v>music</v>
      </c>
      <c r="R1611" t="str">
        <f t="shared" si="132"/>
        <v>rock</v>
      </c>
      <c r="S1611">
        <v>40795.667928240735</v>
      </c>
      <c r="T1611">
        <v>40849</v>
      </c>
      <c r="U1611" s="11">
        <f t="shared" si="128"/>
        <v>40795.667928240735</v>
      </c>
      <c r="V1611" s="11">
        <f t="shared" si="129"/>
        <v>40849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s="7">
        <f t="shared" si="130"/>
        <v>48.54</v>
      </c>
      <c r="Q1612" t="str">
        <f t="shared" si="131"/>
        <v>music</v>
      </c>
      <c r="R1612" t="str">
        <f t="shared" si="132"/>
        <v>rock</v>
      </c>
      <c r="S1612">
        <v>41228.591550925921</v>
      </c>
      <c r="T1612">
        <v>41258.591550925921</v>
      </c>
      <c r="U1612" s="11">
        <f t="shared" si="128"/>
        <v>41228.591550925921</v>
      </c>
      <c r="V1612" s="11">
        <f t="shared" si="129"/>
        <v>41258.591550925921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s="7">
        <f t="shared" si="130"/>
        <v>37.07</v>
      </c>
      <c r="Q1613" t="str">
        <f t="shared" si="131"/>
        <v>music</v>
      </c>
      <c r="R1613" t="str">
        <f t="shared" si="132"/>
        <v>rock</v>
      </c>
      <c r="S1613">
        <v>41408.667037037034</v>
      </c>
      <c r="T1613">
        <v>41429.667037037034</v>
      </c>
      <c r="U1613" s="11">
        <f t="shared" si="128"/>
        <v>41408.667037037034</v>
      </c>
      <c r="V1613" s="11">
        <f t="shared" si="129"/>
        <v>41429.667037037034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s="7">
        <f t="shared" si="130"/>
        <v>50</v>
      </c>
      <c r="Q1614" t="str">
        <f t="shared" si="131"/>
        <v>music</v>
      </c>
      <c r="R1614" t="str">
        <f t="shared" si="132"/>
        <v>rock</v>
      </c>
      <c r="S1614">
        <v>41246.541481481479</v>
      </c>
      <c r="T1614">
        <v>41276.541481481479</v>
      </c>
      <c r="U1614" s="11">
        <f t="shared" si="128"/>
        <v>41246.541481481479</v>
      </c>
      <c r="V1614" s="11">
        <f t="shared" si="129"/>
        <v>41276.541481481479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s="7">
        <f t="shared" si="130"/>
        <v>39.04</v>
      </c>
      <c r="Q1615" t="str">
        <f t="shared" si="131"/>
        <v>music</v>
      </c>
      <c r="R1615" t="str">
        <f t="shared" si="132"/>
        <v>rock</v>
      </c>
      <c r="S1615">
        <v>41081.736134259256</v>
      </c>
      <c r="T1615">
        <v>41111.736134259256</v>
      </c>
      <c r="U1615" s="11">
        <f t="shared" si="128"/>
        <v>41081.736134259256</v>
      </c>
      <c r="V1615" s="11">
        <f t="shared" si="129"/>
        <v>41111.736134259256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s="7">
        <f t="shared" si="130"/>
        <v>66.69</v>
      </c>
      <c r="Q1616" t="str">
        <f t="shared" si="131"/>
        <v>music</v>
      </c>
      <c r="R1616" t="str">
        <f t="shared" si="132"/>
        <v>rock</v>
      </c>
      <c r="S1616">
        <v>41794.647789351846</v>
      </c>
      <c r="T1616">
        <v>41854.375</v>
      </c>
      <c r="U1616" s="11">
        <f t="shared" si="128"/>
        <v>41794.647789351846</v>
      </c>
      <c r="V1616" s="11">
        <f t="shared" si="129"/>
        <v>41854.375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s="7">
        <f t="shared" si="130"/>
        <v>67.13</v>
      </c>
      <c r="Q1617" t="str">
        <f t="shared" si="131"/>
        <v>music</v>
      </c>
      <c r="R1617" t="str">
        <f t="shared" si="132"/>
        <v>rock</v>
      </c>
      <c r="S1617">
        <v>40844.717546296291</v>
      </c>
      <c r="T1617">
        <v>40889.759212962963</v>
      </c>
      <c r="U1617" s="11">
        <f t="shared" si="128"/>
        <v>40844.717546296291</v>
      </c>
      <c r="V1617" s="11">
        <f t="shared" si="129"/>
        <v>40889.759212962963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s="7">
        <f t="shared" si="130"/>
        <v>66.37</v>
      </c>
      <c r="Q1618" t="str">
        <f t="shared" si="131"/>
        <v>music</v>
      </c>
      <c r="R1618" t="str">
        <f t="shared" si="132"/>
        <v>rock</v>
      </c>
      <c r="S1618">
        <v>41194.382187499999</v>
      </c>
      <c r="T1618">
        <v>41235.583333333328</v>
      </c>
      <c r="U1618" s="11">
        <f t="shared" si="128"/>
        <v>41194.382187499999</v>
      </c>
      <c r="V1618" s="11">
        <f t="shared" si="129"/>
        <v>41235.583333333328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s="7">
        <f t="shared" si="130"/>
        <v>64.62</v>
      </c>
      <c r="Q1619" t="str">
        <f t="shared" si="131"/>
        <v>music</v>
      </c>
      <c r="R1619" t="str">
        <f t="shared" si="132"/>
        <v>rock</v>
      </c>
      <c r="S1619">
        <v>41546.330879629626</v>
      </c>
      <c r="T1619">
        <v>41579.458333333328</v>
      </c>
      <c r="U1619" s="11">
        <f t="shared" si="128"/>
        <v>41546.330879629626</v>
      </c>
      <c r="V1619" s="11">
        <f t="shared" si="129"/>
        <v>41579.458333333328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s="7">
        <f t="shared" si="130"/>
        <v>58.37</v>
      </c>
      <c r="Q1620" t="str">
        <f t="shared" si="131"/>
        <v>music</v>
      </c>
      <c r="R1620" t="str">
        <f t="shared" si="132"/>
        <v>rock</v>
      </c>
      <c r="S1620">
        <v>41301.321006944439</v>
      </c>
      <c r="T1620">
        <v>41341.321006944439</v>
      </c>
      <c r="U1620" s="11">
        <f t="shared" si="128"/>
        <v>41301.321006944439</v>
      </c>
      <c r="V1620" s="11">
        <f t="shared" si="129"/>
        <v>41341.321006944439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s="7">
        <f t="shared" si="130"/>
        <v>86.96</v>
      </c>
      <c r="Q1621" t="str">
        <f t="shared" si="131"/>
        <v>music</v>
      </c>
      <c r="R1621" t="str">
        <f t="shared" si="132"/>
        <v>rock</v>
      </c>
      <c r="S1621">
        <v>41875.852847222224</v>
      </c>
      <c r="T1621">
        <v>41896.852847222224</v>
      </c>
      <c r="U1621" s="11">
        <f t="shared" si="128"/>
        <v>41875.852847222224</v>
      </c>
      <c r="V1621" s="11">
        <f t="shared" si="129"/>
        <v>41896.852847222224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s="7">
        <f t="shared" si="130"/>
        <v>66.47</v>
      </c>
      <c r="Q1622" t="str">
        <f t="shared" si="131"/>
        <v>music</v>
      </c>
      <c r="R1622" t="str">
        <f t="shared" si="132"/>
        <v>rock</v>
      </c>
      <c r="S1622">
        <v>41321.006249999999</v>
      </c>
      <c r="T1622">
        <v>41328.006249999999</v>
      </c>
      <c r="U1622" s="11">
        <f t="shared" si="128"/>
        <v>41321.006249999999</v>
      </c>
      <c r="V1622" s="11">
        <f t="shared" si="129"/>
        <v>41328.006249999999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s="7">
        <f t="shared" si="130"/>
        <v>163.78</v>
      </c>
      <c r="Q1623" t="str">
        <f t="shared" si="131"/>
        <v>music</v>
      </c>
      <c r="R1623" t="str">
        <f t="shared" si="132"/>
        <v>rock</v>
      </c>
      <c r="S1623">
        <v>41003.273321759254</v>
      </c>
      <c r="T1623">
        <v>41056.832638888889</v>
      </c>
      <c r="U1623" s="11">
        <f t="shared" si="128"/>
        <v>41003.273321759254</v>
      </c>
      <c r="V1623" s="11">
        <f t="shared" si="129"/>
        <v>41056.832638888889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s="7">
        <f t="shared" si="130"/>
        <v>107.98</v>
      </c>
      <c r="Q1624" t="str">
        <f t="shared" si="131"/>
        <v>music</v>
      </c>
      <c r="R1624" t="str">
        <f t="shared" si="132"/>
        <v>rock</v>
      </c>
      <c r="S1624">
        <v>41949.961504629624</v>
      </c>
      <c r="T1624">
        <v>41989.999305555553</v>
      </c>
      <c r="U1624" s="11">
        <f t="shared" si="128"/>
        <v>41949.961504629624</v>
      </c>
      <c r="V1624" s="11">
        <f t="shared" si="129"/>
        <v>41989.999305555553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s="7">
        <f t="shared" si="130"/>
        <v>42.11</v>
      </c>
      <c r="Q1625" t="str">
        <f t="shared" si="131"/>
        <v>music</v>
      </c>
      <c r="R1625" t="str">
        <f t="shared" si="132"/>
        <v>rock</v>
      </c>
      <c r="S1625">
        <v>41453.355196759258</v>
      </c>
      <c r="T1625">
        <v>41513.355196759258</v>
      </c>
      <c r="U1625" s="11">
        <f t="shared" si="128"/>
        <v>41453.355196759258</v>
      </c>
      <c r="V1625" s="11">
        <f t="shared" si="129"/>
        <v>41513.355196759258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s="7">
        <f t="shared" si="130"/>
        <v>47.2</v>
      </c>
      <c r="Q1626" t="str">
        <f t="shared" si="131"/>
        <v>music</v>
      </c>
      <c r="R1626" t="str">
        <f t="shared" si="132"/>
        <v>rock</v>
      </c>
      <c r="S1626">
        <v>41243.033969907403</v>
      </c>
      <c r="T1626">
        <v>41283.033969907403</v>
      </c>
      <c r="U1626" s="11">
        <f t="shared" si="128"/>
        <v>41243.033969907403</v>
      </c>
      <c r="V1626" s="11">
        <f t="shared" si="129"/>
        <v>41283.033969907403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s="7">
        <f t="shared" si="130"/>
        <v>112.02</v>
      </c>
      <c r="Q1627" t="str">
        <f t="shared" si="131"/>
        <v>music</v>
      </c>
      <c r="R1627" t="str">
        <f t="shared" si="132"/>
        <v>rock</v>
      </c>
      <c r="S1627">
        <v>41135.366354166668</v>
      </c>
      <c r="T1627">
        <v>41163.366354166668</v>
      </c>
      <c r="U1627" s="11">
        <f t="shared" si="128"/>
        <v>41135.366354166668</v>
      </c>
      <c r="V1627" s="11">
        <f t="shared" si="129"/>
        <v>41163.366354166668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s="7">
        <f t="shared" si="130"/>
        <v>74.95</v>
      </c>
      <c r="Q1628" t="str">
        <f t="shared" si="131"/>
        <v>music</v>
      </c>
      <c r="R1628" t="str">
        <f t="shared" si="132"/>
        <v>rock</v>
      </c>
      <c r="S1628">
        <v>41579.514664351853</v>
      </c>
      <c r="T1628">
        <v>41609.556331018517</v>
      </c>
      <c r="U1628" s="11">
        <f t="shared" si="128"/>
        <v>41579.514664351853</v>
      </c>
      <c r="V1628" s="11">
        <f t="shared" si="129"/>
        <v>41609.556331018517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s="7">
        <f t="shared" si="130"/>
        <v>61.58</v>
      </c>
      <c r="Q1629" t="str">
        <f t="shared" si="131"/>
        <v>music</v>
      </c>
      <c r="R1629" t="str">
        <f t="shared" si="132"/>
        <v>rock</v>
      </c>
      <c r="S1629">
        <v>41205.373715277776</v>
      </c>
      <c r="T1629">
        <v>41238.874305555553</v>
      </c>
      <c r="U1629" s="11">
        <f t="shared" si="128"/>
        <v>41205.373715277776</v>
      </c>
      <c r="V1629" s="11">
        <f t="shared" si="129"/>
        <v>41238.874305555553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s="7">
        <f t="shared" si="130"/>
        <v>45.88</v>
      </c>
      <c r="Q1630" t="str">
        <f t="shared" si="131"/>
        <v>music</v>
      </c>
      <c r="R1630" t="str">
        <f t="shared" si="132"/>
        <v>rock</v>
      </c>
      <c r="S1630">
        <v>41774.403726851851</v>
      </c>
      <c r="T1630">
        <v>41807.403726851851</v>
      </c>
      <c r="U1630" s="11">
        <f t="shared" si="128"/>
        <v>41774.403726851851</v>
      </c>
      <c r="V1630" s="11">
        <f t="shared" si="129"/>
        <v>41807.403726851851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s="7">
        <f t="shared" si="130"/>
        <v>75.849999999999994</v>
      </c>
      <c r="Q1631" t="str">
        <f t="shared" si="131"/>
        <v>music</v>
      </c>
      <c r="R1631" t="str">
        <f t="shared" si="132"/>
        <v>rock</v>
      </c>
      <c r="S1631">
        <v>41645.533946759257</v>
      </c>
      <c r="T1631">
        <v>41690.533946759257</v>
      </c>
      <c r="U1631" s="11">
        <f t="shared" si="128"/>
        <v>41645.533946759257</v>
      </c>
      <c r="V1631" s="11">
        <f t="shared" si="129"/>
        <v>41690.533946759257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s="7">
        <f t="shared" si="130"/>
        <v>84.21</v>
      </c>
      <c r="Q1632" t="str">
        <f t="shared" si="131"/>
        <v>music</v>
      </c>
      <c r="R1632" t="str">
        <f t="shared" si="132"/>
        <v>rock</v>
      </c>
      <c r="S1632">
        <v>40939.504340277774</v>
      </c>
      <c r="T1632">
        <v>40969.957638888889</v>
      </c>
      <c r="U1632" s="11">
        <f t="shared" si="128"/>
        <v>40939.504340277774</v>
      </c>
      <c r="V1632" s="11">
        <f t="shared" si="129"/>
        <v>40969.957638888889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s="7">
        <f t="shared" si="130"/>
        <v>117.23</v>
      </c>
      <c r="Q1633" t="str">
        <f t="shared" si="131"/>
        <v>music</v>
      </c>
      <c r="R1633" t="str">
        <f t="shared" si="132"/>
        <v>rock</v>
      </c>
      <c r="S1633">
        <v>41164.52616898148</v>
      </c>
      <c r="T1633">
        <v>41194.52616898148</v>
      </c>
      <c r="U1633" s="11">
        <f t="shared" si="128"/>
        <v>41164.52616898148</v>
      </c>
      <c r="V1633" s="11">
        <f t="shared" si="129"/>
        <v>41194.52616898148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s="7">
        <f t="shared" si="130"/>
        <v>86.49</v>
      </c>
      <c r="Q1634" t="str">
        <f t="shared" si="131"/>
        <v>music</v>
      </c>
      <c r="R1634" t="str">
        <f t="shared" si="132"/>
        <v>rock</v>
      </c>
      <c r="S1634">
        <v>40750.007569444439</v>
      </c>
      <c r="T1634">
        <v>40810.007569444439</v>
      </c>
      <c r="U1634" s="11">
        <f t="shared" si="128"/>
        <v>40750.007569444439</v>
      </c>
      <c r="V1634" s="11">
        <f t="shared" si="129"/>
        <v>40810.007569444439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s="7">
        <f t="shared" si="130"/>
        <v>172.41</v>
      </c>
      <c r="Q1635" t="str">
        <f t="shared" si="131"/>
        <v>music</v>
      </c>
      <c r="R1635" t="str">
        <f t="shared" si="132"/>
        <v>rock</v>
      </c>
      <c r="S1635">
        <v>40896.550416666665</v>
      </c>
      <c r="T1635">
        <v>40923.875</v>
      </c>
      <c r="U1635" s="11">
        <f t="shared" si="128"/>
        <v>40896.550416666665</v>
      </c>
      <c r="V1635" s="11">
        <f t="shared" si="129"/>
        <v>40923.875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s="7">
        <f t="shared" si="130"/>
        <v>62.81</v>
      </c>
      <c r="Q1636" t="str">
        <f t="shared" si="131"/>
        <v>music</v>
      </c>
      <c r="R1636" t="str">
        <f t="shared" si="132"/>
        <v>rock</v>
      </c>
      <c r="S1636">
        <v>40657.856493055551</v>
      </c>
      <c r="T1636">
        <v>40695.915972222218</v>
      </c>
      <c r="U1636" s="11">
        <f t="shared" si="128"/>
        <v>40657.856493055551</v>
      </c>
      <c r="V1636" s="11">
        <f t="shared" si="129"/>
        <v>40695.915972222218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s="7">
        <f t="shared" si="130"/>
        <v>67.73</v>
      </c>
      <c r="Q1637" t="str">
        <f t="shared" si="131"/>
        <v>music</v>
      </c>
      <c r="R1637" t="str">
        <f t="shared" si="132"/>
        <v>rock</v>
      </c>
      <c r="S1637">
        <v>42502.535428240742</v>
      </c>
      <c r="T1637">
        <v>42562.535428240742</v>
      </c>
      <c r="U1637" s="11">
        <f t="shared" si="128"/>
        <v>42502.535428240742</v>
      </c>
      <c r="V1637" s="11">
        <f t="shared" si="129"/>
        <v>42562.535428240742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s="7">
        <f t="shared" si="130"/>
        <v>53.56</v>
      </c>
      <c r="Q1638" t="str">
        <f t="shared" si="131"/>
        <v>music</v>
      </c>
      <c r="R1638" t="str">
        <f t="shared" si="132"/>
        <v>rock</v>
      </c>
      <c r="S1638">
        <v>40662.753333333334</v>
      </c>
      <c r="T1638">
        <v>40705.833333333328</v>
      </c>
      <c r="U1638" s="11">
        <f t="shared" si="128"/>
        <v>40662.753333333334</v>
      </c>
      <c r="V1638" s="11">
        <f t="shared" si="129"/>
        <v>40705.833333333328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s="7">
        <f t="shared" si="130"/>
        <v>34.6</v>
      </c>
      <c r="Q1639" t="str">
        <f t="shared" si="131"/>
        <v>music</v>
      </c>
      <c r="R1639" t="str">
        <f t="shared" si="132"/>
        <v>rock</v>
      </c>
      <c r="S1639">
        <v>40122.418287037035</v>
      </c>
      <c r="T1639">
        <v>40178.652083333334</v>
      </c>
      <c r="U1639" s="11">
        <f t="shared" si="128"/>
        <v>40122.418287037035</v>
      </c>
      <c r="V1639" s="11">
        <f t="shared" si="129"/>
        <v>40178.652083333334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 s="7">
        <f t="shared" si="130"/>
        <v>38.89</v>
      </c>
      <c r="Q1640" t="str">
        <f t="shared" si="131"/>
        <v>music</v>
      </c>
      <c r="R1640" t="str">
        <f t="shared" si="132"/>
        <v>rock</v>
      </c>
      <c r="S1640">
        <v>41288.353796296295</v>
      </c>
      <c r="T1640">
        <v>41333.559027777774</v>
      </c>
      <c r="U1640" s="11">
        <f t="shared" si="128"/>
        <v>41288.353796296295</v>
      </c>
      <c r="V1640" s="11">
        <f t="shared" si="129"/>
        <v>41333.559027777774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s="7">
        <f t="shared" si="130"/>
        <v>94.74</v>
      </c>
      <c r="Q1641" t="str">
        <f t="shared" si="131"/>
        <v>music</v>
      </c>
      <c r="R1641" t="str">
        <f t="shared" si="132"/>
        <v>rock</v>
      </c>
      <c r="S1641">
        <v>40941.319039351853</v>
      </c>
      <c r="T1641">
        <v>40971.319039351853</v>
      </c>
      <c r="U1641" s="11">
        <f t="shared" si="128"/>
        <v>40941.319039351853</v>
      </c>
      <c r="V1641" s="11">
        <f t="shared" si="129"/>
        <v>40971.319039351853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s="7">
        <f t="shared" si="130"/>
        <v>39.97</v>
      </c>
      <c r="Q1642" t="str">
        <f t="shared" si="131"/>
        <v>music</v>
      </c>
      <c r="R1642" t="str">
        <f t="shared" si="132"/>
        <v>rock</v>
      </c>
      <c r="S1642">
        <v>40378.897627314815</v>
      </c>
      <c r="T1642">
        <v>40392.749305555553</v>
      </c>
      <c r="U1642" s="11">
        <f t="shared" si="128"/>
        <v>40378.897627314815</v>
      </c>
      <c r="V1642" s="11">
        <f t="shared" si="129"/>
        <v>40392.749305555553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s="7">
        <f t="shared" si="130"/>
        <v>97.5</v>
      </c>
      <c r="Q1643" t="str">
        <f t="shared" si="131"/>
        <v>music</v>
      </c>
      <c r="R1643" t="str">
        <f t="shared" si="132"/>
        <v>pop</v>
      </c>
      <c r="S1643">
        <v>41962.263240740744</v>
      </c>
      <c r="T1643">
        <v>41992.263240740744</v>
      </c>
      <c r="U1643" s="11">
        <f t="shared" si="128"/>
        <v>41962.263240740744</v>
      </c>
      <c r="V1643" s="11">
        <f t="shared" si="129"/>
        <v>41992.263240740744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s="7">
        <f t="shared" si="130"/>
        <v>42.86</v>
      </c>
      <c r="Q1644" t="str">
        <f t="shared" si="131"/>
        <v>music</v>
      </c>
      <c r="R1644" t="str">
        <f t="shared" si="132"/>
        <v>pop</v>
      </c>
      <c r="S1644">
        <v>40687.691284722219</v>
      </c>
      <c r="T1644">
        <v>40707.691284722219</v>
      </c>
      <c r="U1644" s="11">
        <f t="shared" si="128"/>
        <v>40687.691284722219</v>
      </c>
      <c r="V1644" s="11">
        <f t="shared" si="129"/>
        <v>40707.691284722219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s="7">
        <f t="shared" si="130"/>
        <v>168.51</v>
      </c>
      <c r="Q1645" t="str">
        <f t="shared" si="131"/>
        <v>music</v>
      </c>
      <c r="R1645" t="str">
        <f t="shared" si="132"/>
        <v>pop</v>
      </c>
      <c r="S1645">
        <v>41146.490879629629</v>
      </c>
      <c r="T1645">
        <v>41176.490879629629</v>
      </c>
      <c r="U1645" s="11">
        <f t="shared" si="128"/>
        <v>41146.490879629629</v>
      </c>
      <c r="V1645" s="11">
        <f t="shared" si="129"/>
        <v>41176.490879629629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s="7">
        <f t="shared" si="130"/>
        <v>85.55</v>
      </c>
      <c r="Q1646" t="str">
        <f t="shared" si="131"/>
        <v>music</v>
      </c>
      <c r="R1646" t="str">
        <f t="shared" si="132"/>
        <v>pop</v>
      </c>
      <c r="S1646">
        <v>41174.726388888885</v>
      </c>
      <c r="T1646">
        <v>41234.768055555556</v>
      </c>
      <c r="U1646" s="11">
        <f t="shared" si="128"/>
        <v>41174.726388888885</v>
      </c>
      <c r="V1646" s="11">
        <f t="shared" si="129"/>
        <v>41234.768055555556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s="7">
        <f t="shared" si="130"/>
        <v>554</v>
      </c>
      <c r="Q1647" t="str">
        <f t="shared" si="131"/>
        <v>music</v>
      </c>
      <c r="R1647" t="str">
        <f t="shared" si="132"/>
        <v>pop</v>
      </c>
      <c r="S1647">
        <v>41521.284027777772</v>
      </c>
      <c r="T1647">
        <v>41535.284027777772</v>
      </c>
      <c r="U1647" s="11">
        <f t="shared" si="128"/>
        <v>41521.284027777772</v>
      </c>
      <c r="V1647" s="11">
        <f t="shared" si="129"/>
        <v>41535.284027777772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s="7">
        <f t="shared" si="130"/>
        <v>26.55</v>
      </c>
      <c r="Q1648" t="str">
        <f t="shared" si="131"/>
        <v>music</v>
      </c>
      <c r="R1648" t="str">
        <f t="shared" si="132"/>
        <v>pop</v>
      </c>
      <c r="S1648">
        <v>41833.116932870369</v>
      </c>
      <c r="T1648">
        <v>41865.424305555556</v>
      </c>
      <c r="U1648" s="11">
        <f t="shared" si="128"/>
        <v>41833.116932870369</v>
      </c>
      <c r="V1648" s="11">
        <f t="shared" si="129"/>
        <v>41865.424305555556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s="7">
        <f t="shared" si="130"/>
        <v>113.83</v>
      </c>
      <c r="Q1649" t="str">
        <f t="shared" si="131"/>
        <v>music</v>
      </c>
      <c r="R1649" t="str">
        <f t="shared" si="132"/>
        <v>pop</v>
      </c>
      <c r="S1649">
        <v>41039.076122685183</v>
      </c>
      <c r="T1649">
        <v>41069.076122685183</v>
      </c>
      <c r="U1649" s="11">
        <f t="shared" si="128"/>
        <v>41039.076122685183</v>
      </c>
      <c r="V1649" s="11">
        <f t="shared" si="129"/>
        <v>41069.076122685183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s="7">
        <f t="shared" si="130"/>
        <v>32.01</v>
      </c>
      <c r="Q1650" t="str">
        <f t="shared" si="131"/>
        <v>music</v>
      </c>
      <c r="R1650" t="str">
        <f t="shared" si="132"/>
        <v>pop</v>
      </c>
      <c r="S1650">
        <v>40592.371319444443</v>
      </c>
      <c r="T1650">
        <v>40622.329652777778</v>
      </c>
      <c r="U1650" s="11">
        <f t="shared" si="128"/>
        <v>40592.371319444443</v>
      </c>
      <c r="V1650" s="11">
        <f t="shared" si="129"/>
        <v>40622.329652777778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s="7">
        <f t="shared" si="130"/>
        <v>47.19</v>
      </c>
      <c r="Q1651" t="str">
        <f t="shared" si="131"/>
        <v>music</v>
      </c>
      <c r="R1651" t="str">
        <f t="shared" si="132"/>
        <v>pop</v>
      </c>
      <c r="S1651">
        <v>41737.351331018515</v>
      </c>
      <c r="T1651">
        <v>41782.351331018515</v>
      </c>
      <c r="U1651" s="11">
        <f t="shared" si="128"/>
        <v>41737.351331018515</v>
      </c>
      <c r="V1651" s="11">
        <f t="shared" si="129"/>
        <v>41782.351331018515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s="7">
        <f t="shared" si="130"/>
        <v>88.47</v>
      </c>
      <c r="Q1652" t="str">
        <f t="shared" si="131"/>
        <v>music</v>
      </c>
      <c r="R1652" t="str">
        <f t="shared" si="132"/>
        <v>pop</v>
      </c>
      <c r="S1652">
        <v>41526.102280092593</v>
      </c>
      <c r="T1652">
        <v>41556.102280092593</v>
      </c>
      <c r="U1652" s="11">
        <f t="shared" si="128"/>
        <v>41526.102280092593</v>
      </c>
      <c r="V1652" s="11">
        <f t="shared" si="129"/>
        <v>41556.102280092593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s="7">
        <f t="shared" si="130"/>
        <v>100.75</v>
      </c>
      <c r="Q1653" t="str">
        <f t="shared" si="131"/>
        <v>music</v>
      </c>
      <c r="R1653" t="str">
        <f t="shared" si="132"/>
        <v>pop</v>
      </c>
      <c r="S1653">
        <v>40625.567361111105</v>
      </c>
      <c r="T1653">
        <v>40658.957638888889</v>
      </c>
      <c r="U1653" s="11">
        <f t="shared" si="128"/>
        <v>40625.567361111105</v>
      </c>
      <c r="V1653" s="11">
        <f t="shared" si="129"/>
        <v>40658.957638888889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s="7">
        <f t="shared" si="130"/>
        <v>64.709999999999994</v>
      </c>
      <c r="Q1654" t="str">
        <f t="shared" si="131"/>
        <v>music</v>
      </c>
      <c r="R1654" t="str">
        <f t="shared" si="132"/>
        <v>pop</v>
      </c>
      <c r="S1654">
        <v>41572.159641203703</v>
      </c>
      <c r="T1654">
        <v>41602.201307870368</v>
      </c>
      <c r="U1654" s="11">
        <f t="shared" si="128"/>
        <v>41572.159641203703</v>
      </c>
      <c r="V1654" s="11">
        <f t="shared" si="129"/>
        <v>41602.201307870368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s="7">
        <f t="shared" si="130"/>
        <v>51.85</v>
      </c>
      <c r="Q1655" t="str">
        <f t="shared" si="131"/>
        <v>music</v>
      </c>
      <c r="R1655" t="str">
        <f t="shared" si="132"/>
        <v>pop</v>
      </c>
      <c r="S1655">
        <v>40626.501111111109</v>
      </c>
      <c r="T1655">
        <v>40657.501111111109</v>
      </c>
      <c r="U1655" s="11">
        <f t="shared" si="128"/>
        <v>40626.501111111109</v>
      </c>
      <c r="V1655" s="11">
        <f t="shared" si="129"/>
        <v>40657.501111111109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s="7">
        <f t="shared" si="130"/>
        <v>38.79</v>
      </c>
      <c r="Q1656" t="str">
        <f t="shared" si="131"/>
        <v>music</v>
      </c>
      <c r="R1656" t="str">
        <f t="shared" si="132"/>
        <v>pop</v>
      </c>
      <c r="S1656">
        <v>40987.557407407403</v>
      </c>
      <c r="T1656">
        <v>41017.557407407403</v>
      </c>
      <c r="U1656" s="11">
        <f t="shared" si="128"/>
        <v>40987.557407407403</v>
      </c>
      <c r="V1656" s="11">
        <f t="shared" si="129"/>
        <v>41017.557407407403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s="7">
        <f t="shared" si="130"/>
        <v>44.65</v>
      </c>
      <c r="Q1657" t="str">
        <f t="shared" si="131"/>
        <v>music</v>
      </c>
      <c r="R1657" t="str">
        <f t="shared" si="132"/>
        <v>pop</v>
      </c>
      <c r="S1657">
        <v>40974.458564814813</v>
      </c>
      <c r="T1657">
        <v>41004.416898148142</v>
      </c>
      <c r="U1657" s="11">
        <f t="shared" si="128"/>
        <v>40974.458564814813</v>
      </c>
      <c r="V1657" s="11">
        <f t="shared" si="129"/>
        <v>41004.416898148142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s="7">
        <f t="shared" si="130"/>
        <v>156.77000000000001</v>
      </c>
      <c r="Q1658" t="str">
        <f t="shared" si="131"/>
        <v>music</v>
      </c>
      <c r="R1658" t="str">
        <f t="shared" si="132"/>
        <v>pop</v>
      </c>
      <c r="S1658">
        <v>41226.595509259256</v>
      </c>
      <c r="T1658">
        <v>41256.595509259256</v>
      </c>
      <c r="U1658" s="11">
        <f t="shared" si="128"/>
        <v>41226.595509259256</v>
      </c>
      <c r="V1658" s="11">
        <f t="shared" si="129"/>
        <v>41256.595509259256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s="7">
        <f t="shared" si="130"/>
        <v>118.7</v>
      </c>
      <c r="Q1659" t="str">
        <f t="shared" si="131"/>
        <v>music</v>
      </c>
      <c r="R1659" t="str">
        <f t="shared" si="132"/>
        <v>pop</v>
      </c>
      <c r="S1659">
        <v>41023.448703703703</v>
      </c>
      <c r="T1659">
        <v>41053.448703703703</v>
      </c>
      <c r="U1659" s="11">
        <f t="shared" si="128"/>
        <v>41023.448703703703</v>
      </c>
      <c r="V1659" s="11">
        <f t="shared" si="129"/>
        <v>41053.448703703703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s="7">
        <f t="shared" si="130"/>
        <v>74.150000000000006</v>
      </c>
      <c r="Q1660" t="str">
        <f t="shared" si="131"/>
        <v>music</v>
      </c>
      <c r="R1660" t="str">
        <f t="shared" si="132"/>
        <v>pop</v>
      </c>
      <c r="S1660">
        <v>41222.888506944444</v>
      </c>
      <c r="T1660">
        <v>41261.263888888883</v>
      </c>
      <c r="U1660" s="11">
        <f t="shared" si="128"/>
        <v>41222.888506944444</v>
      </c>
      <c r="V1660" s="11">
        <f t="shared" si="129"/>
        <v>41261.263888888883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s="7">
        <f t="shared" si="130"/>
        <v>12.53</v>
      </c>
      <c r="Q1661" t="str">
        <f t="shared" si="131"/>
        <v>music</v>
      </c>
      <c r="R1661" t="str">
        <f t="shared" si="132"/>
        <v>pop</v>
      </c>
      <c r="S1661">
        <v>41596.580104166664</v>
      </c>
      <c r="T1661">
        <v>41625.166666666664</v>
      </c>
      <c r="U1661" s="11">
        <f t="shared" si="128"/>
        <v>41596.580104166664</v>
      </c>
      <c r="V1661" s="11">
        <f t="shared" si="129"/>
        <v>41625.166666666664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s="7">
        <f t="shared" si="130"/>
        <v>27.86</v>
      </c>
      <c r="Q1662" t="str">
        <f t="shared" si="131"/>
        <v>music</v>
      </c>
      <c r="R1662" t="str">
        <f t="shared" si="132"/>
        <v>pop</v>
      </c>
      <c r="S1662">
        <v>42459.360532407409</v>
      </c>
      <c r="T1662">
        <v>42490.582638888889</v>
      </c>
      <c r="U1662" s="11">
        <f t="shared" si="128"/>
        <v>42459.360532407409</v>
      </c>
      <c r="V1662" s="11">
        <f t="shared" si="129"/>
        <v>42490.582638888889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s="7">
        <f t="shared" si="130"/>
        <v>80.180000000000007</v>
      </c>
      <c r="Q1663" t="str">
        <f t="shared" si="131"/>
        <v>music</v>
      </c>
      <c r="R1663" t="str">
        <f t="shared" si="132"/>
        <v>pop</v>
      </c>
      <c r="S1663">
        <v>42343.664710648147</v>
      </c>
      <c r="T1663">
        <v>42386.541666666664</v>
      </c>
      <c r="U1663" s="11">
        <f t="shared" si="128"/>
        <v>42343.664710648147</v>
      </c>
      <c r="V1663" s="11">
        <f t="shared" si="129"/>
        <v>42386.541666666664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s="7">
        <f t="shared" si="130"/>
        <v>132.44</v>
      </c>
      <c r="Q1664" t="str">
        <f t="shared" si="131"/>
        <v>music</v>
      </c>
      <c r="R1664" t="str">
        <f t="shared" si="132"/>
        <v>pop</v>
      </c>
      <c r="S1664">
        <v>40847.864999999998</v>
      </c>
      <c r="T1664">
        <v>40907.906666666662</v>
      </c>
      <c r="U1664" s="11">
        <f t="shared" si="128"/>
        <v>40847.864999999998</v>
      </c>
      <c r="V1664" s="11">
        <f t="shared" si="129"/>
        <v>40907.906666666662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s="7">
        <f t="shared" si="130"/>
        <v>33.75</v>
      </c>
      <c r="Q1665" t="str">
        <f t="shared" si="131"/>
        <v>music</v>
      </c>
      <c r="R1665" t="str">
        <f t="shared" si="132"/>
        <v>pop</v>
      </c>
      <c r="S1665">
        <v>42005.688738425924</v>
      </c>
      <c r="T1665">
        <v>42035.688738425924</v>
      </c>
      <c r="U1665" s="11">
        <f t="shared" si="128"/>
        <v>42005.688738425924</v>
      </c>
      <c r="V1665" s="11">
        <f t="shared" si="129"/>
        <v>42035.688738425924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s="7">
        <f t="shared" si="130"/>
        <v>34.380000000000003</v>
      </c>
      <c r="Q1666" t="str">
        <f t="shared" si="131"/>
        <v>music</v>
      </c>
      <c r="R1666" t="str">
        <f t="shared" si="132"/>
        <v>pop</v>
      </c>
      <c r="S1666">
        <v>40939.428449074068</v>
      </c>
      <c r="T1666">
        <v>40983.832638888889</v>
      </c>
      <c r="U1666" s="11">
        <f t="shared" ref="U1666:U1729" si="133">(((J1666/60)/60)/24)+DATE(1970,1,1)+(-8/24)</f>
        <v>40939.428449074068</v>
      </c>
      <c r="V1666" s="11">
        <f t="shared" ref="V1666:V1729" si="134">(((I1666/60)/60)/24)+DATE(1970,1,1)+(-8/24)</f>
        <v>40983.832638888889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s="7">
        <f t="shared" ref="P1667:P1730" si="135">ROUND(E1667/L1667,2)</f>
        <v>44.96</v>
      </c>
      <c r="Q1667" t="str">
        <f t="shared" ref="Q1667:Q1730" si="136">LEFT(N1667,SEARCH("/",N1667,1)-1)</f>
        <v>music</v>
      </c>
      <c r="R1667" t="str">
        <f t="shared" ref="R1667:R1730" si="137">RIGHT(N1667,LEN(N1667)-SEARCH("/",N1667))</f>
        <v>pop</v>
      </c>
      <c r="S1667">
        <v>40564.316122685181</v>
      </c>
      <c r="T1667">
        <v>40595.791666666664</v>
      </c>
      <c r="U1667" s="11">
        <f t="shared" si="133"/>
        <v>40564.316122685181</v>
      </c>
      <c r="V1667" s="11">
        <f t="shared" si="134"/>
        <v>40595.791666666664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s="7">
        <f t="shared" si="135"/>
        <v>41.04</v>
      </c>
      <c r="Q1668" t="str">
        <f t="shared" si="136"/>
        <v>music</v>
      </c>
      <c r="R1668" t="str">
        <f t="shared" si="137"/>
        <v>pop</v>
      </c>
      <c r="S1668">
        <v>41330.91982638889</v>
      </c>
      <c r="T1668">
        <v>41360.878159722219</v>
      </c>
      <c r="U1668" s="11">
        <f t="shared" si="133"/>
        <v>41330.91982638889</v>
      </c>
      <c r="V1668" s="11">
        <f t="shared" si="134"/>
        <v>41360.878159722219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s="7">
        <f t="shared" si="135"/>
        <v>52.6</v>
      </c>
      <c r="Q1669" t="str">
        <f t="shared" si="136"/>
        <v>music</v>
      </c>
      <c r="R1669" t="str">
        <f t="shared" si="137"/>
        <v>pop</v>
      </c>
      <c r="S1669">
        <v>41681.737245370365</v>
      </c>
      <c r="T1669">
        <v>41708.957638888889</v>
      </c>
      <c r="U1669" s="11">
        <f t="shared" si="133"/>
        <v>41681.737245370365</v>
      </c>
      <c r="V1669" s="11">
        <f t="shared" si="134"/>
        <v>41708.957638888889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s="7">
        <f t="shared" si="135"/>
        <v>70.78</v>
      </c>
      <c r="Q1670" t="str">
        <f t="shared" si="136"/>
        <v>music</v>
      </c>
      <c r="R1670" t="str">
        <f t="shared" si="137"/>
        <v>pop</v>
      </c>
      <c r="S1670">
        <v>40844.816423611104</v>
      </c>
      <c r="T1670">
        <v>40874.858090277776</v>
      </c>
      <c r="U1670" s="11">
        <f t="shared" si="133"/>
        <v>40844.816423611104</v>
      </c>
      <c r="V1670" s="11">
        <f t="shared" si="134"/>
        <v>40874.858090277776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s="7">
        <f t="shared" si="135"/>
        <v>53.75</v>
      </c>
      <c r="Q1671" t="str">
        <f t="shared" si="136"/>
        <v>music</v>
      </c>
      <c r="R1671" t="str">
        <f t="shared" si="137"/>
        <v>pop</v>
      </c>
      <c r="S1671">
        <v>42461.551805555551</v>
      </c>
      <c r="T1671">
        <v>42521.551805555551</v>
      </c>
      <c r="U1671" s="11">
        <f t="shared" si="133"/>
        <v>42461.551805555551</v>
      </c>
      <c r="V1671" s="11">
        <f t="shared" si="134"/>
        <v>42521.551805555551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s="7">
        <f t="shared" si="135"/>
        <v>44.61</v>
      </c>
      <c r="Q1672" t="str">
        <f t="shared" si="136"/>
        <v>music</v>
      </c>
      <c r="R1672" t="str">
        <f t="shared" si="137"/>
        <v>pop</v>
      </c>
      <c r="S1672">
        <v>40313.597210648149</v>
      </c>
      <c r="T1672">
        <v>40363.833333333328</v>
      </c>
      <c r="U1672" s="11">
        <f t="shared" si="133"/>
        <v>40313.597210648149</v>
      </c>
      <c r="V1672" s="11">
        <f t="shared" si="134"/>
        <v>40363.833333333328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s="7">
        <f t="shared" si="135"/>
        <v>26.15</v>
      </c>
      <c r="Q1673" t="str">
        <f t="shared" si="136"/>
        <v>music</v>
      </c>
      <c r="R1673" t="str">
        <f t="shared" si="137"/>
        <v>pop</v>
      </c>
      <c r="S1673">
        <v>42553.210810185185</v>
      </c>
      <c r="T1673">
        <v>42583.210810185185</v>
      </c>
      <c r="U1673" s="11">
        <f t="shared" si="133"/>
        <v>42553.210810185185</v>
      </c>
      <c r="V1673" s="11">
        <f t="shared" si="134"/>
        <v>42583.210810185185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s="7">
        <f t="shared" si="135"/>
        <v>39.18</v>
      </c>
      <c r="Q1674" t="str">
        <f t="shared" si="136"/>
        <v>music</v>
      </c>
      <c r="R1674" t="str">
        <f t="shared" si="137"/>
        <v>pop</v>
      </c>
      <c r="S1674">
        <v>41034.323263888888</v>
      </c>
      <c r="T1674">
        <v>41064.323263888888</v>
      </c>
      <c r="U1674" s="11">
        <f t="shared" si="133"/>
        <v>41034.323263888888</v>
      </c>
      <c r="V1674" s="11">
        <f t="shared" si="134"/>
        <v>41064.323263888888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s="7">
        <f t="shared" si="135"/>
        <v>45.59</v>
      </c>
      <c r="Q1675" t="str">
        <f t="shared" si="136"/>
        <v>music</v>
      </c>
      <c r="R1675" t="str">
        <f t="shared" si="137"/>
        <v>pop</v>
      </c>
      <c r="S1675">
        <v>42039.545046296298</v>
      </c>
      <c r="T1675">
        <v>42069.545046296298</v>
      </c>
      <c r="U1675" s="11">
        <f t="shared" si="133"/>
        <v>42039.545046296298</v>
      </c>
      <c r="V1675" s="11">
        <f t="shared" si="134"/>
        <v>42069.545046296298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s="7">
        <f t="shared" si="135"/>
        <v>89.25</v>
      </c>
      <c r="Q1676" t="str">
        <f t="shared" si="136"/>
        <v>music</v>
      </c>
      <c r="R1676" t="str">
        <f t="shared" si="137"/>
        <v>pop</v>
      </c>
      <c r="S1676">
        <v>42569.272060185183</v>
      </c>
      <c r="T1676">
        <v>42599.957638888889</v>
      </c>
      <c r="U1676" s="11">
        <f t="shared" si="133"/>
        <v>42569.272060185183</v>
      </c>
      <c r="V1676" s="11">
        <f t="shared" si="134"/>
        <v>42599.957638888889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s="7">
        <f t="shared" si="135"/>
        <v>40.42</v>
      </c>
      <c r="Q1677" t="str">
        <f t="shared" si="136"/>
        <v>music</v>
      </c>
      <c r="R1677" t="str">
        <f t="shared" si="137"/>
        <v>pop</v>
      </c>
      <c r="S1677">
        <v>40802.399768518517</v>
      </c>
      <c r="T1677">
        <v>40832.585416666661</v>
      </c>
      <c r="U1677" s="11">
        <f t="shared" si="133"/>
        <v>40802.399768518517</v>
      </c>
      <c r="V1677" s="11">
        <f t="shared" si="134"/>
        <v>40832.585416666661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s="7">
        <f t="shared" si="135"/>
        <v>82.38</v>
      </c>
      <c r="Q1678" t="str">
        <f t="shared" si="136"/>
        <v>music</v>
      </c>
      <c r="R1678" t="str">
        <f t="shared" si="137"/>
        <v>pop</v>
      </c>
      <c r="S1678">
        <v>40973.392905092594</v>
      </c>
      <c r="T1678">
        <v>41019.832638888889</v>
      </c>
      <c r="U1678" s="11">
        <f t="shared" si="133"/>
        <v>40973.392905092594</v>
      </c>
      <c r="V1678" s="11">
        <f t="shared" si="134"/>
        <v>41019.832638888889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s="7">
        <f t="shared" si="135"/>
        <v>159.52000000000001</v>
      </c>
      <c r="Q1679" t="str">
        <f t="shared" si="136"/>
        <v>music</v>
      </c>
      <c r="R1679" t="str">
        <f t="shared" si="137"/>
        <v>pop</v>
      </c>
      <c r="S1679">
        <v>42416.073796296296</v>
      </c>
      <c r="T1679">
        <v>42475.915972222218</v>
      </c>
      <c r="U1679" s="11">
        <f t="shared" si="133"/>
        <v>42416.073796296296</v>
      </c>
      <c r="V1679" s="11">
        <f t="shared" si="134"/>
        <v>42475.915972222218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s="7">
        <f t="shared" si="135"/>
        <v>36.24</v>
      </c>
      <c r="Q1680" t="str">
        <f t="shared" si="136"/>
        <v>music</v>
      </c>
      <c r="R1680" t="str">
        <f t="shared" si="137"/>
        <v>pop</v>
      </c>
      <c r="S1680">
        <v>41662.521655092591</v>
      </c>
      <c r="T1680">
        <v>41676.521655092591</v>
      </c>
      <c r="U1680" s="11">
        <f t="shared" si="133"/>
        <v>41662.521655092591</v>
      </c>
      <c r="V1680" s="11">
        <f t="shared" si="134"/>
        <v>41676.521655092591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s="7">
        <f t="shared" si="135"/>
        <v>62.5</v>
      </c>
      <c r="Q1681" t="str">
        <f t="shared" si="136"/>
        <v>music</v>
      </c>
      <c r="R1681" t="str">
        <f t="shared" si="137"/>
        <v>pop</v>
      </c>
      <c r="S1681">
        <v>40722.735474537032</v>
      </c>
      <c r="T1681">
        <v>40745.735474537032</v>
      </c>
      <c r="U1681" s="11">
        <f t="shared" si="133"/>
        <v>40722.735474537032</v>
      </c>
      <c r="V1681" s="11">
        <f t="shared" si="134"/>
        <v>40745.735474537032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s="7">
        <f t="shared" si="135"/>
        <v>47</v>
      </c>
      <c r="Q1682" t="str">
        <f t="shared" si="136"/>
        <v>music</v>
      </c>
      <c r="R1682" t="str">
        <f t="shared" si="137"/>
        <v>pop</v>
      </c>
      <c r="S1682">
        <v>41802.424386574072</v>
      </c>
      <c r="T1682">
        <v>41832.424386574072</v>
      </c>
      <c r="U1682" s="11">
        <f t="shared" si="133"/>
        <v>41802.424386574072</v>
      </c>
      <c r="V1682" s="11">
        <f t="shared" si="134"/>
        <v>41832.424386574072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7">
        <f t="shared" si="135"/>
        <v>74.58</v>
      </c>
      <c r="Q1683" t="str">
        <f t="shared" si="136"/>
        <v>music</v>
      </c>
      <c r="R1683" t="str">
        <f t="shared" si="137"/>
        <v>faith</v>
      </c>
      <c r="S1683">
        <v>42773.78800925926</v>
      </c>
      <c r="T1683">
        <v>42822.749999999993</v>
      </c>
      <c r="U1683" s="11">
        <f t="shared" si="133"/>
        <v>42773.78800925926</v>
      </c>
      <c r="V1683" s="11">
        <f t="shared" si="134"/>
        <v>42822.749999999993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7" t="e">
        <f t="shared" si="135"/>
        <v>#DIV/0!</v>
      </c>
      <c r="Q1684" t="str">
        <f t="shared" si="136"/>
        <v>music</v>
      </c>
      <c r="R1684" t="str">
        <f t="shared" si="137"/>
        <v>faith</v>
      </c>
      <c r="S1684">
        <v>42778.880324074074</v>
      </c>
      <c r="T1684">
        <v>42838.838657407403</v>
      </c>
      <c r="U1684" s="11">
        <f t="shared" si="133"/>
        <v>42778.880324074074</v>
      </c>
      <c r="V1684" s="11">
        <f t="shared" si="134"/>
        <v>42838.838657407403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7">
        <f t="shared" si="135"/>
        <v>76</v>
      </c>
      <c r="Q1685" t="str">
        <f t="shared" si="136"/>
        <v>music</v>
      </c>
      <c r="R1685" t="str">
        <f t="shared" si="137"/>
        <v>faith</v>
      </c>
      <c r="S1685">
        <v>42808.44835648148</v>
      </c>
      <c r="T1685">
        <v>42832.44835648148</v>
      </c>
      <c r="U1685" s="11">
        <f t="shared" si="133"/>
        <v>42808.44835648148</v>
      </c>
      <c r="V1685" s="11">
        <f t="shared" si="134"/>
        <v>42832.44835648148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7">
        <f t="shared" si="135"/>
        <v>86.44</v>
      </c>
      <c r="Q1686" t="str">
        <f t="shared" si="136"/>
        <v>music</v>
      </c>
      <c r="R1686" t="str">
        <f t="shared" si="137"/>
        <v>faith</v>
      </c>
      <c r="S1686">
        <v>42783.481956018521</v>
      </c>
      <c r="T1686">
        <v>42811.440289351849</v>
      </c>
      <c r="U1686" s="11">
        <f t="shared" si="133"/>
        <v>42783.481956018521</v>
      </c>
      <c r="V1686" s="11">
        <f t="shared" si="134"/>
        <v>42811.440289351849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7">
        <f t="shared" si="135"/>
        <v>24</v>
      </c>
      <c r="Q1687" t="str">
        <f t="shared" si="136"/>
        <v>music</v>
      </c>
      <c r="R1687" t="str">
        <f t="shared" si="137"/>
        <v>faith</v>
      </c>
      <c r="S1687">
        <v>42787.916932870365</v>
      </c>
      <c r="T1687">
        <v>42817.8752662037</v>
      </c>
      <c r="U1687" s="11">
        <f t="shared" si="133"/>
        <v>42787.916932870365</v>
      </c>
      <c r="V1687" s="11">
        <f t="shared" si="134"/>
        <v>42817.8752662037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7">
        <f t="shared" si="135"/>
        <v>18</v>
      </c>
      <c r="Q1688" t="str">
        <f t="shared" si="136"/>
        <v>music</v>
      </c>
      <c r="R1688" t="str">
        <f t="shared" si="137"/>
        <v>faith</v>
      </c>
      <c r="S1688">
        <v>42792.510636574072</v>
      </c>
      <c r="T1688">
        <v>42852.468969907401</v>
      </c>
      <c r="U1688" s="11">
        <f t="shared" si="133"/>
        <v>42792.510636574072</v>
      </c>
      <c r="V1688" s="11">
        <f t="shared" si="134"/>
        <v>42852.468969907401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7">
        <f t="shared" si="135"/>
        <v>80.13</v>
      </c>
      <c r="Q1689" t="str">
        <f t="shared" si="136"/>
        <v>music</v>
      </c>
      <c r="R1689" t="str">
        <f t="shared" si="137"/>
        <v>faith</v>
      </c>
      <c r="S1689">
        <v>42801.713483796295</v>
      </c>
      <c r="T1689">
        <v>42835.510416666664</v>
      </c>
      <c r="U1689" s="11">
        <f t="shared" si="133"/>
        <v>42801.713483796295</v>
      </c>
      <c r="V1689" s="11">
        <f t="shared" si="134"/>
        <v>42835.510416666664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7">
        <f t="shared" si="135"/>
        <v>253.14</v>
      </c>
      <c r="Q1690" t="str">
        <f t="shared" si="136"/>
        <v>music</v>
      </c>
      <c r="R1690" t="str">
        <f t="shared" si="137"/>
        <v>faith</v>
      </c>
      <c r="S1690">
        <v>42804.201319444437</v>
      </c>
      <c r="T1690">
        <v>42834.15965277778</v>
      </c>
      <c r="U1690" s="11">
        <f t="shared" si="133"/>
        <v>42804.201319444437</v>
      </c>
      <c r="V1690" s="11">
        <f t="shared" si="134"/>
        <v>42834.15965277778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7">
        <f t="shared" si="135"/>
        <v>171.43</v>
      </c>
      <c r="Q1691" t="str">
        <f t="shared" si="136"/>
        <v>music</v>
      </c>
      <c r="R1691" t="str">
        <f t="shared" si="137"/>
        <v>faith</v>
      </c>
      <c r="S1691">
        <v>42780.609143518515</v>
      </c>
      <c r="T1691">
        <v>42810.567476851851</v>
      </c>
      <c r="U1691" s="11">
        <f t="shared" si="133"/>
        <v>42780.609143518515</v>
      </c>
      <c r="V1691" s="11">
        <f t="shared" si="134"/>
        <v>42810.567476851851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7">
        <f t="shared" si="135"/>
        <v>57.73</v>
      </c>
      <c r="Q1692" t="str">
        <f t="shared" si="136"/>
        <v>music</v>
      </c>
      <c r="R1692" t="str">
        <f t="shared" si="137"/>
        <v>faith</v>
      </c>
      <c r="S1692">
        <v>42801.097708333335</v>
      </c>
      <c r="T1692">
        <v>42831.056041666663</v>
      </c>
      <c r="U1692" s="11">
        <f t="shared" si="133"/>
        <v>42801.097708333335</v>
      </c>
      <c r="V1692" s="11">
        <f t="shared" si="134"/>
        <v>42831.056041666663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7">
        <f t="shared" si="135"/>
        <v>264.26</v>
      </c>
      <c r="Q1693" t="str">
        <f t="shared" si="136"/>
        <v>music</v>
      </c>
      <c r="R1693" t="str">
        <f t="shared" si="137"/>
        <v>faith</v>
      </c>
      <c r="S1693">
        <v>42795.36814814814</v>
      </c>
      <c r="T1693">
        <v>42827.708333333336</v>
      </c>
      <c r="U1693" s="11">
        <f t="shared" si="133"/>
        <v>42795.36814814814</v>
      </c>
      <c r="V1693" s="11">
        <f t="shared" si="134"/>
        <v>42827.708333333336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7">
        <f t="shared" si="135"/>
        <v>159.33000000000001</v>
      </c>
      <c r="Q1694" t="str">
        <f t="shared" si="136"/>
        <v>music</v>
      </c>
      <c r="R1694" t="str">
        <f t="shared" si="137"/>
        <v>faith</v>
      </c>
      <c r="S1694">
        <v>42787.81790509259</v>
      </c>
      <c r="T1694">
        <v>42820.665972222218</v>
      </c>
      <c r="U1694" s="11">
        <f t="shared" si="133"/>
        <v>42787.81790509259</v>
      </c>
      <c r="V1694" s="11">
        <f t="shared" si="134"/>
        <v>42820.665972222218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7">
        <f t="shared" si="135"/>
        <v>35</v>
      </c>
      <c r="Q1695" t="str">
        <f t="shared" si="136"/>
        <v>music</v>
      </c>
      <c r="R1695" t="str">
        <f t="shared" si="137"/>
        <v>faith</v>
      </c>
      <c r="S1695">
        <v>42803.586944444447</v>
      </c>
      <c r="T1695">
        <v>42834.499999999993</v>
      </c>
      <c r="U1695" s="11">
        <f t="shared" si="133"/>
        <v>42803.586944444447</v>
      </c>
      <c r="V1695" s="11">
        <f t="shared" si="134"/>
        <v>42834.499999999993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7">
        <f t="shared" si="135"/>
        <v>5</v>
      </c>
      <c r="Q1696" t="str">
        <f t="shared" si="136"/>
        <v>music</v>
      </c>
      <c r="R1696" t="str">
        <f t="shared" si="137"/>
        <v>faith</v>
      </c>
      <c r="S1696">
        <v>42791.336504629631</v>
      </c>
      <c r="T1696">
        <v>42820.85833333333</v>
      </c>
      <c r="U1696" s="11">
        <f t="shared" si="133"/>
        <v>42791.336504629631</v>
      </c>
      <c r="V1696" s="11">
        <f t="shared" si="134"/>
        <v>42820.85833333333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7">
        <f t="shared" si="135"/>
        <v>61.09</v>
      </c>
      <c r="Q1697" t="str">
        <f t="shared" si="136"/>
        <v>music</v>
      </c>
      <c r="R1697" t="str">
        <f t="shared" si="137"/>
        <v>faith</v>
      </c>
      <c r="S1697">
        <v>42800.698078703703</v>
      </c>
      <c r="T1697">
        <v>42834.708333333336</v>
      </c>
      <c r="U1697" s="11">
        <f t="shared" si="133"/>
        <v>42800.698078703703</v>
      </c>
      <c r="V1697" s="11">
        <f t="shared" si="134"/>
        <v>42834.708333333336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7" t="e">
        <f t="shared" si="135"/>
        <v>#DIV/0!</v>
      </c>
      <c r="Q1698" t="str">
        <f t="shared" si="136"/>
        <v>music</v>
      </c>
      <c r="R1698" t="str">
        <f t="shared" si="137"/>
        <v>faith</v>
      </c>
      <c r="S1698">
        <v>42795.736238425925</v>
      </c>
      <c r="T1698">
        <v>42825.694571759253</v>
      </c>
      <c r="U1698" s="11">
        <f t="shared" si="133"/>
        <v>42795.736238425925</v>
      </c>
      <c r="V1698" s="11">
        <f t="shared" si="134"/>
        <v>42825.694571759253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7">
        <f t="shared" si="135"/>
        <v>114.82</v>
      </c>
      <c r="Q1699" t="str">
        <f t="shared" si="136"/>
        <v>music</v>
      </c>
      <c r="R1699" t="str">
        <f t="shared" si="137"/>
        <v>faith</v>
      </c>
      <c r="S1699">
        <v>42804.69962962962</v>
      </c>
      <c r="T1699">
        <v>42834.657962962963</v>
      </c>
      <c r="U1699" s="11">
        <f t="shared" si="133"/>
        <v>42804.69962962962</v>
      </c>
      <c r="V1699" s="11">
        <f t="shared" si="134"/>
        <v>42834.657962962963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7" t="e">
        <f t="shared" si="135"/>
        <v>#DIV/0!</v>
      </c>
      <c r="Q1700" t="str">
        <f t="shared" si="136"/>
        <v>music</v>
      </c>
      <c r="R1700" t="str">
        <f t="shared" si="137"/>
        <v>faith</v>
      </c>
      <c r="S1700">
        <v>42795.874537037038</v>
      </c>
      <c r="T1700">
        <v>42819.814583333333</v>
      </c>
      <c r="U1700" s="11">
        <f t="shared" si="133"/>
        <v>42795.874537037038</v>
      </c>
      <c r="V1700" s="11">
        <f t="shared" si="134"/>
        <v>42819.814583333333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7">
        <f t="shared" si="135"/>
        <v>54</v>
      </c>
      <c r="Q1701" t="str">
        <f t="shared" si="136"/>
        <v>music</v>
      </c>
      <c r="R1701" t="str">
        <f t="shared" si="137"/>
        <v>faith</v>
      </c>
      <c r="S1701">
        <v>42806.530613425923</v>
      </c>
      <c r="T1701">
        <v>42836.530613425923</v>
      </c>
      <c r="U1701" s="11">
        <f t="shared" si="133"/>
        <v>42806.530613425923</v>
      </c>
      <c r="V1701" s="11">
        <f t="shared" si="134"/>
        <v>42836.530613425923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7">
        <f t="shared" si="135"/>
        <v>65.97</v>
      </c>
      <c r="Q1702" t="str">
        <f t="shared" si="136"/>
        <v>music</v>
      </c>
      <c r="R1702" t="str">
        <f t="shared" si="137"/>
        <v>faith</v>
      </c>
      <c r="S1702">
        <v>42795.738310185181</v>
      </c>
      <c r="T1702">
        <v>42825.833333333336</v>
      </c>
      <c r="U1702" s="11">
        <f t="shared" si="133"/>
        <v>42795.738310185181</v>
      </c>
      <c r="V1702" s="11">
        <f t="shared" si="134"/>
        <v>42825.833333333336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7">
        <f t="shared" si="135"/>
        <v>5</v>
      </c>
      <c r="Q1703" t="str">
        <f t="shared" si="136"/>
        <v>music</v>
      </c>
      <c r="R1703" t="str">
        <f t="shared" si="137"/>
        <v>faith</v>
      </c>
      <c r="S1703">
        <v>41989.331076388888</v>
      </c>
      <c r="T1703">
        <v>42019.331076388888</v>
      </c>
      <c r="U1703" s="11">
        <f t="shared" si="133"/>
        <v>41989.331076388888</v>
      </c>
      <c r="V1703" s="11">
        <f t="shared" si="134"/>
        <v>42019.331076388888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7">
        <f t="shared" si="135"/>
        <v>1</v>
      </c>
      <c r="Q1704" t="str">
        <f t="shared" si="136"/>
        <v>music</v>
      </c>
      <c r="R1704" t="str">
        <f t="shared" si="137"/>
        <v>faith</v>
      </c>
      <c r="S1704">
        <v>42063.536458333336</v>
      </c>
      <c r="T1704">
        <v>42093.494791666664</v>
      </c>
      <c r="U1704" s="11">
        <f t="shared" si="133"/>
        <v>42063.536458333336</v>
      </c>
      <c r="V1704" s="11">
        <f t="shared" si="134"/>
        <v>42093.494791666664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7">
        <f t="shared" si="135"/>
        <v>25.5</v>
      </c>
      <c r="Q1705" t="str">
        <f t="shared" si="136"/>
        <v>music</v>
      </c>
      <c r="R1705" t="str">
        <f t="shared" si="137"/>
        <v>faith</v>
      </c>
      <c r="S1705">
        <v>42186.948344907411</v>
      </c>
      <c r="T1705">
        <v>42246.948344907411</v>
      </c>
      <c r="U1705" s="11">
        <f t="shared" si="133"/>
        <v>42186.948344907411</v>
      </c>
      <c r="V1705" s="11">
        <f t="shared" si="134"/>
        <v>42246.948344907411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7">
        <f t="shared" si="135"/>
        <v>118.36</v>
      </c>
      <c r="Q1706" t="str">
        <f t="shared" si="136"/>
        <v>music</v>
      </c>
      <c r="R1706" t="str">
        <f t="shared" si="137"/>
        <v>faith</v>
      </c>
      <c r="S1706">
        <v>42020.806400462963</v>
      </c>
      <c r="T1706">
        <v>42050.806400462963</v>
      </c>
      <c r="U1706" s="11">
        <f t="shared" si="133"/>
        <v>42020.806400462963</v>
      </c>
      <c r="V1706" s="11">
        <f t="shared" si="134"/>
        <v>42050.806400462963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7" t="e">
        <f t="shared" si="135"/>
        <v>#DIV/0!</v>
      </c>
      <c r="Q1707" t="str">
        <f t="shared" si="136"/>
        <v>music</v>
      </c>
      <c r="R1707" t="str">
        <f t="shared" si="137"/>
        <v>faith</v>
      </c>
      <c r="S1707">
        <v>42244.683402777773</v>
      </c>
      <c r="T1707">
        <v>42256.333333333336</v>
      </c>
      <c r="U1707" s="11">
        <f t="shared" si="133"/>
        <v>42244.683402777773</v>
      </c>
      <c r="V1707" s="11">
        <f t="shared" si="134"/>
        <v>42256.333333333336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7" t="e">
        <f t="shared" si="135"/>
        <v>#DIV/0!</v>
      </c>
      <c r="Q1708" t="str">
        <f t="shared" si="136"/>
        <v>music</v>
      </c>
      <c r="R1708" t="str">
        <f t="shared" si="137"/>
        <v>faith</v>
      </c>
      <c r="S1708">
        <v>42178.973055555551</v>
      </c>
      <c r="T1708">
        <v>42238.973055555551</v>
      </c>
      <c r="U1708" s="11">
        <f t="shared" si="133"/>
        <v>42178.973055555551</v>
      </c>
      <c r="V1708" s="11">
        <f t="shared" si="134"/>
        <v>42238.973055555551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7">
        <f t="shared" si="135"/>
        <v>54.11</v>
      </c>
      <c r="Q1709" t="str">
        <f t="shared" si="136"/>
        <v>music</v>
      </c>
      <c r="R1709" t="str">
        <f t="shared" si="137"/>
        <v>faith</v>
      </c>
      <c r="S1709">
        <v>42427.387673611105</v>
      </c>
      <c r="T1709">
        <v>42457.346006944441</v>
      </c>
      <c r="U1709" s="11">
        <f t="shared" si="133"/>
        <v>42427.387673611105</v>
      </c>
      <c r="V1709" s="11">
        <f t="shared" si="134"/>
        <v>42457.346006944441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7" t="e">
        <f t="shared" si="135"/>
        <v>#DIV/0!</v>
      </c>
      <c r="Q1710" t="str">
        <f t="shared" si="136"/>
        <v>music</v>
      </c>
      <c r="R1710" t="str">
        <f t="shared" si="137"/>
        <v>faith</v>
      </c>
      <c r="S1710">
        <v>42451.533634259256</v>
      </c>
      <c r="T1710">
        <v>42491.533634259256</v>
      </c>
      <c r="U1710" s="11">
        <f t="shared" si="133"/>
        <v>42451.533634259256</v>
      </c>
      <c r="V1710" s="11">
        <f t="shared" si="134"/>
        <v>42491.533634259256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7">
        <f t="shared" si="135"/>
        <v>21.25</v>
      </c>
      <c r="Q1711" t="str">
        <f t="shared" si="136"/>
        <v>music</v>
      </c>
      <c r="R1711" t="str">
        <f t="shared" si="137"/>
        <v>faith</v>
      </c>
      <c r="S1711">
        <v>41841.230486111104</v>
      </c>
      <c r="T1711">
        <v>41882.485416666663</v>
      </c>
      <c r="U1711" s="11">
        <f t="shared" si="133"/>
        <v>41841.230486111104</v>
      </c>
      <c r="V1711" s="11">
        <f t="shared" si="134"/>
        <v>41882.485416666663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7">
        <f t="shared" si="135"/>
        <v>34</v>
      </c>
      <c r="Q1712" t="str">
        <f t="shared" si="136"/>
        <v>music</v>
      </c>
      <c r="R1712" t="str">
        <f t="shared" si="137"/>
        <v>faith</v>
      </c>
      <c r="S1712">
        <v>42341.257962962954</v>
      </c>
      <c r="T1712">
        <v>42387.208333333336</v>
      </c>
      <c r="U1712" s="11">
        <f t="shared" si="133"/>
        <v>42341.257962962954</v>
      </c>
      <c r="V1712" s="11">
        <f t="shared" si="134"/>
        <v>42387.208333333336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7">
        <f t="shared" si="135"/>
        <v>525</v>
      </c>
      <c r="Q1713" t="str">
        <f t="shared" si="136"/>
        <v>music</v>
      </c>
      <c r="R1713" t="str">
        <f t="shared" si="137"/>
        <v>faith</v>
      </c>
      <c r="S1713">
        <v>41852.312893518516</v>
      </c>
      <c r="T1713">
        <v>41883.312893518516</v>
      </c>
      <c r="U1713" s="11">
        <f t="shared" si="133"/>
        <v>41852.312893518516</v>
      </c>
      <c r="V1713" s="11">
        <f t="shared" si="134"/>
        <v>41883.312893518516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7" t="e">
        <f t="shared" si="135"/>
        <v>#DIV/0!</v>
      </c>
      <c r="Q1714" t="str">
        <f t="shared" si="136"/>
        <v>music</v>
      </c>
      <c r="R1714" t="str">
        <f t="shared" si="137"/>
        <v>faith</v>
      </c>
      <c r="S1714">
        <v>42125.580474537033</v>
      </c>
      <c r="T1714">
        <v>42185.580474537033</v>
      </c>
      <c r="U1714" s="11">
        <f t="shared" si="133"/>
        <v>42125.580474537033</v>
      </c>
      <c r="V1714" s="11">
        <f t="shared" si="134"/>
        <v>42185.580474537033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7">
        <f t="shared" si="135"/>
        <v>50</v>
      </c>
      <c r="Q1715" t="str">
        <f t="shared" si="136"/>
        <v>music</v>
      </c>
      <c r="R1715" t="str">
        <f t="shared" si="137"/>
        <v>faith</v>
      </c>
      <c r="S1715">
        <v>41887.467731481483</v>
      </c>
      <c r="T1715">
        <v>41917.467731481483</v>
      </c>
      <c r="U1715" s="11">
        <f t="shared" si="133"/>
        <v>41887.467731481483</v>
      </c>
      <c r="V1715" s="11">
        <f t="shared" si="134"/>
        <v>41917.467731481483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7">
        <f t="shared" si="135"/>
        <v>115.71</v>
      </c>
      <c r="Q1716" t="str">
        <f t="shared" si="136"/>
        <v>music</v>
      </c>
      <c r="R1716" t="str">
        <f t="shared" si="137"/>
        <v>faith</v>
      </c>
      <c r="S1716">
        <v>42095.585196759253</v>
      </c>
      <c r="T1716">
        <v>42125.585196759253</v>
      </c>
      <c r="U1716" s="11">
        <f t="shared" si="133"/>
        <v>42095.585196759253</v>
      </c>
      <c r="V1716" s="11">
        <f t="shared" si="134"/>
        <v>42125.585196759253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7">
        <f t="shared" si="135"/>
        <v>5.5</v>
      </c>
      <c r="Q1717" t="str">
        <f t="shared" si="136"/>
        <v>music</v>
      </c>
      <c r="R1717" t="str">
        <f t="shared" si="137"/>
        <v>faith</v>
      </c>
      <c r="S1717">
        <v>42063.884085648147</v>
      </c>
      <c r="T1717">
        <v>42093.806944444441</v>
      </c>
      <c r="U1717" s="11">
        <f t="shared" si="133"/>
        <v>42063.884085648147</v>
      </c>
      <c r="V1717" s="11">
        <f t="shared" si="134"/>
        <v>42093.806944444441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7">
        <f t="shared" si="135"/>
        <v>50</v>
      </c>
      <c r="Q1718" t="str">
        <f t="shared" si="136"/>
        <v>music</v>
      </c>
      <c r="R1718" t="str">
        <f t="shared" si="137"/>
        <v>faith</v>
      </c>
      <c r="S1718">
        <v>42673.244201388887</v>
      </c>
      <c r="T1718">
        <v>42713.285868055551</v>
      </c>
      <c r="U1718" s="11">
        <f t="shared" si="133"/>
        <v>42673.244201388887</v>
      </c>
      <c r="V1718" s="11">
        <f t="shared" si="134"/>
        <v>42713.285868055551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7">
        <f t="shared" si="135"/>
        <v>34.020000000000003</v>
      </c>
      <c r="Q1719" t="str">
        <f t="shared" si="136"/>
        <v>music</v>
      </c>
      <c r="R1719" t="str">
        <f t="shared" si="137"/>
        <v>faith</v>
      </c>
      <c r="S1719">
        <v>42460.648587962954</v>
      </c>
      <c r="T1719">
        <v>42480.833333333336</v>
      </c>
      <c r="U1719" s="11">
        <f t="shared" si="133"/>
        <v>42460.648587962954</v>
      </c>
      <c r="V1719" s="11">
        <f t="shared" si="134"/>
        <v>42480.833333333336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7">
        <f t="shared" si="135"/>
        <v>37.5</v>
      </c>
      <c r="Q1720" t="str">
        <f t="shared" si="136"/>
        <v>music</v>
      </c>
      <c r="R1720" t="str">
        <f t="shared" si="137"/>
        <v>faith</v>
      </c>
      <c r="S1720">
        <v>42460.277187499996</v>
      </c>
      <c r="T1720">
        <v>42503.874305555553</v>
      </c>
      <c r="U1720" s="11">
        <f t="shared" si="133"/>
        <v>42460.277187499996</v>
      </c>
      <c r="V1720" s="11">
        <f t="shared" si="134"/>
        <v>42503.874305555553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7">
        <f t="shared" si="135"/>
        <v>11.67</v>
      </c>
      <c r="Q1721" t="str">
        <f t="shared" si="136"/>
        <v>music</v>
      </c>
      <c r="R1721" t="str">
        <f t="shared" si="137"/>
        <v>faith</v>
      </c>
      <c r="S1721">
        <v>41869.201284722221</v>
      </c>
      <c r="T1721">
        <v>41899.201284722221</v>
      </c>
      <c r="U1721" s="11">
        <f t="shared" si="133"/>
        <v>41869.201284722221</v>
      </c>
      <c r="V1721" s="11">
        <f t="shared" si="134"/>
        <v>41899.201284722221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7">
        <f t="shared" si="135"/>
        <v>28.13</v>
      </c>
      <c r="Q1722" t="str">
        <f t="shared" si="136"/>
        <v>music</v>
      </c>
      <c r="R1722" t="str">
        <f t="shared" si="137"/>
        <v>faith</v>
      </c>
      <c r="S1722">
        <v>41922.449895833335</v>
      </c>
      <c r="T1722">
        <v>41952.491562499999</v>
      </c>
      <c r="U1722" s="11">
        <f t="shared" si="133"/>
        <v>41922.449895833335</v>
      </c>
      <c r="V1722" s="11">
        <f t="shared" si="134"/>
        <v>41952.491562499999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7" t="e">
        <f t="shared" si="135"/>
        <v>#DIV/0!</v>
      </c>
      <c r="Q1723" t="str">
        <f t="shared" si="136"/>
        <v>music</v>
      </c>
      <c r="R1723" t="str">
        <f t="shared" si="137"/>
        <v>faith</v>
      </c>
      <c r="S1723">
        <v>42319.12804398148</v>
      </c>
      <c r="T1723">
        <v>42349.12804398148</v>
      </c>
      <c r="U1723" s="11">
        <f t="shared" si="133"/>
        <v>42319.12804398148</v>
      </c>
      <c r="V1723" s="11">
        <f t="shared" si="134"/>
        <v>42349.12804398148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7">
        <f t="shared" si="135"/>
        <v>1</v>
      </c>
      <c r="Q1724" t="str">
        <f t="shared" si="136"/>
        <v>music</v>
      </c>
      <c r="R1724" t="str">
        <f t="shared" si="137"/>
        <v>faith</v>
      </c>
      <c r="S1724">
        <v>42425.627650462957</v>
      </c>
      <c r="T1724">
        <v>42462.673611111109</v>
      </c>
      <c r="U1724" s="11">
        <f t="shared" si="133"/>
        <v>42425.627650462957</v>
      </c>
      <c r="V1724" s="11">
        <f t="shared" si="134"/>
        <v>42462.673611111109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7">
        <f t="shared" si="135"/>
        <v>216.67</v>
      </c>
      <c r="Q1725" t="str">
        <f t="shared" si="136"/>
        <v>music</v>
      </c>
      <c r="R1725" t="str">
        <f t="shared" si="137"/>
        <v>faith</v>
      </c>
      <c r="S1725">
        <v>42129.492071759254</v>
      </c>
      <c r="T1725">
        <v>42185.916666666664</v>
      </c>
      <c r="U1725" s="11">
        <f t="shared" si="133"/>
        <v>42129.492071759254</v>
      </c>
      <c r="V1725" s="11">
        <f t="shared" si="134"/>
        <v>42185.916666666664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7">
        <f t="shared" si="135"/>
        <v>8.75</v>
      </c>
      <c r="Q1726" t="str">
        <f t="shared" si="136"/>
        <v>music</v>
      </c>
      <c r="R1726" t="str">
        <f t="shared" si="137"/>
        <v>faith</v>
      </c>
      <c r="S1726">
        <v>41912.599097222221</v>
      </c>
      <c r="T1726">
        <v>41942.599097222221</v>
      </c>
      <c r="U1726" s="11">
        <f t="shared" si="133"/>
        <v>41912.599097222221</v>
      </c>
      <c r="V1726" s="11">
        <f t="shared" si="134"/>
        <v>41942.599097222221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7">
        <f t="shared" si="135"/>
        <v>62.22</v>
      </c>
      <c r="Q1727" t="str">
        <f t="shared" si="136"/>
        <v>music</v>
      </c>
      <c r="R1727" t="str">
        <f t="shared" si="137"/>
        <v>faith</v>
      </c>
      <c r="S1727">
        <v>41845.634826388887</v>
      </c>
      <c r="T1727">
        <v>41875.634826388887</v>
      </c>
      <c r="U1727" s="11">
        <f t="shared" si="133"/>
        <v>41845.634826388887</v>
      </c>
      <c r="V1727" s="11">
        <f t="shared" si="134"/>
        <v>41875.634826388887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7">
        <f t="shared" si="135"/>
        <v>137.25</v>
      </c>
      <c r="Q1728" t="str">
        <f t="shared" si="136"/>
        <v>music</v>
      </c>
      <c r="R1728" t="str">
        <f t="shared" si="137"/>
        <v>faith</v>
      </c>
      <c r="S1728">
        <v>41788.586388888885</v>
      </c>
      <c r="T1728">
        <v>41817.586388888885</v>
      </c>
      <c r="U1728" s="11">
        <f t="shared" si="133"/>
        <v>41788.586388888885</v>
      </c>
      <c r="V1728" s="11">
        <f t="shared" si="134"/>
        <v>41817.586388888885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7">
        <f t="shared" si="135"/>
        <v>1</v>
      </c>
      <c r="Q1729" t="str">
        <f t="shared" si="136"/>
        <v>music</v>
      </c>
      <c r="R1729" t="str">
        <f t="shared" si="137"/>
        <v>faith</v>
      </c>
      <c r="S1729">
        <v>42044.594641203708</v>
      </c>
      <c r="T1729">
        <v>42099.124999999993</v>
      </c>
      <c r="U1729" s="11">
        <f t="shared" si="133"/>
        <v>42044.594641203708</v>
      </c>
      <c r="V1729" s="11">
        <f t="shared" si="134"/>
        <v>42099.124999999993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7">
        <f t="shared" si="135"/>
        <v>122.14</v>
      </c>
      <c r="Q1730" t="str">
        <f t="shared" si="136"/>
        <v>music</v>
      </c>
      <c r="R1730" t="str">
        <f t="shared" si="137"/>
        <v>faith</v>
      </c>
      <c r="S1730">
        <v>42268.292523148142</v>
      </c>
      <c r="T1730">
        <v>42298.292523148142</v>
      </c>
      <c r="U1730" s="11">
        <f t="shared" ref="U1730:U1793" si="138">(((J1730/60)/60)/24)+DATE(1970,1,1)+(-8/24)</f>
        <v>42268.292523148142</v>
      </c>
      <c r="V1730" s="11">
        <f t="shared" ref="V1730:V1793" si="139">(((I1730/60)/60)/24)+DATE(1970,1,1)+(-8/24)</f>
        <v>42298.292523148142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7" t="e">
        <f t="shared" ref="P1731:P1794" si="140">ROUND(E1731/L1731,2)</f>
        <v>#DIV/0!</v>
      </c>
      <c r="Q1731" t="str">
        <f t="shared" ref="Q1731:Q1794" si="141">LEFT(N1731,SEARCH("/",N1731,1)-1)</f>
        <v>music</v>
      </c>
      <c r="R1731" t="str">
        <f t="shared" ref="R1731:R1794" si="142">RIGHT(N1731,LEN(N1731)-SEARCH("/",N1731))</f>
        <v>faith</v>
      </c>
      <c r="S1731">
        <v>42470.718819444439</v>
      </c>
      <c r="T1731">
        <v>42530.718819444439</v>
      </c>
      <c r="U1731" s="11">
        <f t="shared" si="138"/>
        <v>42470.718819444439</v>
      </c>
      <c r="V1731" s="11">
        <f t="shared" si="139"/>
        <v>42530.718819444439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7" t="e">
        <f t="shared" si="140"/>
        <v>#DIV/0!</v>
      </c>
      <c r="Q1732" t="str">
        <f t="shared" si="141"/>
        <v>music</v>
      </c>
      <c r="R1732" t="str">
        <f t="shared" si="142"/>
        <v>faith</v>
      </c>
      <c r="S1732">
        <v>42271.754432870373</v>
      </c>
      <c r="T1732">
        <v>42301.754432870373</v>
      </c>
      <c r="U1732" s="11">
        <f t="shared" si="138"/>
        <v>42271.754432870373</v>
      </c>
      <c r="V1732" s="11">
        <f t="shared" si="139"/>
        <v>42301.754432870373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7" t="e">
        <f t="shared" si="140"/>
        <v>#DIV/0!</v>
      </c>
      <c r="Q1733" t="str">
        <f t="shared" si="141"/>
        <v>music</v>
      </c>
      <c r="R1733" t="str">
        <f t="shared" si="142"/>
        <v>faith</v>
      </c>
      <c r="S1733">
        <v>42152.573518518511</v>
      </c>
      <c r="T1733">
        <v>42166.291666666664</v>
      </c>
      <c r="U1733" s="11">
        <f t="shared" si="138"/>
        <v>42152.573518518511</v>
      </c>
      <c r="V1733" s="11">
        <f t="shared" si="139"/>
        <v>42166.291666666664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7" t="e">
        <f t="shared" si="140"/>
        <v>#DIV/0!</v>
      </c>
      <c r="Q1734" t="str">
        <f t="shared" si="141"/>
        <v>music</v>
      </c>
      <c r="R1734" t="str">
        <f t="shared" si="142"/>
        <v>faith</v>
      </c>
      <c r="S1734">
        <v>42325.350474537037</v>
      </c>
      <c r="T1734">
        <v>42384.874999999993</v>
      </c>
      <c r="U1734" s="11">
        <f t="shared" si="138"/>
        <v>42325.350474537037</v>
      </c>
      <c r="V1734" s="11">
        <f t="shared" si="139"/>
        <v>42384.874999999993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7" t="e">
        <f t="shared" si="140"/>
        <v>#DIV/0!</v>
      </c>
      <c r="Q1735" t="str">
        <f t="shared" si="141"/>
        <v>music</v>
      </c>
      <c r="R1735" t="str">
        <f t="shared" si="142"/>
        <v>faith</v>
      </c>
      <c r="S1735">
        <v>42614.342291666668</v>
      </c>
      <c r="T1735">
        <v>42626.562499999993</v>
      </c>
      <c r="U1735" s="11">
        <f t="shared" si="138"/>
        <v>42614.342291666668</v>
      </c>
      <c r="V1735" s="11">
        <f t="shared" si="139"/>
        <v>42626.562499999993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7">
        <f t="shared" si="140"/>
        <v>1</v>
      </c>
      <c r="Q1736" t="str">
        <f t="shared" si="141"/>
        <v>music</v>
      </c>
      <c r="R1736" t="str">
        <f t="shared" si="142"/>
        <v>faith</v>
      </c>
      <c r="S1736">
        <v>42101.703194444439</v>
      </c>
      <c r="T1736">
        <v>42131.703194444439</v>
      </c>
      <c r="U1736" s="11">
        <f t="shared" si="138"/>
        <v>42101.703194444439</v>
      </c>
      <c r="V1736" s="11">
        <f t="shared" si="139"/>
        <v>42131.703194444439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7">
        <f t="shared" si="140"/>
        <v>55</v>
      </c>
      <c r="Q1737" t="str">
        <f t="shared" si="141"/>
        <v>music</v>
      </c>
      <c r="R1737" t="str">
        <f t="shared" si="142"/>
        <v>faith</v>
      </c>
      <c r="S1737">
        <v>42559.480844907412</v>
      </c>
      <c r="T1737">
        <v>42589.480844907412</v>
      </c>
      <c r="U1737" s="11">
        <f t="shared" si="138"/>
        <v>42559.480844907412</v>
      </c>
      <c r="V1737" s="11">
        <f t="shared" si="139"/>
        <v>42589.480844907412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7">
        <f t="shared" si="140"/>
        <v>22</v>
      </c>
      <c r="Q1738" t="str">
        <f t="shared" si="141"/>
        <v>music</v>
      </c>
      <c r="R1738" t="str">
        <f t="shared" si="142"/>
        <v>faith</v>
      </c>
      <c r="S1738">
        <v>42286.52815972222</v>
      </c>
      <c r="T1738">
        <v>42316.569826388884</v>
      </c>
      <c r="U1738" s="11">
        <f t="shared" si="138"/>
        <v>42286.52815972222</v>
      </c>
      <c r="V1738" s="11">
        <f t="shared" si="139"/>
        <v>42316.569826388884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7">
        <f t="shared" si="140"/>
        <v>56.67</v>
      </c>
      <c r="Q1739" t="str">
        <f t="shared" si="141"/>
        <v>music</v>
      </c>
      <c r="R1739" t="str">
        <f t="shared" si="142"/>
        <v>faith</v>
      </c>
      <c r="S1739">
        <v>42175.615648148152</v>
      </c>
      <c r="T1739">
        <v>42205.615648148152</v>
      </c>
      <c r="U1739" s="11">
        <f t="shared" si="138"/>
        <v>42175.615648148152</v>
      </c>
      <c r="V1739" s="11">
        <f t="shared" si="139"/>
        <v>42205.615648148152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7">
        <f t="shared" si="140"/>
        <v>20</v>
      </c>
      <c r="Q1740" t="str">
        <f t="shared" si="141"/>
        <v>music</v>
      </c>
      <c r="R1740" t="str">
        <f t="shared" si="142"/>
        <v>faith</v>
      </c>
      <c r="S1740">
        <v>41884.540995370371</v>
      </c>
      <c r="T1740">
        <v>41914.540995370371</v>
      </c>
      <c r="U1740" s="11">
        <f t="shared" si="138"/>
        <v>41884.540995370371</v>
      </c>
      <c r="V1740" s="11">
        <f t="shared" si="139"/>
        <v>41914.540995370371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7">
        <f t="shared" si="140"/>
        <v>1</v>
      </c>
      <c r="Q1741" t="str">
        <f t="shared" si="141"/>
        <v>music</v>
      </c>
      <c r="R1741" t="str">
        <f t="shared" si="142"/>
        <v>faith</v>
      </c>
      <c r="S1741">
        <v>42435.540879629632</v>
      </c>
      <c r="T1741">
        <v>42494.499212962961</v>
      </c>
      <c r="U1741" s="11">
        <f t="shared" si="138"/>
        <v>42435.540879629632</v>
      </c>
      <c r="V1741" s="11">
        <f t="shared" si="139"/>
        <v>42494.499212962961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7" t="e">
        <f t="shared" si="140"/>
        <v>#DIV/0!</v>
      </c>
      <c r="Q1742" t="str">
        <f t="shared" si="141"/>
        <v>music</v>
      </c>
      <c r="R1742" t="str">
        <f t="shared" si="142"/>
        <v>faith</v>
      </c>
      <c r="S1742">
        <v>42171.48405092593</v>
      </c>
      <c r="T1742">
        <v>42201.48405092593</v>
      </c>
      <c r="U1742" s="11">
        <f t="shared" si="138"/>
        <v>42171.48405092593</v>
      </c>
      <c r="V1742" s="11">
        <f t="shared" si="139"/>
        <v>42201.48405092593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s="7">
        <f t="shared" si="140"/>
        <v>25.58</v>
      </c>
      <c r="Q1743" t="str">
        <f t="shared" si="141"/>
        <v>photography</v>
      </c>
      <c r="R1743" t="str">
        <f t="shared" si="142"/>
        <v>photobooks</v>
      </c>
      <c r="S1743">
        <v>42120.294803240737</v>
      </c>
      <c r="T1743">
        <v>42165.294803240737</v>
      </c>
      <c r="U1743" s="11">
        <f t="shared" si="138"/>
        <v>42120.294803240737</v>
      </c>
      <c r="V1743" s="11">
        <f t="shared" si="139"/>
        <v>42165.294803240737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s="7">
        <f t="shared" si="140"/>
        <v>63.97</v>
      </c>
      <c r="Q1744" t="str">
        <f t="shared" si="141"/>
        <v>photography</v>
      </c>
      <c r="R1744" t="str">
        <f t="shared" si="142"/>
        <v>photobooks</v>
      </c>
      <c r="S1744">
        <v>42710.543634259251</v>
      </c>
      <c r="T1744">
        <v>42742.541666666664</v>
      </c>
      <c r="U1744" s="11">
        <f t="shared" si="138"/>
        <v>42710.543634259251</v>
      </c>
      <c r="V1744" s="11">
        <f t="shared" si="139"/>
        <v>42742.541666666664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s="7">
        <f t="shared" si="140"/>
        <v>89.93</v>
      </c>
      <c r="Q1745" t="str">
        <f t="shared" si="141"/>
        <v>photography</v>
      </c>
      <c r="R1745" t="str">
        <f t="shared" si="142"/>
        <v>photobooks</v>
      </c>
      <c r="S1745">
        <v>42586.592303240737</v>
      </c>
      <c r="T1745">
        <v>42608.832638888889</v>
      </c>
      <c r="U1745" s="11">
        <f t="shared" si="138"/>
        <v>42586.592303240737</v>
      </c>
      <c r="V1745" s="11">
        <f t="shared" si="139"/>
        <v>42608.832638888889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s="7">
        <f t="shared" si="140"/>
        <v>93.07</v>
      </c>
      <c r="Q1746" t="str">
        <f t="shared" si="141"/>
        <v>photography</v>
      </c>
      <c r="R1746" t="str">
        <f t="shared" si="142"/>
        <v>photobooks</v>
      </c>
      <c r="S1746">
        <v>42026.271724537037</v>
      </c>
      <c r="T1746">
        <v>42071.230057870365</v>
      </c>
      <c r="U1746" s="11">
        <f t="shared" si="138"/>
        <v>42026.271724537037</v>
      </c>
      <c r="V1746" s="11">
        <f t="shared" si="139"/>
        <v>42071.230057870365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s="7">
        <f t="shared" si="140"/>
        <v>89.67</v>
      </c>
      <c r="Q1747" t="str">
        <f t="shared" si="141"/>
        <v>photography</v>
      </c>
      <c r="R1747" t="str">
        <f t="shared" si="142"/>
        <v>photobooks</v>
      </c>
      <c r="S1747">
        <v>42689.926365740735</v>
      </c>
      <c r="T1747">
        <v>42725.749999999993</v>
      </c>
      <c r="U1747" s="11">
        <f t="shared" si="138"/>
        <v>42689.926365740735</v>
      </c>
      <c r="V1747" s="11">
        <f t="shared" si="139"/>
        <v>42725.749999999993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s="7">
        <f t="shared" si="140"/>
        <v>207.62</v>
      </c>
      <c r="Q1748" t="str">
        <f t="shared" si="141"/>
        <v>photography</v>
      </c>
      <c r="R1748" t="str">
        <f t="shared" si="142"/>
        <v>photobooks</v>
      </c>
      <c r="S1748">
        <v>42667.843368055554</v>
      </c>
      <c r="T1748">
        <v>42697.749999999993</v>
      </c>
      <c r="U1748" s="11">
        <f t="shared" si="138"/>
        <v>42667.843368055554</v>
      </c>
      <c r="V1748" s="11">
        <f t="shared" si="139"/>
        <v>42697.749999999993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s="7">
        <f t="shared" si="140"/>
        <v>59.41</v>
      </c>
      <c r="Q1749" t="str">
        <f t="shared" si="141"/>
        <v>photography</v>
      </c>
      <c r="R1749" t="str">
        <f t="shared" si="142"/>
        <v>photobooks</v>
      </c>
      <c r="S1749">
        <v>42292.102199074077</v>
      </c>
      <c r="T1749">
        <v>42321.291666666664</v>
      </c>
      <c r="U1749" s="11">
        <f t="shared" si="138"/>
        <v>42292.102199074077</v>
      </c>
      <c r="V1749" s="11">
        <f t="shared" si="139"/>
        <v>42321.291666666664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s="7">
        <f t="shared" si="140"/>
        <v>358.97</v>
      </c>
      <c r="Q1750" t="str">
        <f t="shared" si="141"/>
        <v>photography</v>
      </c>
      <c r="R1750" t="str">
        <f t="shared" si="142"/>
        <v>photobooks</v>
      </c>
      <c r="S1750">
        <v>42219.617395833331</v>
      </c>
      <c r="T1750">
        <v>42249.617395833331</v>
      </c>
      <c r="U1750" s="11">
        <f t="shared" si="138"/>
        <v>42219.617395833331</v>
      </c>
      <c r="V1750" s="11">
        <f t="shared" si="139"/>
        <v>42249.617395833331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s="7">
        <f t="shared" si="140"/>
        <v>94.74</v>
      </c>
      <c r="Q1751" t="str">
        <f t="shared" si="141"/>
        <v>photography</v>
      </c>
      <c r="R1751" t="str">
        <f t="shared" si="142"/>
        <v>photobooks</v>
      </c>
      <c r="S1751">
        <v>42758.642604166664</v>
      </c>
      <c r="T1751">
        <v>42795.458333333336</v>
      </c>
      <c r="U1751" s="11">
        <f t="shared" si="138"/>
        <v>42758.642604166664</v>
      </c>
      <c r="V1751" s="11">
        <f t="shared" si="139"/>
        <v>42795.458333333336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s="7">
        <f t="shared" si="140"/>
        <v>80.650000000000006</v>
      </c>
      <c r="Q1752" t="str">
        <f t="shared" si="141"/>
        <v>photography</v>
      </c>
      <c r="R1752" t="str">
        <f t="shared" si="142"/>
        <v>photobooks</v>
      </c>
      <c r="S1752">
        <v>42454.503518518519</v>
      </c>
      <c r="T1752">
        <v>42479.503518518519</v>
      </c>
      <c r="U1752" s="11">
        <f t="shared" si="138"/>
        <v>42454.503518518519</v>
      </c>
      <c r="V1752" s="11">
        <f t="shared" si="139"/>
        <v>42479.503518518519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s="7">
        <f t="shared" si="140"/>
        <v>168.69</v>
      </c>
      <c r="Q1753" t="str">
        <f t="shared" si="141"/>
        <v>photography</v>
      </c>
      <c r="R1753" t="str">
        <f t="shared" si="142"/>
        <v>photobooks</v>
      </c>
      <c r="S1753">
        <v>42052.448182870365</v>
      </c>
      <c r="T1753">
        <v>42082.4065162037</v>
      </c>
      <c r="U1753" s="11">
        <f t="shared" si="138"/>
        <v>42052.448182870365</v>
      </c>
      <c r="V1753" s="11">
        <f t="shared" si="139"/>
        <v>42082.4065162037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s="7">
        <f t="shared" si="140"/>
        <v>34.69</v>
      </c>
      <c r="Q1754" t="str">
        <f t="shared" si="141"/>
        <v>photography</v>
      </c>
      <c r="R1754" t="str">
        <f t="shared" si="142"/>
        <v>photobooks</v>
      </c>
      <c r="S1754">
        <v>42626.919930555552</v>
      </c>
      <c r="T1754">
        <v>42656.919930555552</v>
      </c>
      <c r="U1754" s="11">
        <f t="shared" si="138"/>
        <v>42626.919930555552</v>
      </c>
      <c r="V1754" s="11">
        <f t="shared" si="139"/>
        <v>42656.919930555552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s="7">
        <f t="shared" si="140"/>
        <v>462.86</v>
      </c>
      <c r="Q1755" t="str">
        <f t="shared" si="141"/>
        <v>photography</v>
      </c>
      <c r="R1755" t="str">
        <f t="shared" si="142"/>
        <v>photobooks</v>
      </c>
      <c r="S1755">
        <v>42420.416296296295</v>
      </c>
      <c r="T1755">
        <v>42450.374629629623</v>
      </c>
      <c r="U1755" s="11">
        <f t="shared" si="138"/>
        <v>42420.416296296295</v>
      </c>
      <c r="V1755" s="11">
        <f t="shared" si="139"/>
        <v>42450.374629629623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s="7">
        <f t="shared" si="140"/>
        <v>104.39</v>
      </c>
      <c r="Q1756" t="str">
        <f t="shared" si="141"/>
        <v>photography</v>
      </c>
      <c r="R1756" t="str">
        <f t="shared" si="142"/>
        <v>photobooks</v>
      </c>
      <c r="S1756">
        <v>42067.543437499997</v>
      </c>
      <c r="T1756">
        <v>42097.501770833333</v>
      </c>
      <c r="U1756" s="11">
        <f t="shared" si="138"/>
        <v>42067.543437499997</v>
      </c>
      <c r="V1756" s="11">
        <f t="shared" si="139"/>
        <v>42097.501770833333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s="7">
        <f t="shared" si="140"/>
        <v>7.5</v>
      </c>
      <c r="Q1757" t="str">
        <f t="shared" si="141"/>
        <v>photography</v>
      </c>
      <c r="R1757" t="str">
        <f t="shared" si="142"/>
        <v>photobooks</v>
      </c>
      <c r="S1757">
        <v>42252.455567129626</v>
      </c>
      <c r="T1757">
        <v>42282.455567129626</v>
      </c>
      <c r="U1757" s="11">
        <f t="shared" si="138"/>
        <v>42252.455567129626</v>
      </c>
      <c r="V1757" s="11">
        <f t="shared" si="139"/>
        <v>42282.455567129626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s="7">
        <f t="shared" si="140"/>
        <v>47.13</v>
      </c>
      <c r="Q1758" t="str">
        <f t="shared" si="141"/>
        <v>photography</v>
      </c>
      <c r="R1758" t="str">
        <f t="shared" si="142"/>
        <v>photobooks</v>
      </c>
      <c r="S1758">
        <v>42570.834131944437</v>
      </c>
      <c r="T1758">
        <v>42610.834131944437</v>
      </c>
      <c r="U1758" s="11">
        <f t="shared" si="138"/>
        <v>42570.834131944437</v>
      </c>
      <c r="V1758" s="11">
        <f t="shared" si="139"/>
        <v>42610.834131944437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s="7">
        <f t="shared" si="140"/>
        <v>414.29</v>
      </c>
      <c r="Q1759" t="str">
        <f t="shared" si="141"/>
        <v>photography</v>
      </c>
      <c r="R1759" t="str">
        <f t="shared" si="142"/>
        <v>photobooks</v>
      </c>
      <c r="S1759">
        <v>42733.494016203702</v>
      </c>
      <c r="T1759">
        <v>42763.478472222218</v>
      </c>
      <c r="U1759" s="11">
        <f t="shared" si="138"/>
        <v>42733.494016203702</v>
      </c>
      <c r="V1759" s="11">
        <f t="shared" si="139"/>
        <v>42763.478472222218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s="7">
        <f t="shared" si="140"/>
        <v>42.48</v>
      </c>
      <c r="Q1760" t="str">
        <f t="shared" si="141"/>
        <v>photography</v>
      </c>
      <c r="R1760" t="str">
        <f t="shared" si="142"/>
        <v>photobooks</v>
      </c>
      <c r="S1760">
        <v>42505.62259259259</v>
      </c>
      <c r="T1760">
        <v>42565.62259259259</v>
      </c>
      <c r="U1760" s="11">
        <f t="shared" si="138"/>
        <v>42505.62259259259</v>
      </c>
      <c r="V1760" s="11">
        <f t="shared" si="139"/>
        <v>42565.62259259259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s="7">
        <f t="shared" si="140"/>
        <v>108.78</v>
      </c>
      <c r="Q1761" t="str">
        <f t="shared" si="141"/>
        <v>photography</v>
      </c>
      <c r="R1761" t="str">
        <f t="shared" si="142"/>
        <v>photobooks</v>
      </c>
      <c r="S1761">
        <v>42068.495706018519</v>
      </c>
      <c r="T1761">
        <v>42088.454039351847</v>
      </c>
      <c r="U1761" s="11">
        <f t="shared" si="138"/>
        <v>42068.495706018519</v>
      </c>
      <c r="V1761" s="11">
        <f t="shared" si="139"/>
        <v>42088.454039351847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s="7">
        <f t="shared" si="140"/>
        <v>81.099999999999994</v>
      </c>
      <c r="Q1762" t="str">
        <f t="shared" si="141"/>
        <v>photography</v>
      </c>
      <c r="R1762" t="str">
        <f t="shared" si="142"/>
        <v>photobooks</v>
      </c>
      <c r="S1762">
        <v>42405.339270833334</v>
      </c>
      <c r="T1762">
        <v>42425.339270833334</v>
      </c>
      <c r="U1762" s="11">
        <f t="shared" si="138"/>
        <v>42405.339270833334</v>
      </c>
      <c r="V1762" s="11">
        <f t="shared" si="139"/>
        <v>42425.339270833334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s="7">
        <f t="shared" si="140"/>
        <v>51.67</v>
      </c>
      <c r="Q1763" t="str">
        <f t="shared" si="141"/>
        <v>photography</v>
      </c>
      <c r="R1763" t="str">
        <f t="shared" si="142"/>
        <v>photobooks</v>
      </c>
      <c r="S1763">
        <v>42209.234490740739</v>
      </c>
      <c r="T1763">
        <v>42259.234490740739</v>
      </c>
      <c r="U1763" s="11">
        <f t="shared" si="138"/>
        <v>42209.234490740739</v>
      </c>
      <c r="V1763" s="11">
        <f t="shared" si="139"/>
        <v>42259.234490740739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s="7">
        <f t="shared" si="140"/>
        <v>35.4</v>
      </c>
      <c r="Q1764" t="str">
        <f t="shared" si="141"/>
        <v>photography</v>
      </c>
      <c r="R1764" t="str">
        <f t="shared" si="142"/>
        <v>photobooks</v>
      </c>
      <c r="S1764">
        <v>42410.648668981477</v>
      </c>
      <c r="T1764">
        <v>42440.648668981477</v>
      </c>
      <c r="U1764" s="11">
        <f t="shared" si="138"/>
        <v>42410.648668981477</v>
      </c>
      <c r="V1764" s="11">
        <f t="shared" si="139"/>
        <v>42440.648668981477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s="7">
        <f t="shared" si="140"/>
        <v>103.64</v>
      </c>
      <c r="Q1765" t="str">
        <f t="shared" si="141"/>
        <v>photography</v>
      </c>
      <c r="R1765" t="str">
        <f t="shared" si="142"/>
        <v>photobooks</v>
      </c>
      <c r="S1765">
        <v>42636.535185185181</v>
      </c>
      <c r="T1765">
        <v>42666.535185185181</v>
      </c>
      <c r="U1765" s="11">
        <f t="shared" si="138"/>
        <v>42636.535185185181</v>
      </c>
      <c r="V1765" s="11">
        <f t="shared" si="139"/>
        <v>42666.535185185181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7">
        <f t="shared" si="140"/>
        <v>55.28</v>
      </c>
      <c r="Q1766" t="str">
        <f t="shared" si="141"/>
        <v>photography</v>
      </c>
      <c r="R1766" t="str">
        <f t="shared" si="142"/>
        <v>photobooks</v>
      </c>
      <c r="S1766">
        <v>41825.15253472222</v>
      </c>
      <c r="T1766">
        <v>41854.15253472222</v>
      </c>
      <c r="U1766" s="11">
        <f t="shared" si="138"/>
        <v>41825.15253472222</v>
      </c>
      <c r="V1766" s="11">
        <f t="shared" si="139"/>
        <v>41854.15253472222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7">
        <f t="shared" si="140"/>
        <v>72.17</v>
      </c>
      <c r="Q1767" t="str">
        <f t="shared" si="141"/>
        <v>photography</v>
      </c>
      <c r="R1767" t="str">
        <f t="shared" si="142"/>
        <v>photobooks</v>
      </c>
      <c r="S1767">
        <v>41834.647129629629</v>
      </c>
      <c r="T1767">
        <v>41864.647129629629</v>
      </c>
      <c r="U1767" s="11">
        <f t="shared" si="138"/>
        <v>41834.647129629629</v>
      </c>
      <c r="V1767" s="11">
        <f t="shared" si="139"/>
        <v>41864.647129629629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7" t="e">
        <f t="shared" si="140"/>
        <v>#DIV/0!</v>
      </c>
      <c r="Q1768" t="str">
        <f t="shared" si="141"/>
        <v>photography</v>
      </c>
      <c r="R1768" t="str">
        <f t="shared" si="142"/>
        <v>photobooks</v>
      </c>
      <c r="S1768">
        <v>41855.52648148148</v>
      </c>
      <c r="T1768">
        <v>41876.52648148148</v>
      </c>
      <c r="U1768" s="11">
        <f t="shared" si="138"/>
        <v>41855.52648148148</v>
      </c>
      <c r="V1768" s="11">
        <f t="shared" si="139"/>
        <v>41876.52648148148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7">
        <f t="shared" si="140"/>
        <v>58.62</v>
      </c>
      <c r="Q1769" t="str">
        <f t="shared" si="141"/>
        <v>photography</v>
      </c>
      <c r="R1769" t="str">
        <f t="shared" si="142"/>
        <v>photobooks</v>
      </c>
      <c r="S1769">
        <v>41824.325046296297</v>
      </c>
      <c r="T1769">
        <v>41854.325046296297</v>
      </c>
      <c r="U1769" s="11">
        <f t="shared" si="138"/>
        <v>41824.325046296297</v>
      </c>
      <c r="V1769" s="11">
        <f t="shared" si="139"/>
        <v>41854.325046296297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7">
        <f t="shared" si="140"/>
        <v>12.47</v>
      </c>
      <c r="Q1770" t="str">
        <f t="shared" si="141"/>
        <v>photography</v>
      </c>
      <c r="R1770" t="str">
        <f t="shared" si="142"/>
        <v>photobooks</v>
      </c>
      <c r="S1770">
        <v>41849.227361111109</v>
      </c>
      <c r="T1770">
        <v>41909.227361111109</v>
      </c>
      <c r="U1770" s="11">
        <f t="shared" si="138"/>
        <v>41849.227361111109</v>
      </c>
      <c r="V1770" s="11">
        <f t="shared" si="139"/>
        <v>41909.227361111109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7">
        <f t="shared" si="140"/>
        <v>49.14</v>
      </c>
      <c r="Q1771" t="str">
        <f t="shared" si="141"/>
        <v>photography</v>
      </c>
      <c r="R1771" t="str">
        <f t="shared" si="142"/>
        <v>photobooks</v>
      </c>
      <c r="S1771">
        <v>41987.485636574071</v>
      </c>
      <c r="T1771">
        <v>42017.485636574071</v>
      </c>
      <c r="U1771" s="11">
        <f t="shared" si="138"/>
        <v>41987.485636574071</v>
      </c>
      <c r="V1771" s="11">
        <f t="shared" si="139"/>
        <v>42017.485636574071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7">
        <f t="shared" si="140"/>
        <v>150.5</v>
      </c>
      <c r="Q1772" t="str">
        <f t="shared" si="141"/>
        <v>photography</v>
      </c>
      <c r="R1772" t="str">
        <f t="shared" si="142"/>
        <v>photobooks</v>
      </c>
      <c r="S1772">
        <v>41891.446689814817</v>
      </c>
      <c r="T1772">
        <v>41926.446689814817</v>
      </c>
      <c r="U1772" s="11">
        <f t="shared" si="138"/>
        <v>41891.446689814817</v>
      </c>
      <c r="V1772" s="11">
        <f t="shared" si="139"/>
        <v>41926.446689814817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7">
        <f t="shared" si="140"/>
        <v>35.799999999999997</v>
      </c>
      <c r="Q1773" t="str">
        <f t="shared" si="141"/>
        <v>photography</v>
      </c>
      <c r="R1773" t="str">
        <f t="shared" si="142"/>
        <v>photobooks</v>
      </c>
      <c r="S1773">
        <v>41905.646296296298</v>
      </c>
      <c r="T1773">
        <v>41935.646296296298</v>
      </c>
      <c r="U1773" s="11">
        <f t="shared" si="138"/>
        <v>41905.646296296298</v>
      </c>
      <c r="V1773" s="11">
        <f t="shared" si="139"/>
        <v>41935.646296296298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7">
        <f t="shared" si="140"/>
        <v>45.16</v>
      </c>
      <c r="Q1774" t="str">
        <f t="shared" si="141"/>
        <v>photography</v>
      </c>
      <c r="R1774" t="str">
        <f t="shared" si="142"/>
        <v>photobooks</v>
      </c>
      <c r="S1774">
        <v>41766.384675925925</v>
      </c>
      <c r="T1774">
        <v>41826.384675925925</v>
      </c>
      <c r="U1774" s="11">
        <f t="shared" si="138"/>
        <v>41766.384675925925</v>
      </c>
      <c r="V1774" s="11">
        <f t="shared" si="139"/>
        <v>41826.384675925925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7">
        <f t="shared" si="140"/>
        <v>98.79</v>
      </c>
      <c r="Q1775" t="str">
        <f t="shared" si="141"/>
        <v>photography</v>
      </c>
      <c r="R1775" t="str">
        <f t="shared" si="142"/>
        <v>photobooks</v>
      </c>
      <c r="S1775">
        <v>41978.427060185182</v>
      </c>
      <c r="T1775">
        <v>42023.427060185182</v>
      </c>
      <c r="U1775" s="11">
        <f t="shared" si="138"/>
        <v>41978.427060185182</v>
      </c>
      <c r="V1775" s="11">
        <f t="shared" si="139"/>
        <v>42023.427060185182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7">
        <f t="shared" si="140"/>
        <v>88.31</v>
      </c>
      <c r="Q1776" t="str">
        <f t="shared" si="141"/>
        <v>photography</v>
      </c>
      <c r="R1776" t="str">
        <f t="shared" si="142"/>
        <v>photobooks</v>
      </c>
      <c r="S1776">
        <v>41929.885324074072</v>
      </c>
      <c r="T1776">
        <v>41972.290972222218</v>
      </c>
      <c r="U1776" s="11">
        <f t="shared" si="138"/>
        <v>41929.885324074072</v>
      </c>
      <c r="V1776" s="11">
        <f t="shared" si="139"/>
        <v>41972.290972222218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7">
        <f t="shared" si="140"/>
        <v>170.63</v>
      </c>
      <c r="Q1777" t="str">
        <f t="shared" si="141"/>
        <v>photography</v>
      </c>
      <c r="R1777" t="str">
        <f t="shared" si="142"/>
        <v>photobooks</v>
      </c>
      <c r="S1777">
        <v>41891.643055555556</v>
      </c>
      <c r="T1777">
        <v>41936.643055555556</v>
      </c>
      <c r="U1777" s="11">
        <f t="shared" si="138"/>
        <v>41891.643055555556</v>
      </c>
      <c r="V1777" s="11">
        <f t="shared" si="139"/>
        <v>41936.643055555556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7">
        <f t="shared" si="140"/>
        <v>83.75</v>
      </c>
      <c r="Q1778" t="str">
        <f t="shared" si="141"/>
        <v>photography</v>
      </c>
      <c r="R1778" t="str">
        <f t="shared" si="142"/>
        <v>photobooks</v>
      </c>
      <c r="S1778">
        <v>41905.623506944445</v>
      </c>
      <c r="T1778">
        <v>41941.623506944445</v>
      </c>
      <c r="U1778" s="11">
        <f t="shared" si="138"/>
        <v>41905.623506944445</v>
      </c>
      <c r="V1778" s="11">
        <f t="shared" si="139"/>
        <v>41941.623506944445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7">
        <f t="shared" si="140"/>
        <v>65.099999999999994</v>
      </c>
      <c r="Q1779" t="str">
        <f t="shared" si="141"/>
        <v>photography</v>
      </c>
      <c r="R1779" t="str">
        <f t="shared" si="142"/>
        <v>photobooks</v>
      </c>
      <c r="S1779">
        <v>42025.02376157407</v>
      </c>
      <c r="T1779">
        <v>42055.02376157407</v>
      </c>
      <c r="U1779" s="11">
        <f t="shared" si="138"/>
        <v>42025.02376157407</v>
      </c>
      <c r="V1779" s="11">
        <f t="shared" si="139"/>
        <v>42055.02376157407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7">
        <f t="shared" si="140"/>
        <v>66.33</v>
      </c>
      <c r="Q1780" t="str">
        <f t="shared" si="141"/>
        <v>photography</v>
      </c>
      <c r="R1780" t="str">
        <f t="shared" si="142"/>
        <v>photobooks</v>
      </c>
      <c r="S1780">
        <v>42045.530034722215</v>
      </c>
      <c r="T1780">
        <v>42090.488368055558</v>
      </c>
      <c r="U1780" s="11">
        <f t="shared" si="138"/>
        <v>42045.530034722215</v>
      </c>
      <c r="V1780" s="11">
        <f t="shared" si="139"/>
        <v>42090.488368055558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7">
        <f t="shared" si="140"/>
        <v>104.89</v>
      </c>
      <c r="Q1781" t="str">
        <f t="shared" si="141"/>
        <v>photography</v>
      </c>
      <c r="R1781" t="str">
        <f t="shared" si="142"/>
        <v>photobooks</v>
      </c>
      <c r="S1781">
        <v>42585.358564814807</v>
      </c>
      <c r="T1781">
        <v>42615.358564814807</v>
      </c>
      <c r="U1781" s="11">
        <f t="shared" si="138"/>
        <v>42585.358564814807</v>
      </c>
      <c r="V1781" s="11">
        <f t="shared" si="139"/>
        <v>42615.358564814807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7">
        <f t="shared" si="140"/>
        <v>78.44</v>
      </c>
      <c r="Q1782" t="str">
        <f t="shared" si="141"/>
        <v>photography</v>
      </c>
      <c r="R1782" t="str">
        <f t="shared" si="142"/>
        <v>photobooks</v>
      </c>
      <c r="S1782">
        <v>42493.267476851855</v>
      </c>
      <c r="T1782">
        <v>42553.267476851855</v>
      </c>
      <c r="U1782" s="11">
        <f t="shared" si="138"/>
        <v>42493.267476851855</v>
      </c>
      <c r="V1782" s="11">
        <f t="shared" si="139"/>
        <v>42553.267476851855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7">
        <f t="shared" si="140"/>
        <v>59.04</v>
      </c>
      <c r="Q1783" t="str">
        <f t="shared" si="141"/>
        <v>photography</v>
      </c>
      <c r="R1783" t="str">
        <f t="shared" si="142"/>
        <v>photobooks</v>
      </c>
      <c r="S1783">
        <v>42597.284085648142</v>
      </c>
      <c r="T1783">
        <v>42628.284085648142</v>
      </c>
      <c r="U1783" s="11">
        <f t="shared" si="138"/>
        <v>42597.284085648142</v>
      </c>
      <c r="V1783" s="11">
        <f t="shared" si="139"/>
        <v>42628.284085648142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7">
        <f t="shared" si="140"/>
        <v>71.34</v>
      </c>
      <c r="Q1784" t="str">
        <f t="shared" si="141"/>
        <v>photography</v>
      </c>
      <c r="R1784" t="str">
        <f t="shared" si="142"/>
        <v>photobooks</v>
      </c>
      <c r="S1784">
        <v>42388.241770833331</v>
      </c>
      <c r="T1784">
        <v>42421.241770833331</v>
      </c>
      <c r="U1784" s="11">
        <f t="shared" si="138"/>
        <v>42388.241770833331</v>
      </c>
      <c r="V1784" s="11">
        <f t="shared" si="139"/>
        <v>42421.241770833331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7">
        <f t="shared" si="140"/>
        <v>51.23</v>
      </c>
      <c r="Q1785" t="str">
        <f t="shared" si="141"/>
        <v>photography</v>
      </c>
      <c r="R1785" t="str">
        <f t="shared" si="142"/>
        <v>photobooks</v>
      </c>
      <c r="S1785">
        <v>42115.616643518515</v>
      </c>
      <c r="T1785">
        <v>42145.616643518515</v>
      </c>
      <c r="U1785" s="11">
        <f t="shared" si="138"/>
        <v>42115.616643518515</v>
      </c>
      <c r="V1785" s="11">
        <f t="shared" si="139"/>
        <v>42145.616643518515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7">
        <f t="shared" si="140"/>
        <v>60.24</v>
      </c>
      <c r="Q1786" t="str">
        <f t="shared" si="141"/>
        <v>photography</v>
      </c>
      <c r="R1786" t="str">
        <f t="shared" si="142"/>
        <v>photobooks</v>
      </c>
      <c r="S1786">
        <v>42003.322222222218</v>
      </c>
      <c r="T1786">
        <v>42034.809027777774</v>
      </c>
      <c r="U1786" s="11">
        <f t="shared" si="138"/>
        <v>42003.322222222218</v>
      </c>
      <c r="V1786" s="11">
        <f t="shared" si="139"/>
        <v>42034.809027777774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7">
        <f t="shared" si="140"/>
        <v>44.94</v>
      </c>
      <c r="Q1787" t="str">
        <f t="shared" si="141"/>
        <v>photography</v>
      </c>
      <c r="R1787" t="str">
        <f t="shared" si="142"/>
        <v>photobooks</v>
      </c>
      <c r="S1787">
        <v>41896.801562499997</v>
      </c>
      <c r="T1787">
        <v>41927.666666666664</v>
      </c>
      <c r="U1787" s="11">
        <f t="shared" si="138"/>
        <v>41896.801562499997</v>
      </c>
      <c r="V1787" s="11">
        <f t="shared" si="139"/>
        <v>41927.666666666664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7">
        <f t="shared" si="140"/>
        <v>31.21</v>
      </c>
      <c r="Q1788" t="str">
        <f t="shared" si="141"/>
        <v>photography</v>
      </c>
      <c r="R1788" t="str">
        <f t="shared" si="142"/>
        <v>photobooks</v>
      </c>
      <c r="S1788">
        <v>41958.217326388891</v>
      </c>
      <c r="T1788">
        <v>41988.217326388891</v>
      </c>
      <c r="U1788" s="11">
        <f t="shared" si="138"/>
        <v>41958.217326388891</v>
      </c>
      <c r="V1788" s="11">
        <f t="shared" si="139"/>
        <v>41988.217326388891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7">
        <f t="shared" si="140"/>
        <v>63.88</v>
      </c>
      <c r="Q1789" t="str">
        <f t="shared" si="141"/>
        <v>photography</v>
      </c>
      <c r="R1789" t="str">
        <f t="shared" si="142"/>
        <v>photobooks</v>
      </c>
      <c r="S1789">
        <v>42068.322187499994</v>
      </c>
      <c r="T1789">
        <v>42098.28052083333</v>
      </c>
      <c r="U1789" s="11">
        <f t="shared" si="138"/>
        <v>42068.322187499994</v>
      </c>
      <c r="V1789" s="11">
        <f t="shared" si="139"/>
        <v>42098.28052083333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7">
        <f t="shared" si="140"/>
        <v>19</v>
      </c>
      <c r="Q1790" t="str">
        <f t="shared" si="141"/>
        <v>photography</v>
      </c>
      <c r="R1790" t="str">
        <f t="shared" si="142"/>
        <v>photobooks</v>
      </c>
      <c r="S1790">
        <v>41913.615069444444</v>
      </c>
      <c r="T1790">
        <v>41943.615069444444</v>
      </c>
      <c r="U1790" s="11">
        <f t="shared" si="138"/>
        <v>41913.615069444444</v>
      </c>
      <c r="V1790" s="11">
        <f t="shared" si="139"/>
        <v>41943.615069444444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7">
        <f t="shared" si="140"/>
        <v>10</v>
      </c>
      <c r="Q1791" t="str">
        <f t="shared" si="141"/>
        <v>photography</v>
      </c>
      <c r="R1791" t="str">
        <f t="shared" si="142"/>
        <v>photobooks</v>
      </c>
      <c r="S1791">
        <v>41955.916701388887</v>
      </c>
      <c r="T1791">
        <v>42015.916701388887</v>
      </c>
      <c r="U1791" s="11">
        <f t="shared" si="138"/>
        <v>41955.916701388887</v>
      </c>
      <c r="V1791" s="11">
        <f t="shared" si="139"/>
        <v>42015.916701388887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7">
        <f t="shared" si="140"/>
        <v>109.07</v>
      </c>
      <c r="Q1792" t="str">
        <f t="shared" si="141"/>
        <v>photography</v>
      </c>
      <c r="R1792" t="str">
        <f t="shared" si="142"/>
        <v>photobooks</v>
      </c>
      <c r="S1792">
        <v>42010.341180555559</v>
      </c>
      <c r="T1792">
        <v>42040.341180555559</v>
      </c>
      <c r="U1792" s="11">
        <f t="shared" si="138"/>
        <v>42010.341180555559</v>
      </c>
      <c r="V1792" s="11">
        <f t="shared" si="139"/>
        <v>42040.341180555559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7">
        <f t="shared" si="140"/>
        <v>26.75</v>
      </c>
      <c r="Q1793" t="str">
        <f t="shared" si="141"/>
        <v>photography</v>
      </c>
      <c r="R1793" t="str">
        <f t="shared" si="142"/>
        <v>photobooks</v>
      </c>
      <c r="S1793">
        <v>41973.407002314816</v>
      </c>
      <c r="T1793">
        <v>42033.407002314816</v>
      </c>
      <c r="U1793" s="11">
        <f t="shared" si="138"/>
        <v>41973.407002314816</v>
      </c>
      <c r="V1793" s="11">
        <f t="shared" si="139"/>
        <v>42033.407002314816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7">
        <f t="shared" si="140"/>
        <v>109.94</v>
      </c>
      <c r="Q1794" t="str">
        <f t="shared" si="141"/>
        <v>photography</v>
      </c>
      <c r="R1794" t="str">
        <f t="shared" si="142"/>
        <v>photobooks</v>
      </c>
      <c r="S1794">
        <v>42188.697708333326</v>
      </c>
      <c r="T1794">
        <v>42225.957638888889</v>
      </c>
      <c r="U1794" s="11">
        <f t="shared" ref="U1794:U1857" si="143">(((J1794/60)/60)/24)+DATE(1970,1,1)+(-8/24)</f>
        <v>42188.697708333326</v>
      </c>
      <c r="V1794" s="11">
        <f t="shared" ref="V1794:V1857" si="144">(((I1794/60)/60)/24)+DATE(1970,1,1)+(-8/24)</f>
        <v>42225.957638888889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7">
        <f t="shared" ref="P1795:P1858" si="145">ROUND(E1795/L1795,2)</f>
        <v>20</v>
      </c>
      <c r="Q1795" t="str">
        <f t="shared" ref="Q1795:Q1858" si="146">LEFT(N1795,SEARCH("/",N1795,1)-1)</f>
        <v>photography</v>
      </c>
      <c r="R1795" t="str">
        <f t="shared" ref="R1795:R1858" si="147">RIGHT(N1795,LEN(N1795)-SEARCH("/",N1795))</f>
        <v>photobooks</v>
      </c>
      <c r="S1795">
        <v>41940.558333333334</v>
      </c>
      <c r="T1795">
        <v>41970.6</v>
      </c>
      <c r="U1795" s="11">
        <f t="shared" si="143"/>
        <v>41940.558333333334</v>
      </c>
      <c r="V1795" s="11">
        <f t="shared" si="144"/>
        <v>41970.6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7">
        <f t="shared" si="145"/>
        <v>55.39</v>
      </c>
      <c r="Q1796" t="str">
        <f t="shared" si="146"/>
        <v>photography</v>
      </c>
      <c r="R1796" t="str">
        <f t="shared" si="147"/>
        <v>photobooks</v>
      </c>
      <c r="S1796">
        <v>42011.217847222222</v>
      </c>
      <c r="T1796">
        <v>42046.217847222222</v>
      </c>
      <c r="U1796" s="11">
        <f t="shared" si="143"/>
        <v>42011.217847222222</v>
      </c>
      <c r="V1796" s="11">
        <f t="shared" si="144"/>
        <v>42046.217847222222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7">
        <f t="shared" si="145"/>
        <v>133.9</v>
      </c>
      <c r="Q1797" t="str">
        <f t="shared" si="146"/>
        <v>photography</v>
      </c>
      <c r="R1797" t="str">
        <f t="shared" si="147"/>
        <v>photobooks</v>
      </c>
      <c r="S1797">
        <v>42627.955335648141</v>
      </c>
      <c r="T1797">
        <v>42657.333333333336</v>
      </c>
      <c r="U1797" s="11">
        <f t="shared" si="143"/>
        <v>42627.955335648141</v>
      </c>
      <c r="V1797" s="11">
        <f t="shared" si="144"/>
        <v>42657.333333333336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7">
        <f t="shared" si="145"/>
        <v>48.72</v>
      </c>
      <c r="Q1798" t="str">
        <f t="shared" si="146"/>
        <v>photography</v>
      </c>
      <c r="R1798" t="str">
        <f t="shared" si="147"/>
        <v>photobooks</v>
      </c>
      <c r="S1798">
        <v>42515.106087962959</v>
      </c>
      <c r="T1798">
        <v>42575.106087962959</v>
      </c>
      <c r="U1798" s="11">
        <f t="shared" si="143"/>
        <v>42515.106087962959</v>
      </c>
      <c r="V1798" s="11">
        <f t="shared" si="144"/>
        <v>42575.106087962959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7">
        <f t="shared" si="145"/>
        <v>48.25</v>
      </c>
      <c r="Q1799" t="str">
        <f t="shared" si="146"/>
        <v>photography</v>
      </c>
      <c r="R1799" t="str">
        <f t="shared" si="147"/>
        <v>photobooks</v>
      </c>
      <c r="S1799">
        <v>42689.235983796294</v>
      </c>
      <c r="T1799">
        <v>42719.235983796294</v>
      </c>
      <c r="U1799" s="11">
        <f t="shared" si="143"/>
        <v>42689.235983796294</v>
      </c>
      <c r="V1799" s="11">
        <f t="shared" si="144"/>
        <v>42719.235983796294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7">
        <f t="shared" si="145"/>
        <v>58.97</v>
      </c>
      <c r="Q1800" t="str">
        <f t="shared" si="146"/>
        <v>photography</v>
      </c>
      <c r="R1800" t="str">
        <f t="shared" si="147"/>
        <v>photobooks</v>
      </c>
      <c r="S1800">
        <v>42343.993437499994</v>
      </c>
      <c r="T1800">
        <v>42403.993437499994</v>
      </c>
      <c r="U1800" s="11">
        <f t="shared" si="143"/>
        <v>42343.993437499994</v>
      </c>
      <c r="V1800" s="11">
        <f t="shared" si="144"/>
        <v>42403.993437499994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7">
        <f t="shared" si="145"/>
        <v>11.64</v>
      </c>
      <c r="Q1801" t="str">
        <f t="shared" si="146"/>
        <v>photography</v>
      </c>
      <c r="R1801" t="str">
        <f t="shared" si="147"/>
        <v>photobooks</v>
      </c>
      <c r="S1801">
        <v>41934.509351851848</v>
      </c>
      <c r="T1801">
        <v>41954.551018518519</v>
      </c>
      <c r="U1801" s="11">
        <f t="shared" si="143"/>
        <v>41934.509351851848</v>
      </c>
      <c r="V1801" s="11">
        <f t="shared" si="144"/>
        <v>41954.551018518519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7">
        <f t="shared" si="145"/>
        <v>83.72</v>
      </c>
      <c r="Q1802" t="str">
        <f t="shared" si="146"/>
        <v>photography</v>
      </c>
      <c r="R1802" t="str">
        <f t="shared" si="147"/>
        <v>photobooks</v>
      </c>
      <c r="S1802">
        <v>42623.272800925923</v>
      </c>
      <c r="T1802">
        <v>42653.272800925923</v>
      </c>
      <c r="U1802" s="11">
        <f t="shared" si="143"/>
        <v>42623.272800925923</v>
      </c>
      <c r="V1802" s="11">
        <f t="shared" si="144"/>
        <v>42653.272800925923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7">
        <f t="shared" si="145"/>
        <v>63.65</v>
      </c>
      <c r="Q1803" t="str">
        <f t="shared" si="146"/>
        <v>photography</v>
      </c>
      <c r="R1803" t="str">
        <f t="shared" si="147"/>
        <v>photobooks</v>
      </c>
      <c r="S1803">
        <v>42321.327175925922</v>
      </c>
      <c r="T1803">
        <v>42353.173611111109</v>
      </c>
      <c r="U1803" s="11">
        <f t="shared" si="143"/>
        <v>42321.327175925922</v>
      </c>
      <c r="V1803" s="11">
        <f t="shared" si="144"/>
        <v>42353.173611111109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7">
        <f t="shared" si="145"/>
        <v>94.28</v>
      </c>
      <c r="Q1804" t="str">
        <f t="shared" si="146"/>
        <v>photography</v>
      </c>
      <c r="R1804" t="str">
        <f t="shared" si="147"/>
        <v>photobooks</v>
      </c>
      <c r="S1804">
        <v>42159.139236111114</v>
      </c>
      <c r="T1804">
        <v>42182.582638888889</v>
      </c>
      <c r="U1804" s="11">
        <f t="shared" si="143"/>
        <v>42159.139236111114</v>
      </c>
      <c r="V1804" s="11">
        <f t="shared" si="144"/>
        <v>42182.582638888889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7">
        <f t="shared" si="145"/>
        <v>71.87</v>
      </c>
      <c r="Q1805" t="str">
        <f t="shared" si="146"/>
        <v>photography</v>
      </c>
      <c r="R1805" t="str">
        <f t="shared" si="147"/>
        <v>photobooks</v>
      </c>
      <c r="S1805">
        <v>42017.738217592596</v>
      </c>
      <c r="T1805">
        <v>42048.738217592596</v>
      </c>
      <c r="U1805" s="11">
        <f t="shared" si="143"/>
        <v>42017.738217592596</v>
      </c>
      <c r="V1805" s="11">
        <f t="shared" si="144"/>
        <v>42048.738217592596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7">
        <f t="shared" si="145"/>
        <v>104.85</v>
      </c>
      <c r="Q1806" t="str">
        <f t="shared" si="146"/>
        <v>photography</v>
      </c>
      <c r="R1806" t="str">
        <f t="shared" si="147"/>
        <v>photobooks</v>
      </c>
      <c r="S1806">
        <v>42282.344953703701</v>
      </c>
      <c r="T1806">
        <v>42322.386620370373</v>
      </c>
      <c r="U1806" s="11">
        <f t="shared" si="143"/>
        <v>42282.344953703701</v>
      </c>
      <c r="V1806" s="11">
        <f t="shared" si="144"/>
        <v>42322.386620370373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7">
        <f t="shared" si="145"/>
        <v>67.14</v>
      </c>
      <c r="Q1807" t="str">
        <f t="shared" si="146"/>
        <v>photography</v>
      </c>
      <c r="R1807" t="str">
        <f t="shared" si="147"/>
        <v>photobooks</v>
      </c>
      <c r="S1807">
        <v>42247.470578703702</v>
      </c>
      <c r="T1807">
        <v>42279.416666666664</v>
      </c>
      <c r="U1807" s="11">
        <f t="shared" si="143"/>
        <v>42247.470578703702</v>
      </c>
      <c r="V1807" s="11">
        <f t="shared" si="144"/>
        <v>42279.416666666664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7">
        <f t="shared" si="145"/>
        <v>73.88</v>
      </c>
      <c r="Q1808" t="str">
        <f t="shared" si="146"/>
        <v>photography</v>
      </c>
      <c r="R1808" t="str">
        <f t="shared" si="147"/>
        <v>photobooks</v>
      </c>
      <c r="S1808">
        <v>41877.304965277777</v>
      </c>
      <c r="T1808">
        <v>41912.304965277777</v>
      </c>
      <c r="U1808" s="11">
        <f t="shared" si="143"/>
        <v>41877.304965277777</v>
      </c>
      <c r="V1808" s="11">
        <f t="shared" si="144"/>
        <v>41912.304965277777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7">
        <f t="shared" si="145"/>
        <v>69.13</v>
      </c>
      <c r="Q1809" t="str">
        <f t="shared" si="146"/>
        <v>photography</v>
      </c>
      <c r="R1809" t="str">
        <f t="shared" si="147"/>
        <v>photobooks</v>
      </c>
      <c r="S1809">
        <v>41879.735104166662</v>
      </c>
      <c r="T1809">
        <v>41909.735104166662</v>
      </c>
      <c r="U1809" s="11">
        <f t="shared" si="143"/>
        <v>41879.735104166662</v>
      </c>
      <c r="V1809" s="11">
        <f t="shared" si="144"/>
        <v>41909.735104166662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7">
        <f t="shared" si="145"/>
        <v>120.77</v>
      </c>
      <c r="Q1810" t="str">
        <f t="shared" si="146"/>
        <v>photography</v>
      </c>
      <c r="R1810" t="str">
        <f t="shared" si="147"/>
        <v>photobooks</v>
      </c>
      <c r="S1810">
        <v>42742.347569444442</v>
      </c>
      <c r="T1810">
        <v>42777.347569444442</v>
      </c>
      <c r="U1810" s="11">
        <f t="shared" si="143"/>
        <v>42742.347569444442</v>
      </c>
      <c r="V1810" s="11">
        <f t="shared" si="144"/>
        <v>42777.347569444442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7">
        <f t="shared" si="145"/>
        <v>42.22</v>
      </c>
      <c r="Q1811" t="str">
        <f t="shared" si="146"/>
        <v>photography</v>
      </c>
      <c r="R1811" t="str">
        <f t="shared" si="147"/>
        <v>photobooks</v>
      </c>
      <c r="S1811">
        <v>42029.574525462966</v>
      </c>
      <c r="T1811">
        <v>42064.574525462966</v>
      </c>
      <c r="U1811" s="11">
        <f t="shared" si="143"/>
        <v>42029.574525462966</v>
      </c>
      <c r="V1811" s="11">
        <f t="shared" si="144"/>
        <v>42064.574525462966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7">
        <f t="shared" si="145"/>
        <v>7.5</v>
      </c>
      <c r="Q1812" t="str">
        <f t="shared" si="146"/>
        <v>photography</v>
      </c>
      <c r="R1812" t="str">
        <f t="shared" si="147"/>
        <v>photobooks</v>
      </c>
      <c r="S1812">
        <v>41860.576689814814</v>
      </c>
      <c r="T1812">
        <v>41872.576689814814</v>
      </c>
      <c r="U1812" s="11">
        <f t="shared" si="143"/>
        <v>41860.576689814814</v>
      </c>
      <c r="V1812" s="11">
        <f t="shared" si="144"/>
        <v>41872.576689814814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7">
        <f t="shared" si="145"/>
        <v>1.54</v>
      </c>
      <c r="Q1813" t="str">
        <f t="shared" si="146"/>
        <v>photography</v>
      </c>
      <c r="R1813" t="str">
        <f t="shared" si="147"/>
        <v>photobooks</v>
      </c>
      <c r="S1813">
        <v>41876.100347222222</v>
      </c>
      <c r="T1813">
        <v>41935.833333333328</v>
      </c>
      <c r="U1813" s="11">
        <f t="shared" si="143"/>
        <v>41876.100347222222</v>
      </c>
      <c r="V1813" s="11">
        <f t="shared" si="144"/>
        <v>41935.833333333328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7">
        <f t="shared" si="145"/>
        <v>37.61</v>
      </c>
      <c r="Q1814" t="str">
        <f t="shared" si="146"/>
        <v>photography</v>
      </c>
      <c r="R1814" t="str">
        <f t="shared" si="147"/>
        <v>photobooks</v>
      </c>
      <c r="S1814">
        <v>42523.985370370363</v>
      </c>
      <c r="T1814">
        <v>42553.985370370363</v>
      </c>
      <c r="U1814" s="11">
        <f t="shared" si="143"/>
        <v>42523.985370370363</v>
      </c>
      <c r="V1814" s="11">
        <f t="shared" si="144"/>
        <v>42553.985370370363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7" t="e">
        <f t="shared" si="145"/>
        <v>#DIV/0!</v>
      </c>
      <c r="Q1815" t="str">
        <f t="shared" si="146"/>
        <v>photography</v>
      </c>
      <c r="R1815" t="str">
        <f t="shared" si="147"/>
        <v>photobooks</v>
      </c>
      <c r="S1815">
        <v>41829.55569444444</v>
      </c>
      <c r="T1815">
        <v>41859.55569444444</v>
      </c>
      <c r="U1815" s="11">
        <f t="shared" si="143"/>
        <v>41829.55569444444</v>
      </c>
      <c r="V1815" s="11">
        <f t="shared" si="144"/>
        <v>41859.55569444444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7">
        <f t="shared" si="145"/>
        <v>42.16</v>
      </c>
      <c r="Q1816" t="str">
        <f t="shared" si="146"/>
        <v>photography</v>
      </c>
      <c r="R1816" t="str">
        <f t="shared" si="147"/>
        <v>photobooks</v>
      </c>
      <c r="S1816">
        <v>42032.980740740742</v>
      </c>
      <c r="T1816">
        <v>42062.980740740742</v>
      </c>
      <c r="U1816" s="11">
        <f t="shared" si="143"/>
        <v>42032.980740740742</v>
      </c>
      <c r="V1816" s="11">
        <f t="shared" si="144"/>
        <v>42062.980740740742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7" t="e">
        <f t="shared" si="145"/>
        <v>#DIV/0!</v>
      </c>
      <c r="Q1817" t="str">
        <f t="shared" si="146"/>
        <v>photography</v>
      </c>
      <c r="R1817" t="str">
        <f t="shared" si="147"/>
        <v>photobooks</v>
      </c>
      <c r="S1817">
        <v>42172.573344907411</v>
      </c>
      <c r="T1817">
        <v>42186.573344907411</v>
      </c>
      <c r="U1817" s="11">
        <f t="shared" si="143"/>
        <v>42172.573344907411</v>
      </c>
      <c r="V1817" s="11">
        <f t="shared" si="144"/>
        <v>42186.573344907411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7">
        <f t="shared" si="145"/>
        <v>84.83</v>
      </c>
      <c r="Q1818" t="str">
        <f t="shared" si="146"/>
        <v>photography</v>
      </c>
      <c r="R1818" t="str">
        <f t="shared" si="147"/>
        <v>photobooks</v>
      </c>
      <c r="S1818">
        <v>42548.542858796289</v>
      </c>
      <c r="T1818">
        <v>42576.458333333336</v>
      </c>
      <c r="U1818" s="11">
        <f t="shared" si="143"/>
        <v>42548.542858796289</v>
      </c>
      <c r="V1818" s="11">
        <f t="shared" si="144"/>
        <v>42576.458333333336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7">
        <f t="shared" si="145"/>
        <v>94.19</v>
      </c>
      <c r="Q1819" t="str">
        <f t="shared" si="146"/>
        <v>photography</v>
      </c>
      <c r="R1819" t="str">
        <f t="shared" si="147"/>
        <v>photobooks</v>
      </c>
      <c r="S1819">
        <v>42705.328784722216</v>
      </c>
      <c r="T1819">
        <v>42764.957638888889</v>
      </c>
      <c r="U1819" s="11">
        <f t="shared" si="143"/>
        <v>42705.328784722216</v>
      </c>
      <c r="V1819" s="11">
        <f t="shared" si="144"/>
        <v>42764.957638888889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7" t="e">
        <f t="shared" si="145"/>
        <v>#DIV/0!</v>
      </c>
      <c r="Q1820" t="str">
        <f t="shared" si="146"/>
        <v>photography</v>
      </c>
      <c r="R1820" t="str">
        <f t="shared" si="147"/>
        <v>photobooks</v>
      </c>
      <c r="S1820">
        <v>42066.901041666664</v>
      </c>
      <c r="T1820">
        <v>42096.859374999993</v>
      </c>
      <c r="U1820" s="11">
        <f t="shared" si="143"/>
        <v>42066.901041666664</v>
      </c>
      <c r="V1820" s="11">
        <f t="shared" si="144"/>
        <v>42096.859374999993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7">
        <f t="shared" si="145"/>
        <v>6.25</v>
      </c>
      <c r="Q1821" t="str">
        <f t="shared" si="146"/>
        <v>photography</v>
      </c>
      <c r="R1821" t="str">
        <f t="shared" si="147"/>
        <v>photobooks</v>
      </c>
      <c r="S1821">
        <v>41820.418935185182</v>
      </c>
      <c r="T1821">
        <v>41850.418935185182</v>
      </c>
      <c r="U1821" s="11">
        <f t="shared" si="143"/>
        <v>41820.418935185182</v>
      </c>
      <c r="V1821" s="11">
        <f t="shared" si="144"/>
        <v>41850.418935185182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7">
        <f t="shared" si="145"/>
        <v>213.38</v>
      </c>
      <c r="Q1822" t="str">
        <f t="shared" si="146"/>
        <v>photography</v>
      </c>
      <c r="R1822" t="str">
        <f t="shared" si="147"/>
        <v>photobooks</v>
      </c>
      <c r="S1822">
        <v>42064.75104166667</v>
      </c>
      <c r="T1822">
        <v>42094.709374999999</v>
      </c>
      <c r="U1822" s="11">
        <f t="shared" si="143"/>
        <v>42064.75104166667</v>
      </c>
      <c r="V1822" s="11">
        <f t="shared" si="144"/>
        <v>42094.709374999999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s="7">
        <f t="shared" si="145"/>
        <v>59.16</v>
      </c>
      <c r="Q1823" t="str">
        <f t="shared" si="146"/>
        <v>music</v>
      </c>
      <c r="R1823" t="str">
        <f t="shared" si="147"/>
        <v>rock</v>
      </c>
      <c r="S1823">
        <v>40925.985729166663</v>
      </c>
      <c r="T1823">
        <v>40970.985729166663</v>
      </c>
      <c r="U1823" s="11">
        <f t="shared" si="143"/>
        <v>40925.985729166663</v>
      </c>
      <c r="V1823" s="11">
        <f t="shared" si="144"/>
        <v>40970.985729166663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s="7">
        <f t="shared" si="145"/>
        <v>27.27</v>
      </c>
      <c r="Q1824" t="str">
        <f t="shared" si="146"/>
        <v>music</v>
      </c>
      <c r="R1824" t="str">
        <f t="shared" si="147"/>
        <v>rock</v>
      </c>
      <c r="S1824">
        <v>41634.463680555549</v>
      </c>
      <c r="T1824">
        <v>41670.459027777775</v>
      </c>
      <c r="U1824" s="11">
        <f t="shared" si="143"/>
        <v>41634.463680555549</v>
      </c>
      <c r="V1824" s="11">
        <f t="shared" si="144"/>
        <v>41670.459027777775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s="7">
        <f t="shared" si="145"/>
        <v>24.58</v>
      </c>
      <c r="Q1825" t="str">
        <f t="shared" si="146"/>
        <v>music</v>
      </c>
      <c r="R1825" t="str">
        <f t="shared" si="147"/>
        <v>rock</v>
      </c>
      <c r="S1825">
        <v>41176.35157407407</v>
      </c>
      <c r="T1825">
        <v>41206.35157407407</v>
      </c>
      <c r="U1825" s="11">
        <f t="shared" si="143"/>
        <v>41176.35157407407</v>
      </c>
      <c r="V1825" s="11">
        <f t="shared" si="144"/>
        <v>41206.35157407407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s="7">
        <f t="shared" si="145"/>
        <v>75.05</v>
      </c>
      <c r="Q1826" t="str">
        <f t="shared" si="146"/>
        <v>music</v>
      </c>
      <c r="R1826" t="str">
        <f t="shared" si="147"/>
        <v>rock</v>
      </c>
      <c r="S1826">
        <v>41626.582951388889</v>
      </c>
      <c r="T1826">
        <v>41646.755555555552</v>
      </c>
      <c r="U1826" s="11">
        <f t="shared" si="143"/>
        <v>41626.582951388889</v>
      </c>
      <c r="V1826" s="11">
        <f t="shared" si="144"/>
        <v>41646.755555555552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s="7">
        <f t="shared" si="145"/>
        <v>42.02</v>
      </c>
      <c r="Q1827" t="str">
        <f t="shared" si="146"/>
        <v>music</v>
      </c>
      <c r="R1827" t="str">
        <f t="shared" si="147"/>
        <v>rock</v>
      </c>
      <c r="S1827">
        <v>41443.501192129625</v>
      </c>
      <c r="T1827">
        <v>41466.501192129625</v>
      </c>
      <c r="U1827" s="11">
        <f t="shared" si="143"/>
        <v>41443.501192129625</v>
      </c>
      <c r="V1827" s="11">
        <f t="shared" si="144"/>
        <v>41466.501192129625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s="7">
        <f t="shared" si="145"/>
        <v>53.16</v>
      </c>
      <c r="Q1828" t="str">
        <f t="shared" si="146"/>
        <v>music</v>
      </c>
      <c r="R1828" t="str">
        <f t="shared" si="147"/>
        <v>rock</v>
      </c>
      <c r="S1828">
        <v>41657.590474537035</v>
      </c>
      <c r="T1828">
        <v>41687.590474537035</v>
      </c>
      <c r="U1828" s="11">
        <f t="shared" si="143"/>
        <v>41657.590474537035</v>
      </c>
      <c r="V1828" s="11">
        <f t="shared" si="144"/>
        <v>41687.590474537035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s="7">
        <f t="shared" si="145"/>
        <v>83.89</v>
      </c>
      <c r="Q1829" t="str">
        <f t="shared" si="146"/>
        <v>music</v>
      </c>
      <c r="R1829" t="str">
        <f t="shared" si="147"/>
        <v>rock</v>
      </c>
      <c r="S1829">
        <v>40554.992604166662</v>
      </c>
      <c r="T1829">
        <v>40604.992604166662</v>
      </c>
      <c r="U1829" s="11">
        <f t="shared" si="143"/>
        <v>40554.992604166662</v>
      </c>
      <c r="V1829" s="11">
        <f t="shared" si="144"/>
        <v>40604.992604166662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s="7">
        <f t="shared" si="145"/>
        <v>417.33</v>
      </c>
      <c r="Q1830" t="str">
        <f t="shared" si="146"/>
        <v>music</v>
      </c>
      <c r="R1830" t="str">
        <f t="shared" si="147"/>
        <v>rock</v>
      </c>
      <c r="S1830">
        <v>41736.566319444442</v>
      </c>
      <c r="T1830">
        <v>41768.583333333328</v>
      </c>
      <c r="U1830" s="11">
        <f t="shared" si="143"/>
        <v>41736.566319444442</v>
      </c>
      <c r="V1830" s="11">
        <f t="shared" si="144"/>
        <v>41768.583333333328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s="7">
        <f t="shared" si="145"/>
        <v>75.77</v>
      </c>
      <c r="Q1831" t="str">
        <f t="shared" si="146"/>
        <v>music</v>
      </c>
      <c r="R1831" t="str">
        <f t="shared" si="147"/>
        <v>rock</v>
      </c>
      <c r="S1831">
        <v>40515.754293981481</v>
      </c>
      <c r="T1831">
        <v>40564.583333333328</v>
      </c>
      <c r="U1831" s="11">
        <f t="shared" si="143"/>
        <v>40515.754293981481</v>
      </c>
      <c r="V1831" s="11">
        <f t="shared" si="144"/>
        <v>40564.583333333328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s="7">
        <f t="shared" si="145"/>
        <v>67.39</v>
      </c>
      <c r="Q1832" t="str">
        <f t="shared" si="146"/>
        <v>music</v>
      </c>
      <c r="R1832" t="str">
        <f t="shared" si="147"/>
        <v>rock</v>
      </c>
      <c r="S1832">
        <v>41664.350775462961</v>
      </c>
      <c r="T1832">
        <v>41694.350775462961</v>
      </c>
      <c r="U1832" s="11">
        <f t="shared" si="143"/>
        <v>41664.350775462961</v>
      </c>
      <c r="V1832" s="11">
        <f t="shared" si="144"/>
        <v>41694.350775462961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s="7">
        <f t="shared" si="145"/>
        <v>73.569999999999993</v>
      </c>
      <c r="Q1833" t="str">
        <f t="shared" si="146"/>
        <v>music</v>
      </c>
      <c r="R1833" t="str">
        <f t="shared" si="147"/>
        <v>rock</v>
      </c>
      <c r="S1833">
        <v>41026.662766203699</v>
      </c>
      <c r="T1833">
        <v>41041.662766203699</v>
      </c>
      <c r="U1833" s="11">
        <f t="shared" si="143"/>
        <v>41026.662766203699</v>
      </c>
      <c r="V1833" s="11">
        <f t="shared" si="144"/>
        <v>41041.662766203699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s="7">
        <f t="shared" si="145"/>
        <v>25</v>
      </c>
      <c r="Q1834" t="str">
        <f t="shared" si="146"/>
        <v>music</v>
      </c>
      <c r="R1834" t="str">
        <f t="shared" si="147"/>
        <v>rock</v>
      </c>
      <c r="S1834">
        <v>40576.206331018519</v>
      </c>
      <c r="T1834">
        <v>40606.206331018519</v>
      </c>
      <c r="U1834" s="11">
        <f t="shared" si="143"/>
        <v>40576.206331018519</v>
      </c>
      <c r="V1834" s="11">
        <f t="shared" si="144"/>
        <v>40606.206331018519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s="7">
        <f t="shared" si="145"/>
        <v>42</v>
      </c>
      <c r="Q1835" t="str">
        <f t="shared" si="146"/>
        <v>music</v>
      </c>
      <c r="R1835" t="str">
        <f t="shared" si="147"/>
        <v>rock</v>
      </c>
      <c r="S1835">
        <v>41302.710682870369</v>
      </c>
      <c r="T1835">
        <v>41334.999305555553</v>
      </c>
      <c r="U1835" s="11">
        <f t="shared" si="143"/>
        <v>41302.710682870369</v>
      </c>
      <c r="V1835" s="11">
        <f t="shared" si="144"/>
        <v>41334.999305555553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s="7">
        <f t="shared" si="145"/>
        <v>131.16999999999999</v>
      </c>
      <c r="Q1836" t="str">
        <f t="shared" si="146"/>
        <v>music</v>
      </c>
      <c r="R1836" t="str">
        <f t="shared" si="147"/>
        <v>rock</v>
      </c>
      <c r="S1836">
        <v>41988.630729166667</v>
      </c>
      <c r="T1836">
        <v>42028.630729166667</v>
      </c>
      <c r="U1836" s="11">
        <f t="shared" si="143"/>
        <v>41988.630729166667</v>
      </c>
      <c r="V1836" s="11">
        <f t="shared" si="144"/>
        <v>42028.630729166667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s="7">
        <f t="shared" si="145"/>
        <v>47.27</v>
      </c>
      <c r="Q1837" t="str">
        <f t="shared" si="146"/>
        <v>music</v>
      </c>
      <c r="R1837" t="str">
        <f t="shared" si="147"/>
        <v>rock</v>
      </c>
      <c r="S1837">
        <v>42430.36887731481</v>
      </c>
      <c r="T1837">
        <v>42460.327210648145</v>
      </c>
      <c r="U1837" s="11">
        <f t="shared" si="143"/>
        <v>42430.36887731481</v>
      </c>
      <c r="V1837" s="11">
        <f t="shared" si="144"/>
        <v>42460.327210648145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s="7">
        <f t="shared" si="145"/>
        <v>182.13</v>
      </c>
      <c r="Q1838" t="str">
        <f t="shared" si="146"/>
        <v>music</v>
      </c>
      <c r="R1838" t="str">
        <f t="shared" si="147"/>
        <v>rock</v>
      </c>
      <c r="S1838">
        <v>41305.476030092592</v>
      </c>
      <c r="T1838">
        <v>41322.476030092592</v>
      </c>
      <c r="U1838" s="11">
        <f t="shared" si="143"/>
        <v>41305.476030092592</v>
      </c>
      <c r="V1838" s="11">
        <f t="shared" si="144"/>
        <v>41322.476030092592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s="7">
        <f t="shared" si="145"/>
        <v>61.37</v>
      </c>
      <c r="Q1839" t="str">
        <f t="shared" si="146"/>
        <v>music</v>
      </c>
      <c r="R1839" t="str">
        <f t="shared" si="147"/>
        <v>rock</v>
      </c>
      <c r="S1839">
        <v>40925.714525462965</v>
      </c>
      <c r="T1839">
        <v>40985.672858796293</v>
      </c>
      <c r="U1839" s="11">
        <f t="shared" si="143"/>
        <v>40925.714525462965</v>
      </c>
      <c r="V1839" s="11">
        <f t="shared" si="144"/>
        <v>40985.672858796293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s="7">
        <f t="shared" si="145"/>
        <v>35.770000000000003</v>
      </c>
      <c r="Q1840" t="str">
        <f t="shared" si="146"/>
        <v>music</v>
      </c>
      <c r="R1840" t="str">
        <f t="shared" si="147"/>
        <v>rock</v>
      </c>
      <c r="S1840">
        <v>40788.453206018516</v>
      </c>
      <c r="T1840">
        <v>40816.791666666664</v>
      </c>
      <c r="U1840" s="11">
        <f t="shared" si="143"/>
        <v>40788.453206018516</v>
      </c>
      <c r="V1840" s="11">
        <f t="shared" si="144"/>
        <v>40816.791666666664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s="7">
        <f t="shared" si="145"/>
        <v>45.62</v>
      </c>
      <c r="Q1841" t="str">
        <f t="shared" si="146"/>
        <v>music</v>
      </c>
      <c r="R1841" t="str">
        <f t="shared" si="147"/>
        <v>rock</v>
      </c>
      <c r="S1841">
        <v>42614.388680555552</v>
      </c>
      <c r="T1841">
        <v>42644.388680555552</v>
      </c>
      <c r="U1841" s="11">
        <f t="shared" si="143"/>
        <v>42614.388680555552</v>
      </c>
      <c r="V1841" s="11">
        <f t="shared" si="144"/>
        <v>42644.388680555552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s="7">
        <f t="shared" si="145"/>
        <v>75.38</v>
      </c>
      <c r="Q1842" t="str">
        <f t="shared" si="146"/>
        <v>music</v>
      </c>
      <c r="R1842" t="str">
        <f t="shared" si="147"/>
        <v>rock</v>
      </c>
      <c r="S1842">
        <v>41381.76284722222</v>
      </c>
      <c r="T1842">
        <v>41400.874305555553</v>
      </c>
      <c r="U1842" s="11">
        <f t="shared" si="143"/>
        <v>41381.76284722222</v>
      </c>
      <c r="V1842" s="11">
        <f t="shared" si="144"/>
        <v>41400.874305555553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s="7">
        <f t="shared" si="145"/>
        <v>50.88</v>
      </c>
      <c r="Q1843" t="str">
        <f t="shared" si="146"/>
        <v>music</v>
      </c>
      <c r="R1843" t="str">
        <f t="shared" si="147"/>
        <v>rock</v>
      </c>
      <c r="S1843">
        <v>41745.512094907404</v>
      </c>
      <c r="T1843">
        <v>41778.874305555553</v>
      </c>
      <c r="U1843" s="11">
        <f t="shared" si="143"/>
        <v>41745.512094907404</v>
      </c>
      <c r="V1843" s="11">
        <f t="shared" si="144"/>
        <v>41778.874305555553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s="7">
        <f t="shared" si="145"/>
        <v>119.29</v>
      </c>
      <c r="Q1844" t="str">
        <f t="shared" si="146"/>
        <v>music</v>
      </c>
      <c r="R1844" t="str">
        <f t="shared" si="147"/>
        <v>rock</v>
      </c>
      <c r="S1844">
        <v>42031.298391203702</v>
      </c>
      <c r="T1844">
        <v>42064.915972222218</v>
      </c>
      <c r="U1844" s="11">
        <f t="shared" si="143"/>
        <v>42031.298391203702</v>
      </c>
      <c r="V1844" s="11">
        <f t="shared" si="144"/>
        <v>42064.915972222218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s="7">
        <f t="shared" si="145"/>
        <v>92.54</v>
      </c>
      <c r="Q1845" t="str">
        <f t="shared" si="146"/>
        <v>music</v>
      </c>
      <c r="R1845" t="str">
        <f t="shared" si="147"/>
        <v>rock</v>
      </c>
      <c r="S1845">
        <v>40564.661504629628</v>
      </c>
      <c r="T1845">
        <v>40594.661504629628</v>
      </c>
      <c r="U1845" s="11">
        <f t="shared" si="143"/>
        <v>40564.661504629628</v>
      </c>
      <c r="V1845" s="11">
        <f t="shared" si="144"/>
        <v>40594.661504629628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s="7">
        <f t="shared" si="145"/>
        <v>76.05</v>
      </c>
      <c r="Q1846" t="str">
        <f t="shared" si="146"/>
        <v>music</v>
      </c>
      <c r="R1846" t="str">
        <f t="shared" si="147"/>
        <v>rock</v>
      </c>
      <c r="S1846">
        <v>40666.640208333331</v>
      </c>
      <c r="T1846">
        <v>40704.791666666664</v>
      </c>
      <c r="U1846" s="11">
        <f t="shared" si="143"/>
        <v>40666.640208333331</v>
      </c>
      <c r="V1846" s="11">
        <f t="shared" si="144"/>
        <v>40704.791666666664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s="7">
        <f t="shared" si="145"/>
        <v>52.63</v>
      </c>
      <c r="Q1847" t="str">
        <f t="shared" si="146"/>
        <v>music</v>
      </c>
      <c r="R1847" t="str">
        <f t="shared" si="147"/>
        <v>rock</v>
      </c>
      <c r="S1847">
        <v>42522.999976851854</v>
      </c>
      <c r="T1847">
        <v>42537.871527777774</v>
      </c>
      <c r="U1847" s="11">
        <f t="shared" si="143"/>
        <v>42522.999976851854</v>
      </c>
      <c r="V1847" s="11">
        <f t="shared" si="144"/>
        <v>42537.871527777774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s="7">
        <f t="shared" si="145"/>
        <v>98.99</v>
      </c>
      <c r="Q1848" t="str">
        <f t="shared" si="146"/>
        <v>music</v>
      </c>
      <c r="R1848" t="str">
        <f t="shared" si="147"/>
        <v>rock</v>
      </c>
      <c r="S1848">
        <v>41228.316863425927</v>
      </c>
      <c r="T1848">
        <v>41258.316863425927</v>
      </c>
      <c r="U1848" s="11">
        <f t="shared" si="143"/>
        <v>41228.316863425927</v>
      </c>
      <c r="V1848" s="11">
        <f t="shared" si="144"/>
        <v>41258.316863425927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s="7">
        <f t="shared" si="145"/>
        <v>79.53</v>
      </c>
      <c r="Q1849" t="str">
        <f t="shared" si="146"/>
        <v>music</v>
      </c>
      <c r="R1849" t="str">
        <f t="shared" si="147"/>
        <v>rock</v>
      </c>
      <c r="S1849">
        <v>42093.903148148143</v>
      </c>
      <c r="T1849">
        <v>42114.903148148143</v>
      </c>
      <c r="U1849" s="11">
        <f t="shared" si="143"/>
        <v>42093.903148148143</v>
      </c>
      <c r="V1849" s="11">
        <f t="shared" si="144"/>
        <v>42114.903148148143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s="7">
        <f t="shared" si="145"/>
        <v>134.21</v>
      </c>
      <c r="Q1850" t="str">
        <f t="shared" si="146"/>
        <v>music</v>
      </c>
      <c r="R1850" t="str">
        <f t="shared" si="147"/>
        <v>rock</v>
      </c>
      <c r="S1850">
        <v>40691.454722222217</v>
      </c>
      <c r="T1850">
        <v>40754.957638888889</v>
      </c>
      <c r="U1850" s="11">
        <f t="shared" si="143"/>
        <v>40691.454722222217</v>
      </c>
      <c r="V1850" s="11">
        <f t="shared" si="144"/>
        <v>40754.957638888889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s="7">
        <f t="shared" si="145"/>
        <v>37.630000000000003</v>
      </c>
      <c r="Q1851" t="str">
        <f t="shared" si="146"/>
        <v>music</v>
      </c>
      <c r="R1851" t="str">
        <f t="shared" si="147"/>
        <v>rock</v>
      </c>
      <c r="S1851">
        <v>41169.512256944443</v>
      </c>
      <c r="T1851">
        <v>41199.512256944443</v>
      </c>
      <c r="U1851" s="11">
        <f t="shared" si="143"/>
        <v>41169.512256944443</v>
      </c>
      <c r="V1851" s="11">
        <f t="shared" si="144"/>
        <v>41199.512256944443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s="7">
        <f t="shared" si="145"/>
        <v>51.04</v>
      </c>
      <c r="Q1852" t="str">
        <f t="shared" si="146"/>
        <v>music</v>
      </c>
      <c r="R1852" t="str">
        <f t="shared" si="147"/>
        <v>rock</v>
      </c>
      <c r="S1852">
        <v>41800.626157407409</v>
      </c>
      <c r="T1852">
        <v>41830.626157407409</v>
      </c>
      <c r="U1852" s="11">
        <f t="shared" si="143"/>
        <v>41800.626157407409</v>
      </c>
      <c r="V1852" s="11">
        <f t="shared" si="144"/>
        <v>41830.626157407409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s="7">
        <f t="shared" si="145"/>
        <v>50.04</v>
      </c>
      <c r="Q1853" t="str">
        <f t="shared" si="146"/>
        <v>music</v>
      </c>
      <c r="R1853" t="str">
        <f t="shared" si="147"/>
        <v>rock</v>
      </c>
      <c r="S1853">
        <v>41827.57335648148</v>
      </c>
      <c r="T1853">
        <v>41847.708333333328</v>
      </c>
      <c r="U1853" s="11">
        <f t="shared" si="143"/>
        <v>41827.57335648148</v>
      </c>
      <c r="V1853" s="11">
        <f t="shared" si="144"/>
        <v>41847.708333333328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s="7">
        <f t="shared" si="145"/>
        <v>133.93</v>
      </c>
      <c r="Q1854" t="str">
        <f t="shared" si="146"/>
        <v>music</v>
      </c>
      <c r="R1854" t="str">
        <f t="shared" si="147"/>
        <v>rock</v>
      </c>
      <c r="S1854">
        <v>42081.438101851854</v>
      </c>
      <c r="T1854">
        <v>42118.666666666664</v>
      </c>
      <c r="U1854" s="11">
        <f t="shared" si="143"/>
        <v>42081.438101851854</v>
      </c>
      <c r="V1854" s="11">
        <f t="shared" si="144"/>
        <v>42118.666666666664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s="7">
        <f t="shared" si="145"/>
        <v>58.21</v>
      </c>
      <c r="Q1855" t="str">
        <f t="shared" si="146"/>
        <v>music</v>
      </c>
      <c r="R1855" t="str">
        <f t="shared" si="147"/>
        <v>rock</v>
      </c>
      <c r="S1855">
        <v>41176.727048611108</v>
      </c>
      <c r="T1855">
        <v>41226.768715277773</v>
      </c>
      <c r="U1855" s="11">
        <f t="shared" si="143"/>
        <v>41176.727048611108</v>
      </c>
      <c r="V1855" s="11">
        <f t="shared" si="144"/>
        <v>41226.768715277773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s="7">
        <f t="shared" si="145"/>
        <v>88.04</v>
      </c>
      <c r="Q1856" t="str">
        <f t="shared" si="146"/>
        <v>music</v>
      </c>
      <c r="R1856" t="str">
        <f t="shared" si="147"/>
        <v>rock</v>
      </c>
      <c r="S1856">
        <v>41387.687928240739</v>
      </c>
      <c r="T1856">
        <v>41417.687928240739</v>
      </c>
      <c r="U1856" s="11">
        <f t="shared" si="143"/>
        <v>41387.687928240739</v>
      </c>
      <c r="V1856" s="11">
        <f t="shared" si="144"/>
        <v>41417.687928240739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s="7">
        <f t="shared" si="145"/>
        <v>70.58</v>
      </c>
      <c r="Q1857" t="str">
        <f t="shared" si="146"/>
        <v>music</v>
      </c>
      <c r="R1857" t="str">
        <f t="shared" si="147"/>
        <v>rock</v>
      </c>
      <c r="S1857">
        <v>41600.205324074072</v>
      </c>
      <c r="T1857">
        <v>41645.205324074072</v>
      </c>
      <c r="U1857" s="11">
        <f t="shared" si="143"/>
        <v>41600.205324074072</v>
      </c>
      <c r="V1857" s="11">
        <f t="shared" si="144"/>
        <v>41645.205324074072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s="7">
        <f t="shared" si="145"/>
        <v>53.29</v>
      </c>
      <c r="Q1858" t="str">
        <f t="shared" si="146"/>
        <v>music</v>
      </c>
      <c r="R1858" t="str">
        <f t="shared" si="147"/>
        <v>rock</v>
      </c>
      <c r="S1858">
        <v>41817.52166666666</v>
      </c>
      <c r="T1858">
        <v>41838.52166666666</v>
      </c>
      <c r="U1858" s="11">
        <f t="shared" ref="U1858:U1921" si="148">(((J1858/60)/60)/24)+DATE(1970,1,1)+(-8/24)</f>
        <v>41817.52166666666</v>
      </c>
      <c r="V1858" s="11">
        <f t="shared" ref="V1858:V1921" si="149">(((I1858/60)/60)/24)+DATE(1970,1,1)+(-8/24)</f>
        <v>41838.52166666666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s="7">
        <f t="shared" ref="P1859:P1922" si="150">ROUND(E1859/L1859,2)</f>
        <v>136.36000000000001</v>
      </c>
      <c r="Q1859" t="str">
        <f t="shared" ref="Q1859:Q1922" si="151">LEFT(N1859,SEARCH("/",N1859,1)-1)</f>
        <v>music</v>
      </c>
      <c r="R1859" t="str">
        <f t="shared" ref="R1859:R1922" si="152">RIGHT(N1859,LEN(N1859)-SEARCH("/",N1859))</f>
        <v>rock</v>
      </c>
      <c r="S1859">
        <v>41864.435335648144</v>
      </c>
      <c r="T1859">
        <v>41894.435335648144</v>
      </c>
      <c r="U1859" s="11">
        <f t="shared" si="148"/>
        <v>41864.435335648144</v>
      </c>
      <c r="V1859" s="11">
        <f t="shared" si="149"/>
        <v>41894.435335648144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s="7">
        <f t="shared" si="150"/>
        <v>40.549999999999997</v>
      </c>
      <c r="Q1860" t="str">
        <f t="shared" si="151"/>
        <v>music</v>
      </c>
      <c r="R1860" t="str">
        <f t="shared" si="152"/>
        <v>rock</v>
      </c>
      <c r="S1860">
        <v>40832.8671412037</v>
      </c>
      <c r="T1860">
        <v>40892.908807870372</v>
      </c>
      <c r="U1860" s="11">
        <f t="shared" si="148"/>
        <v>40832.8671412037</v>
      </c>
      <c r="V1860" s="11">
        <f t="shared" si="149"/>
        <v>40892.908807870372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s="7">
        <f t="shared" si="150"/>
        <v>70.63</v>
      </c>
      <c r="Q1861" t="str">
        <f t="shared" si="151"/>
        <v>music</v>
      </c>
      <c r="R1861" t="str">
        <f t="shared" si="152"/>
        <v>rock</v>
      </c>
      <c r="S1861">
        <v>40778.436678240738</v>
      </c>
      <c r="T1861">
        <v>40808.436678240738</v>
      </c>
      <c r="U1861" s="11">
        <f t="shared" si="148"/>
        <v>40778.436678240738</v>
      </c>
      <c r="V1861" s="11">
        <f t="shared" si="149"/>
        <v>40808.436678240738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s="7">
        <f t="shared" si="150"/>
        <v>52.68</v>
      </c>
      <c r="Q1862" t="str">
        <f t="shared" si="151"/>
        <v>music</v>
      </c>
      <c r="R1862" t="str">
        <f t="shared" si="152"/>
        <v>rock</v>
      </c>
      <c r="S1862">
        <v>41655.375972222217</v>
      </c>
      <c r="T1862">
        <v>41676.375972222217</v>
      </c>
      <c r="U1862" s="11">
        <f t="shared" si="148"/>
        <v>41655.375972222217</v>
      </c>
      <c r="V1862" s="11">
        <f t="shared" si="149"/>
        <v>41676.375972222217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7" t="e">
        <f t="shared" si="150"/>
        <v>#DIV/0!</v>
      </c>
      <c r="Q1863" t="str">
        <f t="shared" si="151"/>
        <v>games</v>
      </c>
      <c r="R1863" t="str">
        <f t="shared" si="152"/>
        <v>mobile games</v>
      </c>
      <c r="S1863">
        <v>41999.966909722221</v>
      </c>
      <c r="T1863">
        <v>42029.966909722221</v>
      </c>
      <c r="U1863" s="11">
        <f t="shared" si="148"/>
        <v>41999.966909722221</v>
      </c>
      <c r="V1863" s="11">
        <f t="shared" si="149"/>
        <v>42029.966909722221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7">
        <f t="shared" si="150"/>
        <v>90.94</v>
      </c>
      <c r="Q1864" t="str">
        <f t="shared" si="151"/>
        <v>games</v>
      </c>
      <c r="R1864" t="str">
        <f t="shared" si="152"/>
        <v>mobile games</v>
      </c>
      <c r="S1864">
        <v>42755.159421296288</v>
      </c>
      <c r="T1864">
        <v>42801.979166666664</v>
      </c>
      <c r="U1864" s="11">
        <f t="shared" si="148"/>
        <v>42755.159421296288</v>
      </c>
      <c r="V1864" s="11">
        <f t="shared" si="149"/>
        <v>42801.979166666664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7">
        <f t="shared" si="150"/>
        <v>5</v>
      </c>
      <c r="Q1865" t="str">
        <f t="shared" si="151"/>
        <v>games</v>
      </c>
      <c r="R1865" t="str">
        <f t="shared" si="152"/>
        <v>mobile games</v>
      </c>
      <c r="S1865">
        <v>41772.463946759257</v>
      </c>
      <c r="T1865">
        <v>41802.463946759257</v>
      </c>
      <c r="U1865" s="11">
        <f t="shared" si="148"/>
        <v>41772.463946759257</v>
      </c>
      <c r="V1865" s="11">
        <f t="shared" si="149"/>
        <v>41802.463946759257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7">
        <f t="shared" si="150"/>
        <v>58.08</v>
      </c>
      <c r="Q1866" t="str">
        <f t="shared" si="151"/>
        <v>games</v>
      </c>
      <c r="R1866" t="str">
        <f t="shared" si="152"/>
        <v>mobile games</v>
      </c>
      <c r="S1866">
        <v>41733.383101851847</v>
      </c>
      <c r="T1866">
        <v>41763.383101851847</v>
      </c>
      <c r="U1866" s="11">
        <f t="shared" si="148"/>
        <v>41733.383101851847</v>
      </c>
      <c r="V1866" s="11">
        <f t="shared" si="149"/>
        <v>41763.383101851847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7">
        <f t="shared" si="150"/>
        <v>2</v>
      </c>
      <c r="Q1867" t="str">
        <f t="shared" si="151"/>
        <v>games</v>
      </c>
      <c r="R1867" t="str">
        <f t="shared" si="152"/>
        <v>mobile games</v>
      </c>
      <c r="S1867">
        <v>42645.034108796295</v>
      </c>
      <c r="T1867">
        <v>42680.075775462967</v>
      </c>
      <c r="U1867" s="11">
        <f t="shared" si="148"/>
        <v>42645.034108796295</v>
      </c>
      <c r="V1867" s="11">
        <f t="shared" si="149"/>
        <v>42680.075775462967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7">
        <f t="shared" si="150"/>
        <v>62.5</v>
      </c>
      <c r="Q1868" t="str">
        <f t="shared" si="151"/>
        <v>games</v>
      </c>
      <c r="R1868" t="str">
        <f t="shared" si="152"/>
        <v>mobile games</v>
      </c>
      <c r="S1868">
        <v>42741.913159722222</v>
      </c>
      <c r="T1868">
        <v>42794.833333333336</v>
      </c>
      <c r="U1868" s="11">
        <f t="shared" si="148"/>
        <v>42741.913159722222</v>
      </c>
      <c r="V1868" s="11">
        <f t="shared" si="149"/>
        <v>42794.833333333336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7">
        <f t="shared" si="150"/>
        <v>10</v>
      </c>
      <c r="Q1869" t="str">
        <f t="shared" si="151"/>
        <v>games</v>
      </c>
      <c r="R1869" t="str">
        <f t="shared" si="152"/>
        <v>mobile games</v>
      </c>
      <c r="S1869">
        <v>42649.591574074067</v>
      </c>
      <c r="T1869">
        <v>42679.591574074067</v>
      </c>
      <c r="U1869" s="11">
        <f t="shared" si="148"/>
        <v>42649.591574074067</v>
      </c>
      <c r="V1869" s="11">
        <f t="shared" si="149"/>
        <v>42679.591574074067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7">
        <f t="shared" si="150"/>
        <v>71.59</v>
      </c>
      <c r="Q1870" t="str">
        <f t="shared" si="151"/>
        <v>games</v>
      </c>
      <c r="R1870" t="str">
        <f t="shared" si="152"/>
        <v>mobile games</v>
      </c>
      <c r="S1870">
        <v>42328.445891203701</v>
      </c>
      <c r="T1870">
        <v>42352.999305555553</v>
      </c>
      <c r="U1870" s="11">
        <f t="shared" si="148"/>
        <v>42328.445891203701</v>
      </c>
      <c r="V1870" s="11">
        <f t="shared" si="149"/>
        <v>42352.999305555553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7" t="e">
        <f t="shared" si="150"/>
        <v>#DIV/0!</v>
      </c>
      <c r="Q1871" t="str">
        <f t="shared" si="151"/>
        <v>games</v>
      </c>
      <c r="R1871" t="str">
        <f t="shared" si="152"/>
        <v>mobile games</v>
      </c>
      <c r="S1871">
        <v>42708.669548611106</v>
      </c>
      <c r="T1871">
        <v>42738.669548611106</v>
      </c>
      <c r="U1871" s="11">
        <f t="shared" si="148"/>
        <v>42708.669548611106</v>
      </c>
      <c r="V1871" s="11">
        <f t="shared" si="149"/>
        <v>42738.669548611106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7">
        <f t="shared" si="150"/>
        <v>32.82</v>
      </c>
      <c r="Q1872" t="str">
        <f t="shared" si="151"/>
        <v>games</v>
      </c>
      <c r="R1872" t="str">
        <f t="shared" si="152"/>
        <v>mobile games</v>
      </c>
      <c r="S1872">
        <v>42371.02239583333</v>
      </c>
      <c r="T1872">
        <v>42399.845138888886</v>
      </c>
      <c r="U1872" s="11">
        <f t="shared" si="148"/>
        <v>42371.02239583333</v>
      </c>
      <c r="V1872" s="11">
        <f t="shared" si="149"/>
        <v>42399.845138888886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7">
        <f t="shared" si="150"/>
        <v>49.12</v>
      </c>
      <c r="Q1873" t="str">
        <f t="shared" si="151"/>
        <v>games</v>
      </c>
      <c r="R1873" t="str">
        <f t="shared" si="152"/>
        <v>mobile games</v>
      </c>
      <c r="S1873">
        <v>41923.450243055551</v>
      </c>
      <c r="T1873">
        <v>41963.491909722223</v>
      </c>
      <c r="U1873" s="11">
        <f t="shared" si="148"/>
        <v>41923.450243055551</v>
      </c>
      <c r="V1873" s="11">
        <f t="shared" si="149"/>
        <v>41963.491909722223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7">
        <f t="shared" si="150"/>
        <v>16.309999999999999</v>
      </c>
      <c r="Q1874" t="str">
        <f t="shared" si="151"/>
        <v>games</v>
      </c>
      <c r="R1874" t="str">
        <f t="shared" si="152"/>
        <v>mobile games</v>
      </c>
      <c r="S1874">
        <v>42154.796319444438</v>
      </c>
      <c r="T1874">
        <v>42184.796319444438</v>
      </c>
      <c r="U1874" s="11">
        <f t="shared" si="148"/>
        <v>42154.796319444438</v>
      </c>
      <c r="V1874" s="11">
        <f t="shared" si="149"/>
        <v>42184.796319444438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7">
        <f t="shared" si="150"/>
        <v>18</v>
      </c>
      <c r="Q1875" t="str">
        <f t="shared" si="151"/>
        <v>games</v>
      </c>
      <c r="R1875" t="str">
        <f t="shared" si="152"/>
        <v>mobile games</v>
      </c>
      <c r="S1875">
        <v>42164.282523148147</v>
      </c>
      <c r="T1875">
        <v>42193.364583333336</v>
      </c>
      <c r="U1875" s="11">
        <f t="shared" si="148"/>
        <v>42164.282523148147</v>
      </c>
      <c r="V1875" s="11">
        <f t="shared" si="149"/>
        <v>42193.364583333336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7">
        <f t="shared" si="150"/>
        <v>13</v>
      </c>
      <c r="Q1876" t="str">
        <f t="shared" si="151"/>
        <v>games</v>
      </c>
      <c r="R1876" t="str">
        <f t="shared" si="152"/>
        <v>mobile games</v>
      </c>
      <c r="S1876">
        <v>42529.635798611103</v>
      </c>
      <c r="T1876">
        <v>42549.635798611103</v>
      </c>
      <c r="U1876" s="11">
        <f t="shared" si="148"/>
        <v>42529.635798611103</v>
      </c>
      <c r="V1876" s="11">
        <f t="shared" si="149"/>
        <v>42549.635798611103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7">
        <f t="shared" si="150"/>
        <v>17</v>
      </c>
      <c r="Q1877" t="str">
        <f t="shared" si="151"/>
        <v>games</v>
      </c>
      <c r="R1877" t="str">
        <f t="shared" si="152"/>
        <v>mobile games</v>
      </c>
      <c r="S1877">
        <v>42528.566064814811</v>
      </c>
      <c r="T1877">
        <v>42588.566064814811</v>
      </c>
      <c r="U1877" s="11">
        <f t="shared" si="148"/>
        <v>42528.566064814811</v>
      </c>
      <c r="V1877" s="11">
        <f t="shared" si="149"/>
        <v>42588.566064814811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7" t="e">
        <f t="shared" si="150"/>
        <v>#DIV/0!</v>
      </c>
      <c r="Q1878" t="str">
        <f t="shared" si="151"/>
        <v>games</v>
      </c>
      <c r="R1878" t="str">
        <f t="shared" si="152"/>
        <v>mobile games</v>
      </c>
      <c r="S1878">
        <v>41775.951446759253</v>
      </c>
      <c r="T1878">
        <v>41805.951446759253</v>
      </c>
      <c r="U1878" s="11">
        <f t="shared" si="148"/>
        <v>41775.951446759253</v>
      </c>
      <c r="V1878" s="11">
        <f t="shared" si="149"/>
        <v>41805.951446759253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7" t="e">
        <f t="shared" si="150"/>
        <v>#DIV/0!</v>
      </c>
      <c r="Q1879" t="str">
        <f t="shared" si="151"/>
        <v>games</v>
      </c>
      <c r="R1879" t="str">
        <f t="shared" si="152"/>
        <v>mobile games</v>
      </c>
      <c r="S1879">
        <v>42034.695891203701</v>
      </c>
      <c r="T1879">
        <v>42063.695891203701</v>
      </c>
      <c r="U1879" s="11">
        <f t="shared" si="148"/>
        <v>42034.695891203701</v>
      </c>
      <c r="V1879" s="11">
        <f t="shared" si="149"/>
        <v>42063.695891203701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7" t="e">
        <f t="shared" si="150"/>
        <v>#DIV/0!</v>
      </c>
      <c r="Q1880" t="str">
        <f t="shared" si="151"/>
        <v>games</v>
      </c>
      <c r="R1880" t="str">
        <f t="shared" si="152"/>
        <v>mobile games</v>
      </c>
      <c r="S1880">
        <v>41772.675405092588</v>
      </c>
      <c r="T1880">
        <v>41802.675405092588</v>
      </c>
      <c r="U1880" s="11">
        <f t="shared" si="148"/>
        <v>41772.675405092588</v>
      </c>
      <c r="V1880" s="11">
        <f t="shared" si="149"/>
        <v>41802.675405092588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7">
        <f t="shared" si="150"/>
        <v>3</v>
      </c>
      <c r="Q1881" t="str">
        <f t="shared" si="151"/>
        <v>games</v>
      </c>
      <c r="R1881" t="str">
        <f t="shared" si="152"/>
        <v>mobile games</v>
      </c>
      <c r="S1881">
        <v>42413.316307870373</v>
      </c>
      <c r="T1881">
        <v>42443.274641203701</v>
      </c>
      <c r="U1881" s="11">
        <f t="shared" si="148"/>
        <v>42413.316307870373</v>
      </c>
      <c r="V1881" s="11">
        <f t="shared" si="149"/>
        <v>42443.274641203701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7">
        <f t="shared" si="150"/>
        <v>41.83</v>
      </c>
      <c r="Q1882" t="str">
        <f t="shared" si="151"/>
        <v>games</v>
      </c>
      <c r="R1882" t="str">
        <f t="shared" si="152"/>
        <v>mobile games</v>
      </c>
      <c r="S1882">
        <v>42430.233564814807</v>
      </c>
      <c r="T1882">
        <v>42459.19189814815</v>
      </c>
      <c r="U1882" s="11">
        <f t="shared" si="148"/>
        <v>42430.233564814807</v>
      </c>
      <c r="V1882" s="11">
        <f t="shared" si="149"/>
        <v>42459.19189814815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s="7">
        <f t="shared" si="150"/>
        <v>49.34</v>
      </c>
      <c r="Q1883" t="str">
        <f t="shared" si="151"/>
        <v>music</v>
      </c>
      <c r="R1883" t="str">
        <f t="shared" si="152"/>
        <v>indie rock</v>
      </c>
      <c r="S1883">
        <v>42042.819317129623</v>
      </c>
      <c r="T1883">
        <v>42072.777650462966</v>
      </c>
      <c r="U1883" s="11">
        <f t="shared" si="148"/>
        <v>42042.819317129623</v>
      </c>
      <c r="V1883" s="11">
        <f t="shared" si="149"/>
        <v>42072.777650462966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s="7">
        <f t="shared" si="150"/>
        <v>41.73</v>
      </c>
      <c r="Q1884" t="str">
        <f t="shared" si="151"/>
        <v>music</v>
      </c>
      <c r="R1884" t="str">
        <f t="shared" si="152"/>
        <v>indie rock</v>
      </c>
      <c r="S1884">
        <v>41067.615879629629</v>
      </c>
      <c r="T1884">
        <v>41100.658333333333</v>
      </c>
      <c r="U1884" s="11">
        <f t="shared" si="148"/>
        <v>41067.615879629629</v>
      </c>
      <c r="V1884" s="11">
        <f t="shared" si="149"/>
        <v>41100.658333333333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s="7">
        <f t="shared" si="150"/>
        <v>32.72</v>
      </c>
      <c r="Q1885" t="str">
        <f t="shared" si="151"/>
        <v>music</v>
      </c>
      <c r="R1885" t="str">
        <f t="shared" si="152"/>
        <v>indie rock</v>
      </c>
      <c r="S1885">
        <v>40977.614675925921</v>
      </c>
      <c r="T1885">
        <v>41007.573009259257</v>
      </c>
      <c r="U1885" s="11">
        <f t="shared" si="148"/>
        <v>40977.614675925921</v>
      </c>
      <c r="V1885" s="11">
        <f t="shared" si="149"/>
        <v>41007.573009259257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s="7">
        <f t="shared" si="150"/>
        <v>51.96</v>
      </c>
      <c r="Q1886" t="str">
        <f t="shared" si="151"/>
        <v>music</v>
      </c>
      <c r="R1886" t="str">
        <f t="shared" si="152"/>
        <v>indie rock</v>
      </c>
      <c r="S1886">
        <v>41204.864988425921</v>
      </c>
      <c r="T1886">
        <v>41240.166666666664</v>
      </c>
      <c r="U1886" s="11">
        <f t="shared" si="148"/>
        <v>41204.864988425921</v>
      </c>
      <c r="V1886" s="11">
        <f t="shared" si="149"/>
        <v>41240.166666666664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s="7">
        <f t="shared" si="150"/>
        <v>50.69</v>
      </c>
      <c r="Q1887" t="str">
        <f t="shared" si="151"/>
        <v>music</v>
      </c>
      <c r="R1887" t="str">
        <f t="shared" si="152"/>
        <v>indie rock</v>
      </c>
      <c r="S1887">
        <v>41098.760532407403</v>
      </c>
      <c r="T1887">
        <v>41131.583333333328</v>
      </c>
      <c r="U1887" s="11">
        <f t="shared" si="148"/>
        <v>41098.760532407403</v>
      </c>
      <c r="V1887" s="11">
        <f t="shared" si="149"/>
        <v>41131.583333333328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s="7">
        <f t="shared" si="150"/>
        <v>42.24</v>
      </c>
      <c r="Q1888" t="str">
        <f t="shared" si="151"/>
        <v>music</v>
      </c>
      <c r="R1888" t="str">
        <f t="shared" si="152"/>
        <v>indie rock</v>
      </c>
      <c r="S1888">
        <v>41925.57335648148</v>
      </c>
      <c r="T1888">
        <v>41955.615023148144</v>
      </c>
      <c r="U1888" s="11">
        <f t="shared" si="148"/>
        <v>41925.57335648148</v>
      </c>
      <c r="V1888" s="11">
        <f t="shared" si="149"/>
        <v>41955.615023148144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s="7">
        <f t="shared" si="150"/>
        <v>416.88</v>
      </c>
      <c r="Q1889" t="str">
        <f t="shared" si="151"/>
        <v>music</v>
      </c>
      <c r="R1889" t="str">
        <f t="shared" si="152"/>
        <v>indie rock</v>
      </c>
      <c r="S1889">
        <v>42323.466805555552</v>
      </c>
      <c r="T1889">
        <v>42341.562499999993</v>
      </c>
      <c r="U1889" s="11">
        <f t="shared" si="148"/>
        <v>42323.466805555552</v>
      </c>
      <c r="V1889" s="11">
        <f t="shared" si="149"/>
        <v>42341.562499999993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s="7">
        <f t="shared" si="150"/>
        <v>46.65</v>
      </c>
      <c r="Q1890" t="str">
        <f t="shared" si="151"/>
        <v>music</v>
      </c>
      <c r="R1890" t="str">
        <f t="shared" si="152"/>
        <v>indie rock</v>
      </c>
      <c r="S1890">
        <v>40298.90662037037</v>
      </c>
      <c r="T1890">
        <v>40329.874305555553</v>
      </c>
      <c r="U1890" s="11">
        <f t="shared" si="148"/>
        <v>40298.90662037037</v>
      </c>
      <c r="V1890" s="11">
        <f t="shared" si="149"/>
        <v>40329.874305555553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s="7">
        <f t="shared" si="150"/>
        <v>48.45</v>
      </c>
      <c r="Q1891" t="str">
        <f t="shared" si="151"/>
        <v>music</v>
      </c>
      <c r="R1891" t="str">
        <f t="shared" si="152"/>
        <v>indie rock</v>
      </c>
      <c r="S1891">
        <v>41299.460023148145</v>
      </c>
      <c r="T1891">
        <v>41344.418356481481</v>
      </c>
      <c r="U1891" s="11">
        <f t="shared" si="148"/>
        <v>41299.460023148145</v>
      </c>
      <c r="V1891" s="11">
        <f t="shared" si="149"/>
        <v>41344.418356481481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s="7">
        <f t="shared" si="150"/>
        <v>70.53</v>
      </c>
      <c r="Q1892" t="str">
        <f t="shared" si="151"/>
        <v>music</v>
      </c>
      <c r="R1892" t="str">
        <f t="shared" si="152"/>
        <v>indie rock</v>
      </c>
      <c r="S1892">
        <v>41228.452870370369</v>
      </c>
      <c r="T1892">
        <v>41258.452870370369</v>
      </c>
      <c r="U1892" s="11">
        <f t="shared" si="148"/>
        <v>41228.452870370369</v>
      </c>
      <c r="V1892" s="11">
        <f t="shared" si="149"/>
        <v>41258.452870370369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s="7">
        <f t="shared" si="150"/>
        <v>87.96</v>
      </c>
      <c r="Q1893" t="str">
        <f t="shared" si="151"/>
        <v>music</v>
      </c>
      <c r="R1893" t="str">
        <f t="shared" si="152"/>
        <v>indie rock</v>
      </c>
      <c r="S1893">
        <v>40335.464745370366</v>
      </c>
      <c r="T1893">
        <v>40380.916666666664</v>
      </c>
      <c r="U1893" s="11">
        <f t="shared" si="148"/>
        <v>40335.464745370366</v>
      </c>
      <c r="V1893" s="11">
        <f t="shared" si="149"/>
        <v>40380.916666666664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s="7">
        <f t="shared" si="150"/>
        <v>26.27</v>
      </c>
      <c r="Q1894" t="str">
        <f t="shared" si="151"/>
        <v>music</v>
      </c>
      <c r="R1894" t="str">
        <f t="shared" si="152"/>
        <v>indie rock</v>
      </c>
      <c r="S1894">
        <v>40671.304178240738</v>
      </c>
      <c r="T1894">
        <v>40701.304178240738</v>
      </c>
      <c r="U1894" s="11">
        <f t="shared" si="148"/>
        <v>40671.304178240738</v>
      </c>
      <c r="V1894" s="11">
        <f t="shared" si="149"/>
        <v>40701.304178240738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s="7">
        <f t="shared" si="150"/>
        <v>57.78</v>
      </c>
      <c r="Q1895" t="str">
        <f t="shared" si="151"/>
        <v>music</v>
      </c>
      <c r="R1895" t="str">
        <f t="shared" si="152"/>
        <v>indie rock</v>
      </c>
      <c r="S1895">
        <v>40632.608622685184</v>
      </c>
      <c r="T1895">
        <v>40648.832638888889</v>
      </c>
      <c r="U1895" s="11">
        <f t="shared" si="148"/>
        <v>40632.608622685184</v>
      </c>
      <c r="V1895" s="11">
        <f t="shared" si="149"/>
        <v>40648.832638888889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s="7">
        <f t="shared" si="150"/>
        <v>57.25</v>
      </c>
      <c r="Q1896" t="str">
        <f t="shared" si="151"/>
        <v>music</v>
      </c>
      <c r="R1896" t="str">
        <f t="shared" si="152"/>
        <v>indie rock</v>
      </c>
      <c r="S1896">
        <v>40920.571562500001</v>
      </c>
      <c r="T1896">
        <v>40951.571562500001</v>
      </c>
      <c r="U1896" s="11">
        <f t="shared" si="148"/>
        <v>40920.571562500001</v>
      </c>
      <c r="V1896" s="11">
        <f t="shared" si="149"/>
        <v>40951.571562500001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s="7">
        <f t="shared" si="150"/>
        <v>196.34</v>
      </c>
      <c r="Q1897" t="str">
        <f t="shared" si="151"/>
        <v>music</v>
      </c>
      <c r="R1897" t="str">
        <f t="shared" si="152"/>
        <v>indie rock</v>
      </c>
      <c r="S1897">
        <v>42267.413449074076</v>
      </c>
      <c r="T1897">
        <v>42297.413449074076</v>
      </c>
      <c r="U1897" s="11">
        <f t="shared" si="148"/>
        <v>42267.413449074076</v>
      </c>
      <c r="V1897" s="11">
        <f t="shared" si="149"/>
        <v>42297.413449074076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s="7">
        <f t="shared" si="150"/>
        <v>43</v>
      </c>
      <c r="Q1898" t="str">
        <f t="shared" si="151"/>
        <v>music</v>
      </c>
      <c r="R1898" t="str">
        <f t="shared" si="152"/>
        <v>indie rock</v>
      </c>
      <c r="S1898">
        <v>40981.376909722218</v>
      </c>
      <c r="T1898">
        <v>41011.376909722218</v>
      </c>
      <c r="U1898" s="11">
        <f t="shared" si="148"/>
        <v>40981.376909722218</v>
      </c>
      <c r="V1898" s="11">
        <f t="shared" si="149"/>
        <v>41011.376909722218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s="7">
        <f t="shared" si="150"/>
        <v>35.549999999999997</v>
      </c>
      <c r="Q1899" t="str">
        <f t="shared" si="151"/>
        <v>music</v>
      </c>
      <c r="R1899" t="str">
        <f t="shared" si="152"/>
        <v>indie rock</v>
      </c>
      <c r="S1899">
        <v>41680.250069444446</v>
      </c>
      <c r="T1899">
        <v>41702.541666666664</v>
      </c>
      <c r="U1899" s="11">
        <f t="shared" si="148"/>
        <v>41680.250069444446</v>
      </c>
      <c r="V1899" s="11">
        <f t="shared" si="149"/>
        <v>41702.541666666664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s="7">
        <f t="shared" si="150"/>
        <v>68.81</v>
      </c>
      <c r="Q1900" t="str">
        <f t="shared" si="151"/>
        <v>music</v>
      </c>
      <c r="R1900" t="str">
        <f t="shared" si="152"/>
        <v>indie rock</v>
      </c>
      <c r="S1900">
        <v>42365.8596412037</v>
      </c>
      <c r="T1900">
        <v>42401.416666666664</v>
      </c>
      <c r="U1900" s="11">
        <f t="shared" si="148"/>
        <v>42365.8596412037</v>
      </c>
      <c r="V1900" s="11">
        <f t="shared" si="149"/>
        <v>42401.416666666664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s="7">
        <f t="shared" si="150"/>
        <v>28.57</v>
      </c>
      <c r="Q1901" t="str">
        <f t="shared" si="151"/>
        <v>music</v>
      </c>
      <c r="R1901" t="str">
        <f t="shared" si="152"/>
        <v>indie rock</v>
      </c>
      <c r="S1901">
        <v>42058.608402777776</v>
      </c>
      <c r="T1901">
        <v>42088.566736111105</v>
      </c>
      <c r="U1901" s="11">
        <f t="shared" si="148"/>
        <v>42058.608402777776</v>
      </c>
      <c r="V1901" s="11">
        <f t="shared" si="149"/>
        <v>42088.566736111105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s="7">
        <f t="shared" si="150"/>
        <v>50.63</v>
      </c>
      <c r="Q1902" t="str">
        <f t="shared" si="151"/>
        <v>music</v>
      </c>
      <c r="R1902" t="str">
        <f t="shared" si="152"/>
        <v>indie rock</v>
      </c>
      <c r="S1902">
        <v>41160.538553240738</v>
      </c>
      <c r="T1902">
        <v>41188.082638888889</v>
      </c>
      <c r="U1902" s="11">
        <f t="shared" si="148"/>
        <v>41160.538553240738</v>
      </c>
      <c r="V1902" s="11">
        <f t="shared" si="149"/>
        <v>41188.082638888889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7">
        <f t="shared" si="150"/>
        <v>106.8</v>
      </c>
      <c r="Q1903" t="str">
        <f t="shared" si="151"/>
        <v>technology</v>
      </c>
      <c r="R1903" t="str">
        <f t="shared" si="152"/>
        <v>gadgets</v>
      </c>
      <c r="S1903">
        <v>42116.209826388884</v>
      </c>
      <c r="T1903">
        <v>42146.208333333336</v>
      </c>
      <c r="U1903" s="11">
        <f t="shared" si="148"/>
        <v>42116.209826388884</v>
      </c>
      <c r="V1903" s="11">
        <f t="shared" si="149"/>
        <v>42146.208333333336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7">
        <f t="shared" si="150"/>
        <v>4</v>
      </c>
      <c r="Q1904" t="str">
        <f t="shared" si="151"/>
        <v>technology</v>
      </c>
      <c r="R1904" t="str">
        <f t="shared" si="152"/>
        <v>gadgets</v>
      </c>
      <c r="S1904">
        <v>42037.456562499996</v>
      </c>
      <c r="T1904">
        <v>42067.456562499996</v>
      </c>
      <c r="U1904" s="11">
        <f t="shared" si="148"/>
        <v>42037.456562499996</v>
      </c>
      <c r="V1904" s="11">
        <f t="shared" si="149"/>
        <v>42067.456562499996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7">
        <f t="shared" si="150"/>
        <v>34.1</v>
      </c>
      <c r="Q1905" t="str">
        <f t="shared" si="151"/>
        <v>technology</v>
      </c>
      <c r="R1905" t="str">
        <f t="shared" si="152"/>
        <v>gadgets</v>
      </c>
      <c r="S1905">
        <v>42702.437395833331</v>
      </c>
      <c r="T1905">
        <v>42762.437395833331</v>
      </c>
      <c r="U1905" s="11">
        <f t="shared" si="148"/>
        <v>42702.437395833331</v>
      </c>
      <c r="V1905" s="11">
        <f t="shared" si="149"/>
        <v>42762.437395833331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7">
        <f t="shared" si="150"/>
        <v>25</v>
      </c>
      <c r="Q1906" t="str">
        <f t="shared" si="151"/>
        <v>technology</v>
      </c>
      <c r="R1906" t="str">
        <f t="shared" si="152"/>
        <v>gadgets</v>
      </c>
      <c r="S1906">
        <v>42326.352094907408</v>
      </c>
      <c r="T1906">
        <v>42371.352094907408</v>
      </c>
      <c r="U1906" s="11">
        <f t="shared" si="148"/>
        <v>42326.352094907408</v>
      </c>
      <c r="V1906" s="11">
        <f t="shared" si="149"/>
        <v>42371.352094907408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7">
        <f t="shared" si="150"/>
        <v>10.5</v>
      </c>
      <c r="Q1907" t="str">
        <f t="shared" si="151"/>
        <v>technology</v>
      </c>
      <c r="R1907" t="str">
        <f t="shared" si="152"/>
        <v>gadgets</v>
      </c>
      <c r="S1907">
        <v>41859.592523148145</v>
      </c>
      <c r="T1907">
        <v>41889.592523148145</v>
      </c>
      <c r="U1907" s="11">
        <f t="shared" si="148"/>
        <v>41859.592523148145</v>
      </c>
      <c r="V1907" s="11">
        <f t="shared" si="149"/>
        <v>41889.592523148145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7">
        <f t="shared" si="150"/>
        <v>215.96</v>
      </c>
      <c r="Q1908" t="str">
        <f t="shared" si="151"/>
        <v>technology</v>
      </c>
      <c r="R1908" t="str">
        <f t="shared" si="152"/>
        <v>gadgets</v>
      </c>
      <c r="S1908">
        <v>42514.337766203702</v>
      </c>
      <c r="T1908">
        <v>42544.337766203702</v>
      </c>
      <c r="U1908" s="11">
        <f t="shared" si="148"/>
        <v>42514.337766203702</v>
      </c>
      <c r="V1908" s="11">
        <f t="shared" si="149"/>
        <v>42544.337766203702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7">
        <f t="shared" si="150"/>
        <v>21.25</v>
      </c>
      <c r="Q1909" t="str">
        <f t="shared" si="151"/>
        <v>technology</v>
      </c>
      <c r="R1909" t="str">
        <f t="shared" si="152"/>
        <v>gadgets</v>
      </c>
      <c r="S1909">
        <v>41767.253761574073</v>
      </c>
      <c r="T1909">
        <v>41782.253761574073</v>
      </c>
      <c r="U1909" s="11">
        <f t="shared" si="148"/>
        <v>41767.253761574073</v>
      </c>
      <c r="V1909" s="11">
        <f t="shared" si="149"/>
        <v>41782.253761574073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7">
        <f t="shared" si="150"/>
        <v>108.25</v>
      </c>
      <c r="Q1910" t="str">
        <f t="shared" si="151"/>
        <v>technology</v>
      </c>
      <c r="R1910" t="str">
        <f t="shared" si="152"/>
        <v>gadgets</v>
      </c>
      <c r="S1910">
        <v>42703.584490740737</v>
      </c>
      <c r="T1910">
        <v>42733.584490740737</v>
      </c>
      <c r="U1910" s="11">
        <f t="shared" si="148"/>
        <v>42703.584490740737</v>
      </c>
      <c r="V1910" s="11">
        <f t="shared" si="149"/>
        <v>42733.584490740737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7">
        <f t="shared" si="150"/>
        <v>129.97</v>
      </c>
      <c r="Q1911" t="str">
        <f t="shared" si="151"/>
        <v>technology</v>
      </c>
      <c r="R1911" t="str">
        <f t="shared" si="152"/>
        <v>gadgets</v>
      </c>
      <c r="S1911">
        <v>41905.095821759256</v>
      </c>
      <c r="T1911">
        <v>41935.095821759256</v>
      </c>
      <c r="U1911" s="11">
        <f t="shared" si="148"/>
        <v>41905.095821759256</v>
      </c>
      <c r="V1911" s="11">
        <f t="shared" si="149"/>
        <v>41935.095821759256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7">
        <f t="shared" si="150"/>
        <v>117.49</v>
      </c>
      <c r="Q1912" t="str">
        <f t="shared" si="151"/>
        <v>technology</v>
      </c>
      <c r="R1912" t="str">
        <f t="shared" si="152"/>
        <v>gadgets</v>
      </c>
      <c r="S1912">
        <v>42264.629826388882</v>
      </c>
      <c r="T1912">
        <v>42308.614583333336</v>
      </c>
      <c r="U1912" s="11">
        <f t="shared" si="148"/>
        <v>42264.629826388882</v>
      </c>
      <c r="V1912" s="11">
        <f t="shared" si="149"/>
        <v>42308.614583333336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s="7">
        <f t="shared" si="150"/>
        <v>10</v>
      </c>
      <c r="Q1913" t="str">
        <f t="shared" si="151"/>
        <v>technology</v>
      </c>
      <c r="R1913" t="str">
        <f t="shared" si="152"/>
        <v>gadgets</v>
      </c>
      <c r="S1913">
        <v>41829.700624999998</v>
      </c>
      <c r="T1913">
        <v>41859.700624999998</v>
      </c>
      <c r="U1913" s="11">
        <f t="shared" si="148"/>
        <v>41829.700624999998</v>
      </c>
      <c r="V1913" s="11">
        <f t="shared" si="149"/>
        <v>41859.700624999998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7">
        <f t="shared" si="150"/>
        <v>70.599999999999994</v>
      </c>
      <c r="Q1914" t="str">
        <f t="shared" si="151"/>
        <v>technology</v>
      </c>
      <c r="R1914" t="str">
        <f t="shared" si="152"/>
        <v>gadgets</v>
      </c>
      <c r="S1914">
        <v>42128.893055555549</v>
      </c>
      <c r="T1914">
        <v>42158.893055555549</v>
      </c>
      <c r="U1914" s="11">
        <f t="shared" si="148"/>
        <v>42128.893055555549</v>
      </c>
      <c r="V1914" s="11">
        <f t="shared" si="149"/>
        <v>42158.893055555549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7">
        <f t="shared" si="150"/>
        <v>24.5</v>
      </c>
      <c r="Q1915" t="str">
        <f t="shared" si="151"/>
        <v>technology</v>
      </c>
      <c r="R1915" t="str">
        <f t="shared" si="152"/>
        <v>gadgets</v>
      </c>
      <c r="S1915">
        <v>41890.177986111106</v>
      </c>
      <c r="T1915">
        <v>41920.177986111106</v>
      </c>
      <c r="U1915" s="11">
        <f t="shared" si="148"/>
        <v>41890.177986111106</v>
      </c>
      <c r="V1915" s="11">
        <f t="shared" si="149"/>
        <v>41920.177986111106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7">
        <f t="shared" si="150"/>
        <v>30</v>
      </c>
      <c r="Q1916" t="str">
        <f t="shared" si="151"/>
        <v>technology</v>
      </c>
      <c r="R1916" t="str">
        <f t="shared" si="152"/>
        <v>gadgets</v>
      </c>
      <c r="S1916">
        <v>41928.841122685182</v>
      </c>
      <c r="T1916">
        <v>41943.832638888889</v>
      </c>
      <c r="U1916" s="11">
        <f t="shared" si="148"/>
        <v>41928.841122685182</v>
      </c>
      <c r="V1916" s="11">
        <f t="shared" si="149"/>
        <v>41943.832638888889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7">
        <f t="shared" si="150"/>
        <v>2</v>
      </c>
      <c r="Q1917" t="str">
        <f t="shared" si="151"/>
        <v>technology</v>
      </c>
      <c r="R1917" t="str">
        <f t="shared" si="152"/>
        <v>gadgets</v>
      </c>
      <c r="S1917">
        <v>41863.715532407405</v>
      </c>
      <c r="T1917">
        <v>41883.715532407405</v>
      </c>
      <c r="U1917" s="11">
        <f t="shared" si="148"/>
        <v>41863.715532407405</v>
      </c>
      <c r="V1917" s="11">
        <f t="shared" si="149"/>
        <v>41883.715532407405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7">
        <f t="shared" si="150"/>
        <v>17</v>
      </c>
      <c r="Q1918" t="str">
        <f t="shared" si="151"/>
        <v>technology</v>
      </c>
      <c r="R1918" t="str">
        <f t="shared" si="152"/>
        <v>gadgets</v>
      </c>
      <c r="S1918">
        <v>42656.383969907409</v>
      </c>
      <c r="T1918">
        <v>42681.425636574073</v>
      </c>
      <c r="U1918" s="11">
        <f t="shared" si="148"/>
        <v>42656.383969907409</v>
      </c>
      <c r="V1918" s="11">
        <f t="shared" si="149"/>
        <v>42681.425636574073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7">
        <f t="shared" si="150"/>
        <v>2928.93</v>
      </c>
      <c r="Q1919" t="str">
        <f t="shared" si="151"/>
        <v>technology</v>
      </c>
      <c r="R1919" t="str">
        <f t="shared" si="152"/>
        <v>gadgets</v>
      </c>
      <c r="S1919">
        <v>42745.93672453703</v>
      </c>
      <c r="T1919">
        <v>42775.93672453703</v>
      </c>
      <c r="U1919" s="11">
        <f t="shared" si="148"/>
        <v>42745.93672453703</v>
      </c>
      <c r="V1919" s="11">
        <f t="shared" si="149"/>
        <v>42775.93672453703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7">
        <f t="shared" si="150"/>
        <v>28.89</v>
      </c>
      <c r="Q1920" t="str">
        <f t="shared" si="151"/>
        <v>technology</v>
      </c>
      <c r="R1920" t="str">
        <f t="shared" si="152"/>
        <v>gadgets</v>
      </c>
      <c r="S1920">
        <v>41828.456608796296</v>
      </c>
      <c r="T1920">
        <v>41863.456608796296</v>
      </c>
      <c r="U1920" s="11">
        <f t="shared" si="148"/>
        <v>41828.456608796296</v>
      </c>
      <c r="V1920" s="11">
        <f t="shared" si="149"/>
        <v>41863.456608796296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7">
        <f t="shared" si="150"/>
        <v>29.63</v>
      </c>
      <c r="Q1921" t="str">
        <f t="shared" si="151"/>
        <v>technology</v>
      </c>
      <c r="R1921" t="str">
        <f t="shared" si="152"/>
        <v>gadgets</v>
      </c>
      <c r="S1921">
        <v>42113.542233796288</v>
      </c>
      <c r="T1921">
        <v>42143.542233796288</v>
      </c>
      <c r="U1921" s="11">
        <f t="shared" si="148"/>
        <v>42113.542233796288</v>
      </c>
      <c r="V1921" s="11">
        <f t="shared" si="149"/>
        <v>42143.542233796288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7">
        <f t="shared" si="150"/>
        <v>40.98</v>
      </c>
      <c r="Q1922" t="str">
        <f t="shared" si="151"/>
        <v>technology</v>
      </c>
      <c r="R1922" t="str">
        <f t="shared" si="152"/>
        <v>gadgets</v>
      </c>
      <c r="S1922">
        <v>42270.54237268518</v>
      </c>
      <c r="T1922">
        <v>42298.624999999993</v>
      </c>
      <c r="U1922" s="11">
        <f t="shared" ref="U1922:U1985" si="153">(((J1922/60)/60)/24)+DATE(1970,1,1)+(-8/24)</f>
        <v>42270.54237268518</v>
      </c>
      <c r="V1922" s="11">
        <f t="shared" ref="V1922:V1985" si="154">(((I1922/60)/60)/24)+DATE(1970,1,1)+(-8/24)</f>
        <v>42298.624999999993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s="7">
        <f t="shared" ref="P1923:P1986" si="155">ROUND(E1923/L1923,2)</f>
        <v>54</v>
      </c>
      <c r="Q1923" t="str">
        <f t="shared" ref="Q1923:Q1986" si="156">LEFT(N1923,SEARCH("/",N1923,1)-1)</f>
        <v>music</v>
      </c>
      <c r="R1923" t="str">
        <f t="shared" ref="R1923:R1986" si="157">RIGHT(N1923,LEN(N1923)-SEARCH("/",N1923))</f>
        <v>indie rock</v>
      </c>
      <c r="S1923">
        <v>41073.888229166667</v>
      </c>
      <c r="T1923">
        <v>41103.888229166667</v>
      </c>
      <c r="U1923" s="11">
        <f t="shared" si="153"/>
        <v>41073.888229166667</v>
      </c>
      <c r="V1923" s="11">
        <f t="shared" si="154"/>
        <v>41103.888229166667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s="7">
        <f t="shared" si="155"/>
        <v>36.11</v>
      </c>
      <c r="Q1924" t="str">
        <f t="shared" si="156"/>
        <v>music</v>
      </c>
      <c r="R1924" t="str">
        <f t="shared" si="157"/>
        <v>indie rock</v>
      </c>
      <c r="S1924">
        <v>41589.922534722216</v>
      </c>
      <c r="T1924">
        <v>41619.922534722216</v>
      </c>
      <c r="U1924" s="11">
        <f t="shared" si="153"/>
        <v>41589.922534722216</v>
      </c>
      <c r="V1924" s="11">
        <f t="shared" si="154"/>
        <v>41619.922534722216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s="7">
        <f t="shared" si="155"/>
        <v>23.15</v>
      </c>
      <c r="Q1925" t="str">
        <f t="shared" si="156"/>
        <v>music</v>
      </c>
      <c r="R1925" t="str">
        <f t="shared" si="157"/>
        <v>indie rock</v>
      </c>
      <c r="S1925">
        <v>40772.515416666662</v>
      </c>
      <c r="T1925">
        <v>40812.874305555553</v>
      </c>
      <c r="U1925" s="11">
        <f t="shared" si="153"/>
        <v>40772.515416666662</v>
      </c>
      <c r="V1925" s="11">
        <f t="shared" si="154"/>
        <v>40812.874305555553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s="7">
        <f t="shared" si="155"/>
        <v>104</v>
      </c>
      <c r="Q1926" t="str">
        <f t="shared" si="156"/>
        <v>music</v>
      </c>
      <c r="R1926" t="str">
        <f t="shared" si="157"/>
        <v>indie rock</v>
      </c>
      <c r="S1926">
        <v>41626.427719907406</v>
      </c>
      <c r="T1926">
        <v>41654.481249999997</v>
      </c>
      <c r="U1926" s="11">
        <f t="shared" si="153"/>
        <v>41626.427719907406</v>
      </c>
      <c r="V1926" s="11">
        <f t="shared" si="154"/>
        <v>41654.481249999997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s="7">
        <f t="shared" si="155"/>
        <v>31.83</v>
      </c>
      <c r="Q1927" t="str">
        <f t="shared" si="156"/>
        <v>music</v>
      </c>
      <c r="R1927" t="str">
        <f t="shared" si="157"/>
        <v>indie rock</v>
      </c>
      <c r="S1927">
        <v>41535.568148148144</v>
      </c>
      <c r="T1927">
        <v>41557.666666666664</v>
      </c>
      <c r="U1927" s="11">
        <f t="shared" si="153"/>
        <v>41535.568148148144</v>
      </c>
      <c r="V1927" s="11">
        <f t="shared" si="154"/>
        <v>41557.666666666664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s="7">
        <f t="shared" si="155"/>
        <v>27.39</v>
      </c>
      <c r="Q1928" t="str">
        <f t="shared" si="156"/>
        <v>music</v>
      </c>
      <c r="R1928" t="str">
        <f t="shared" si="157"/>
        <v>indie rock</v>
      </c>
      <c r="S1928">
        <v>40456.621018518512</v>
      </c>
      <c r="T1928">
        <v>40483.68472222222</v>
      </c>
      <c r="U1928" s="11">
        <f t="shared" si="153"/>
        <v>40456.621018518512</v>
      </c>
      <c r="V1928" s="11">
        <f t="shared" si="154"/>
        <v>40483.68472222222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s="7">
        <f t="shared" si="155"/>
        <v>56.36</v>
      </c>
      <c r="Q1929" t="str">
        <f t="shared" si="156"/>
        <v>music</v>
      </c>
      <c r="R1929" t="str">
        <f t="shared" si="157"/>
        <v>indie rock</v>
      </c>
      <c r="S1929">
        <v>40960.528229166666</v>
      </c>
      <c r="T1929">
        <v>40975.874305555553</v>
      </c>
      <c r="U1929" s="11">
        <f t="shared" si="153"/>
        <v>40960.528229166666</v>
      </c>
      <c r="V1929" s="11">
        <f t="shared" si="154"/>
        <v>40975.874305555553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s="7">
        <f t="shared" si="155"/>
        <v>77.349999999999994</v>
      </c>
      <c r="Q1930" t="str">
        <f t="shared" si="156"/>
        <v>music</v>
      </c>
      <c r="R1930" t="str">
        <f t="shared" si="157"/>
        <v>indie rock</v>
      </c>
      <c r="S1930">
        <v>41371.314745370371</v>
      </c>
      <c r="T1930">
        <v>41401.314745370371</v>
      </c>
      <c r="U1930" s="11">
        <f t="shared" si="153"/>
        <v>41371.314745370371</v>
      </c>
      <c r="V1930" s="11">
        <f t="shared" si="154"/>
        <v>41401.314745370371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s="7">
        <f t="shared" si="155"/>
        <v>42.8</v>
      </c>
      <c r="Q1931" t="str">
        <f t="shared" si="156"/>
        <v>music</v>
      </c>
      <c r="R1931" t="str">
        <f t="shared" si="157"/>
        <v>indie rock</v>
      </c>
      <c r="S1931">
        <v>40686.688263888886</v>
      </c>
      <c r="T1931">
        <v>40728.688263888886</v>
      </c>
      <c r="U1931" s="11">
        <f t="shared" si="153"/>
        <v>40686.688263888886</v>
      </c>
      <c r="V1931" s="11">
        <f t="shared" si="154"/>
        <v>40728.688263888886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s="7">
        <f t="shared" si="155"/>
        <v>48.85</v>
      </c>
      <c r="Q1932" t="str">
        <f t="shared" si="156"/>
        <v>music</v>
      </c>
      <c r="R1932" t="str">
        <f t="shared" si="157"/>
        <v>indie rock</v>
      </c>
      <c r="S1932">
        <v>41402.225486111107</v>
      </c>
      <c r="T1932">
        <v>41462.225486111107</v>
      </c>
      <c r="U1932" s="11">
        <f t="shared" si="153"/>
        <v>41402.225486111107</v>
      </c>
      <c r="V1932" s="11">
        <f t="shared" si="154"/>
        <v>41462.225486111107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s="7">
        <f t="shared" si="155"/>
        <v>48.24</v>
      </c>
      <c r="Q1933" t="str">
        <f t="shared" si="156"/>
        <v>music</v>
      </c>
      <c r="R1933" t="str">
        <f t="shared" si="157"/>
        <v>indie rock</v>
      </c>
      <c r="S1933">
        <v>41037.559131944443</v>
      </c>
      <c r="T1933">
        <v>41050.8125</v>
      </c>
      <c r="U1933" s="11">
        <f t="shared" si="153"/>
        <v>41037.559131944443</v>
      </c>
      <c r="V1933" s="11">
        <f t="shared" si="154"/>
        <v>41050.8125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s="7">
        <f t="shared" si="155"/>
        <v>70.209999999999994</v>
      </c>
      <c r="Q1934" t="str">
        <f t="shared" si="156"/>
        <v>music</v>
      </c>
      <c r="R1934" t="str">
        <f t="shared" si="157"/>
        <v>indie rock</v>
      </c>
      <c r="S1934">
        <v>40911.476539351846</v>
      </c>
      <c r="T1934">
        <v>40932.476539351846</v>
      </c>
      <c r="U1934" s="11">
        <f t="shared" si="153"/>
        <v>40911.476539351846</v>
      </c>
      <c r="V1934" s="11">
        <f t="shared" si="154"/>
        <v>40932.476539351846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s="7">
        <f t="shared" si="155"/>
        <v>94.05</v>
      </c>
      <c r="Q1935" t="str">
        <f t="shared" si="156"/>
        <v>music</v>
      </c>
      <c r="R1935" t="str">
        <f t="shared" si="157"/>
        <v>indie rock</v>
      </c>
      <c r="S1935">
        <v>41878.797534722216</v>
      </c>
      <c r="T1935">
        <v>41908.797534722216</v>
      </c>
      <c r="U1935" s="11">
        <f t="shared" si="153"/>
        <v>41878.797534722216</v>
      </c>
      <c r="V1935" s="11">
        <f t="shared" si="154"/>
        <v>41908.797534722216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s="7">
        <f t="shared" si="155"/>
        <v>80.27</v>
      </c>
      <c r="Q1936" t="str">
        <f t="shared" si="156"/>
        <v>music</v>
      </c>
      <c r="R1936" t="str">
        <f t="shared" si="157"/>
        <v>indie rock</v>
      </c>
      <c r="S1936">
        <v>40865.533807870372</v>
      </c>
      <c r="T1936">
        <v>40901.875</v>
      </c>
      <c r="U1936" s="11">
        <f t="shared" si="153"/>
        <v>40865.533807870372</v>
      </c>
      <c r="V1936" s="11">
        <f t="shared" si="154"/>
        <v>40901.875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s="7">
        <f t="shared" si="155"/>
        <v>54.2</v>
      </c>
      <c r="Q1937" t="str">
        <f t="shared" si="156"/>
        <v>music</v>
      </c>
      <c r="R1937" t="str">
        <f t="shared" si="157"/>
        <v>indie rock</v>
      </c>
      <c r="S1937">
        <v>41773.59920138889</v>
      </c>
      <c r="T1937">
        <v>41810.874305555553</v>
      </c>
      <c r="U1937" s="11">
        <f t="shared" si="153"/>
        <v>41773.59920138889</v>
      </c>
      <c r="V1937" s="11">
        <f t="shared" si="154"/>
        <v>41810.874305555553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s="7">
        <f t="shared" si="155"/>
        <v>60.27</v>
      </c>
      <c r="Q1938" t="str">
        <f t="shared" si="156"/>
        <v>music</v>
      </c>
      <c r="R1938" t="str">
        <f t="shared" si="157"/>
        <v>indie rock</v>
      </c>
      <c r="S1938">
        <v>40852.55636574074</v>
      </c>
      <c r="T1938">
        <v>40882.915972222218</v>
      </c>
      <c r="U1938" s="11">
        <f t="shared" si="153"/>
        <v>40852.55636574074</v>
      </c>
      <c r="V1938" s="11">
        <f t="shared" si="154"/>
        <v>40882.915972222218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s="7">
        <f t="shared" si="155"/>
        <v>38.74</v>
      </c>
      <c r="Q1939" t="str">
        <f t="shared" si="156"/>
        <v>music</v>
      </c>
      <c r="R1939" t="str">
        <f t="shared" si="157"/>
        <v>indie rock</v>
      </c>
      <c r="S1939">
        <v>41058.78565972222</v>
      </c>
      <c r="T1939">
        <v>41074.832638888889</v>
      </c>
      <c r="U1939" s="11">
        <f t="shared" si="153"/>
        <v>41058.78565972222</v>
      </c>
      <c r="V1939" s="11">
        <f t="shared" si="154"/>
        <v>41074.832638888889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s="7">
        <f t="shared" si="155"/>
        <v>152.54</v>
      </c>
      <c r="Q1940" t="str">
        <f t="shared" si="156"/>
        <v>music</v>
      </c>
      <c r="R1940" t="str">
        <f t="shared" si="157"/>
        <v>indie rock</v>
      </c>
      <c r="S1940">
        <v>41425.92628472222</v>
      </c>
      <c r="T1940">
        <v>41456.875</v>
      </c>
      <c r="U1940" s="11">
        <f t="shared" si="153"/>
        <v>41425.92628472222</v>
      </c>
      <c r="V1940" s="11">
        <f t="shared" si="154"/>
        <v>41456.875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s="7">
        <f t="shared" si="155"/>
        <v>115.31</v>
      </c>
      <c r="Q1941" t="str">
        <f t="shared" si="156"/>
        <v>music</v>
      </c>
      <c r="R1941" t="str">
        <f t="shared" si="157"/>
        <v>indie rock</v>
      </c>
      <c r="S1941">
        <v>41313.651712962957</v>
      </c>
      <c r="T1941">
        <v>41343.610046296293</v>
      </c>
      <c r="U1941" s="11">
        <f t="shared" si="153"/>
        <v>41313.651712962957</v>
      </c>
      <c r="V1941" s="11">
        <f t="shared" si="154"/>
        <v>41343.610046296293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s="7">
        <f t="shared" si="155"/>
        <v>35.840000000000003</v>
      </c>
      <c r="Q1942" t="str">
        <f t="shared" si="156"/>
        <v>music</v>
      </c>
      <c r="R1942" t="str">
        <f t="shared" si="157"/>
        <v>indie rock</v>
      </c>
      <c r="S1942">
        <v>40670.173993055556</v>
      </c>
      <c r="T1942">
        <v>40708.832638888889</v>
      </c>
      <c r="U1942" s="11">
        <f t="shared" si="153"/>
        <v>40670.173993055556</v>
      </c>
      <c r="V1942" s="11">
        <f t="shared" si="154"/>
        <v>40708.832638888889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s="7">
        <f t="shared" si="155"/>
        <v>64.569999999999993</v>
      </c>
      <c r="Q1943" t="str">
        <f t="shared" si="156"/>
        <v>technology</v>
      </c>
      <c r="R1943" t="str">
        <f t="shared" si="157"/>
        <v>hardware</v>
      </c>
      <c r="S1943">
        <v>41743.95753472222</v>
      </c>
      <c r="T1943">
        <v>41773.95753472222</v>
      </c>
      <c r="U1943" s="11">
        <f t="shared" si="153"/>
        <v>41743.95753472222</v>
      </c>
      <c r="V1943" s="11">
        <f t="shared" si="154"/>
        <v>41773.95753472222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s="7">
        <f t="shared" si="155"/>
        <v>87.44</v>
      </c>
      <c r="Q1944" t="str">
        <f t="shared" si="156"/>
        <v>technology</v>
      </c>
      <c r="R1944" t="str">
        <f t="shared" si="157"/>
        <v>hardware</v>
      </c>
      <c r="S1944">
        <v>40638.494675925926</v>
      </c>
      <c r="T1944">
        <v>40728.494675925926</v>
      </c>
      <c r="U1944" s="11">
        <f t="shared" si="153"/>
        <v>40638.494675925926</v>
      </c>
      <c r="V1944" s="11">
        <f t="shared" si="154"/>
        <v>40728.494675925926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s="7">
        <f t="shared" si="155"/>
        <v>68.819999999999993</v>
      </c>
      <c r="Q1945" t="str">
        <f t="shared" si="156"/>
        <v>technology</v>
      </c>
      <c r="R1945" t="str">
        <f t="shared" si="157"/>
        <v>hardware</v>
      </c>
      <c r="S1945">
        <v>42547.936527777776</v>
      </c>
      <c r="T1945">
        <v>42592.936527777776</v>
      </c>
      <c r="U1945" s="11">
        <f t="shared" si="153"/>
        <v>42547.936527777776</v>
      </c>
      <c r="V1945" s="11">
        <f t="shared" si="154"/>
        <v>42592.936527777776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s="7">
        <f t="shared" si="155"/>
        <v>176.2</v>
      </c>
      <c r="Q1946" t="str">
        <f t="shared" si="156"/>
        <v>technology</v>
      </c>
      <c r="R1946" t="str">
        <f t="shared" si="157"/>
        <v>hardware</v>
      </c>
      <c r="S1946">
        <v>41730.251041666663</v>
      </c>
      <c r="T1946">
        <v>41760.251041666663</v>
      </c>
      <c r="U1946" s="11">
        <f t="shared" si="153"/>
        <v>41730.251041666663</v>
      </c>
      <c r="V1946" s="11">
        <f t="shared" si="154"/>
        <v>41760.251041666663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s="7">
        <f t="shared" si="155"/>
        <v>511.79</v>
      </c>
      <c r="Q1947" t="str">
        <f t="shared" si="156"/>
        <v>technology</v>
      </c>
      <c r="R1947" t="str">
        <f t="shared" si="157"/>
        <v>hardware</v>
      </c>
      <c r="S1947">
        <v>42156.918495370373</v>
      </c>
      <c r="T1947">
        <v>42196.918495370373</v>
      </c>
      <c r="U1947" s="11">
        <f t="shared" si="153"/>
        <v>42156.918495370373</v>
      </c>
      <c r="V1947" s="11">
        <f t="shared" si="154"/>
        <v>42196.918495370373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s="7">
        <f t="shared" si="155"/>
        <v>160.44</v>
      </c>
      <c r="Q1948" t="str">
        <f t="shared" si="156"/>
        <v>technology</v>
      </c>
      <c r="R1948" t="str">
        <f t="shared" si="157"/>
        <v>hardware</v>
      </c>
      <c r="S1948">
        <v>41688.816678240735</v>
      </c>
      <c r="T1948">
        <v>41748.775011574071</v>
      </c>
      <c r="U1948" s="11">
        <f t="shared" si="153"/>
        <v>41688.816678240735</v>
      </c>
      <c r="V1948" s="11">
        <f t="shared" si="154"/>
        <v>41748.775011574071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s="7">
        <f t="shared" si="155"/>
        <v>35</v>
      </c>
      <c r="Q1949" t="str">
        <f t="shared" si="156"/>
        <v>technology</v>
      </c>
      <c r="R1949" t="str">
        <f t="shared" si="157"/>
        <v>hardware</v>
      </c>
      <c r="S1949">
        <v>40102.584722222222</v>
      </c>
      <c r="T1949">
        <v>40139.915972222218</v>
      </c>
      <c r="U1949" s="11">
        <f t="shared" si="153"/>
        <v>40102.584722222222</v>
      </c>
      <c r="V1949" s="11">
        <f t="shared" si="154"/>
        <v>40139.915972222218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s="7">
        <f t="shared" si="155"/>
        <v>188.51</v>
      </c>
      <c r="Q1950" t="str">
        <f t="shared" si="156"/>
        <v>technology</v>
      </c>
      <c r="R1950" t="str">
        <f t="shared" si="157"/>
        <v>hardware</v>
      </c>
      <c r="S1950">
        <v>42473.270937499998</v>
      </c>
      <c r="T1950">
        <v>42527.376388888886</v>
      </c>
      <c r="U1950" s="11">
        <f t="shared" si="153"/>
        <v>42473.270937499998</v>
      </c>
      <c r="V1950" s="11">
        <f t="shared" si="154"/>
        <v>42527.376388888886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s="7">
        <f t="shared" si="155"/>
        <v>56.2</v>
      </c>
      <c r="Q1951" t="str">
        <f t="shared" si="156"/>
        <v>technology</v>
      </c>
      <c r="R1951" t="str">
        <f t="shared" si="157"/>
        <v>hardware</v>
      </c>
      <c r="S1951">
        <v>41800.089710648142</v>
      </c>
      <c r="T1951">
        <v>41830.089710648142</v>
      </c>
      <c r="U1951" s="11">
        <f t="shared" si="153"/>
        <v>41800.089710648142</v>
      </c>
      <c r="V1951" s="11">
        <f t="shared" si="154"/>
        <v>41830.089710648142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s="7">
        <f t="shared" si="155"/>
        <v>51.31</v>
      </c>
      <c r="Q1952" t="str">
        <f t="shared" si="156"/>
        <v>technology</v>
      </c>
      <c r="R1952" t="str">
        <f t="shared" si="157"/>
        <v>hardware</v>
      </c>
      <c r="S1952">
        <v>40623.848067129627</v>
      </c>
      <c r="T1952">
        <v>40654.848067129627</v>
      </c>
      <c r="U1952" s="11">
        <f t="shared" si="153"/>
        <v>40623.848067129627</v>
      </c>
      <c r="V1952" s="11">
        <f t="shared" si="154"/>
        <v>40654.848067129627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s="7">
        <f t="shared" si="155"/>
        <v>127.36</v>
      </c>
      <c r="Q1953" t="str">
        <f t="shared" si="156"/>
        <v>technology</v>
      </c>
      <c r="R1953" t="str">
        <f t="shared" si="157"/>
        <v>hardware</v>
      </c>
      <c r="S1953">
        <v>42651.087233796294</v>
      </c>
      <c r="T1953">
        <v>42681.128900462958</v>
      </c>
      <c r="U1953" s="11">
        <f t="shared" si="153"/>
        <v>42651.087233796294</v>
      </c>
      <c r="V1953" s="11">
        <f t="shared" si="154"/>
        <v>42681.128900462958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s="7">
        <f t="shared" si="155"/>
        <v>101.86</v>
      </c>
      <c r="Q1954" t="str">
        <f t="shared" si="156"/>
        <v>technology</v>
      </c>
      <c r="R1954" t="str">
        <f t="shared" si="157"/>
        <v>hardware</v>
      </c>
      <c r="S1954">
        <v>41526.273321759254</v>
      </c>
      <c r="T1954">
        <v>41563.273321759254</v>
      </c>
      <c r="U1954" s="11">
        <f t="shared" si="153"/>
        <v>41526.273321759254</v>
      </c>
      <c r="V1954" s="11">
        <f t="shared" si="154"/>
        <v>41563.273321759254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s="7">
        <f t="shared" si="155"/>
        <v>230.56</v>
      </c>
      <c r="Q1955" t="str">
        <f t="shared" si="156"/>
        <v>technology</v>
      </c>
      <c r="R1955" t="str">
        <f t="shared" si="157"/>
        <v>hardware</v>
      </c>
      <c r="S1955">
        <v>40940.866493055553</v>
      </c>
      <c r="T1955">
        <v>40969.791666666664</v>
      </c>
      <c r="U1955" s="11">
        <f t="shared" si="153"/>
        <v>40940.866493055553</v>
      </c>
      <c r="V1955" s="11">
        <f t="shared" si="154"/>
        <v>40969.791666666664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s="7">
        <f t="shared" si="155"/>
        <v>842.11</v>
      </c>
      <c r="Q1956" t="str">
        <f t="shared" si="156"/>
        <v>technology</v>
      </c>
      <c r="R1956" t="str">
        <f t="shared" si="157"/>
        <v>hardware</v>
      </c>
      <c r="S1956">
        <v>42394.247407407405</v>
      </c>
      <c r="T1956">
        <v>42440.874999999993</v>
      </c>
      <c r="U1956" s="11">
        <f t="shared" si="153"/>
        <v>42394.247407407405</v>
      </c>
      <c r="V1956" s="11">
        <f t="shared" si="154"/>
        <v>42440.874999999993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s="7">
        <f t="shared" si="155"/>
        <v>577.28</v>
      </c>
      <c r="Q1957" t="str">
        <f t="shared" si="156"/>
        <v>technology</v>
      </c>
      <c r="R1957" t="str">
        <f t="shared" si="157"/>
        <v>hardware</v>
      </c>
      <c r="S1957">
        <v>41019.938437500001</v>
      </c>
      <c r="T1957">
        <v>41052.458333333328</v>
      </c>
      <c r="U1957" s="11">
        <f t="shared" si="153"/>
        <v>41019.938437500001</v>
      </c>
      <c r="V1957" s="11">
        <f t="shared" si="154"/>
        <v>41052.458333333328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s="7">
        <f t="shared" si="155"/>
        <v>483.34</v>
      </c>
      <c r="Q1958" t="str">
        <f t="shared" si="156"/>
        <v>technology</v>
      </c>
      <c r="R1958" t="str">
        <f t="shared" si="157"/>
        <v>hardware</v>
      </c>
      <c r="S1958">
        <v>42067.59033564815</v>
      </c>
      <c r="T1958">
        <v>42112.548668981479</v>
      </c>
      <c r="U1958" s="11">
        <f t="shared" si="153"/>
        <v>42067.59033564815</v>
      </c>
      <c r="V1958" s="11">
        <f t="shared" si="154"/>
        <v>42112.548668981479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s="7">
        <f t="shared" si="155"/>
        <v>76.14</v>
      </c>
      <c r="Q1959" t="str">
        <f t="shared" si="156"/>
        <v>technology</v>
      </c>
      <c r="R1959" t="str">
        <f t="shared" si="157"/>
        <v>hardware</v>
      </c>
      <c r="S1959">
        <v>41178.765196759254</v>
      </c>
      <c r="T1959">
        <v>41208.765196759254</v>
      </c>
      <c r="U1959" s="11">
        <f t="shared" si="153"/>
        <v>41178.765196759254</v>
      </c>
      <c r="V1959" s="11">
        <f t="shared" si="154"/>
        <v>41208.765196759254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s="7">
        <f t="shared" si="155"/>
        <v>74.11</v>
      </c>
      <c r="Q1960" t="str">
        <f t="shared" si="156"/>
        <v>technology</v>
      </c>
      <c r="R1960" t="str">
        <f t="shared" si="157"/>
        <v>hardware</v>
      </c>
      <c r="S1960">
        <v>41326.654641203699</v>
      </c>
      <c r="T1960">
        <v>41356.612974537034</v>
      </c>
      <c r="U1960" s="11">
        <f t="shared" si="153"/>
        <v>41326.654641203699</v>
      </c>
      <c r="V1960" s="11">
        <f t="shared" si="154"/>
        <v>41356.612974537034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s="7">
        <f t="shared" si="155"/>
        <v>36.97</v>
      </c>
      <c r="Q1961" t="str">
        <f t="shared" si="156"/>
        <v>technology</v>
      </c>
      <c r="R1961" t="str">
        <f t="shared" si="157"/>
        <v>hardware</v>
      </c>
      <c r="S1961">
        <v>41871.51226851852</v>
      </c>
      <c r="T1961">
        <v>41912.666666666664</v>
      </c>
      <c r="U1961" s="11">
        <f t="shared" si="153"/>
        <v>41871.51226851852</v>
      </c>
      <c r="V1961" s="11">
        <f t="shared" si="154"/>
        <v>41912.666666666664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s="7">
        <f t="shared" si="155"/>
        <v>2500.9699999999998</v>
      </c>
      <c r="Q1962" t="str">
        <f t="shared" si="156"/>
        <v>technology</v>
      </c>
      <c r="R1962" t="str">
        <f t="shared" si="157"/>
        <v>hardware</v>
      </c>
      <c r="S1962">
        <v>41964.029409722221</v>
      </c>
      <c r="T1962">
        <v>41994.029409722221</v>
      </c>
      <c r="U1962" s="11">
        <f t="shared" si="153"/>
        <v>41964.029409722221</v>
      </c>
      <c r="V1962" s="11">
        <f t="shared" si="154"/>
        <v>41994.029409722221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s="7">
        <f t="shared" si="155"/>
        <v>67.69</v>
      </c>
      <c r="Q1963" t="str">
        <f t="shared" si="156"/>
        <v>technology</v>
      </c>
      <c r="R1963" t="str">
        <f t="shared" si="157"/>
        <v>hardware</v>
      </c>
      <c r="S1963">
        <v>41147.861307870371</v>
      </c>
      <c r="T1963">
        <v>41187.832638888889</v>
      </c>
      <c r="U1963" s="11">
        <f t="shared" si="153"/>
        <v>41147.861307870371</v>
      </c>
      <c r="V1963" s="11">
        <f t="shared" si="154"/>
        <v>41187.832638888889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s="7">
        <f t="shared" si="155"/>
        <v>63.05</v>
      </c>
      <c r="Q1964" t="str">
        <f t="shared" si="156"/>
        <v>technology</v>
      </c>
      <c r="R1964" t="str">
        <f t="shared" si="157"/>
        <v>hardware</v>
      </c>
      <c r="S1964">
        <v>41742.447175925925</v>
      </c>
      <c r="T1964">
        <v>41772.447175925925</v>
      </c>
      <c r="U1964" s="11">
        <f t="shared" si="153"/>
        <v>41742.447175925925</v>
      </c>
      <c r="V1964" s="11">
        <f t="shared" si="154"/>
        <v>41772.447175925925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s="7">
        <f t="shared" si="155"/>
        <v>117.6</v>
      </c>
      <c r="Q1965" t="str">
        <f t="shared" si="156"/>
        <v>technology</v>
      </c>
      <c r="R1965" t="str">
        <f t="shared" si="157"/>
        <v>hardware</v>
      </c>
      <c r="S1965">
        <v>41863.096458333333</v>
      </c>
      <c r="T1965">
        <v>41898.096458333333</v>
      </c>
      <c r="U1965" s="11">
        <f t="shared" si="153"/>
        <v>41863.096458333333</v>
      </c>
      <c r="V1965" s="11">
        <f t="shared" si="154"/>
        <v>41898.096458333333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s="7">
        <f t="shared" si="155"/>
        <v>180.75</v>
      </c>
      <c r="Q1966" t="str">
        <f t="shared" si="156"/>
        <v>technology</v>
      </c>
      <c r="R1966" t="str">
        <f t="shared" si="157"/>
        <v>hardware</v>
      </c>
      <c r="S1966">
        <v>42451.939490740733</v>
      </c>
      <c r="T1966">
        <v>42481.939490740733</v>
      </c>
      <c r="U1966" s="11">
        <f t="shared" si="153"/>
        <v>42451.939490740733</v>
      </c>
      <c r="V1966" s="11">
        <f t="shared" si="154"/>
        <v>42481.939490740733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s="7">
        <f t="shared" si="155"/>
        <v>127.32</v>
      </c>
      <c r="Q1967" t="str">
        <f t="shared" si="156"/>
        <v>technology</v>
      </c>
      <c r="R1967" t="str">
        <f t="shared" si="157"/>
        <v>hardware</v>
      </c>
      <c r="S1967">
        <v>40897.755902777775</v>
      </c>
      <c r="T1967">
        <v>40919.708333333328</v>
      </c>
      <c r="U1967" s="11">
        <f t="shared" si="153"/>
        <v>40897.755902777775</v>
      </c>
      <c r="V1967" s="11">
        <f t="shared" si="154"/>
        <v>40919.708333333328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s="7">
        <f t="shared" si="155"/>
        <v>136.63999999999999</v>
      </c>
      <c r="Q1968" t="str">
        <f t="shared" si="156"/>
        <v>technology</v>
      </c>
      <c r="R1968" t="str">
        <f t="shared" si="157"/>
        <v>hardware</v>
      </c>
      <c r="S1968">
        <v>41835.207152777773</v>
      </c>
      <c r="T1968">
        <v>41865.207152777773</v>
      </c>
      <c r="U1968" s="11">
        <f t="shared" si="153"/>
        <v>41835.207152777773</v>
      </c>
      <c r="V1968" s="11">
        <f t="shared" si="154"/>
        <v>41865.207152777773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s="7">
        <f t="shared" si="155"/>
        <v>182.78</v>
      </c>
      <c r="Q1969" t="str">
        <f t="shared" si="156"/>
        <v>technology</v>
      </c>
      <c r="R1969" t="str">
        <f t="shared" si="157"/>
        <v>hardware</v>
      </c>
      <c r="S1969">
        <v>41730.330196759256</v>
      </c>
      <c r="T1969">
        <v>41760.330196759256</v>
      </c>
      <c r="U1969" s="11">
        <f t="shared" si="153"/>
        <v>41730.330196759256</v>
      </c>
      <c r="V1969" s="11">
        <f t="shared" si="154"/>
        <v>41760.330196759256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s="7">
        <f t="shared" si="155"/>
        <v>279.38</v>
      </c>
      <c r="Q1970" t="str">
        <f t="shared" si="156"/>
        <v>technology</v>
      </c>
      <c r="R1970" t="str">
        <f t="shared" si="157"/>
        <v>hardware</v>
      </c>
      <c r="S1970">
        <v>42676.253645833327</v>
      </c>
      <c r="T1970">
        <v>42707.295312499999</v>
      </c>
      <c r="U1970" s="11">
        <f t="shared" si="153"/>
        <v>42676.253645833327</v>
      </c>
      <c r="V1970" s="11">
        <f t="shared" si="154"/>
        <v>42707.295312499999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s="7">
        <f t="shared" si="155"/>
        <v>61.38</v>
      </c>
      <c r="Q1971" t="str">
        <f t="shared" si="156"/>
        <v>technology</v>
      </c>
      <c r="R1971" t="str">
        <f t="shared" si="157"/>
        <v>hardware</v>
      </c>
      <c r="S1971">
        <v>42557.459120370368</v>
      </c>
      <c r="T1971">
        <v>42587.459120370368</v>
      </c>
      <c r="U1971" s="11">
        <f t="shared" si="153"/>
        <v>42557.459120370368</v>
      </c>
      <c r="V1971" s="11">
        <f t="shared" si="154"/>
        <v>42587.459120370368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s="7">
        <f t="shared" si="155"/>
        <v>80.73</v>
      </c>
      <c r="Q1972" t="str">
        <f t="shared" si="156"/>
        <v>technology</v>
      </c>
      <c r="R1972" t="str">
        <f t="shared" si="157"/>
        <v>hardware</v>
      </c>
      <c r="S1972">
        <v>41323.859965277778</v>
      </c>
      <c r="T1972">
        <v>41383.818298611113</v>
      </c>
      <c r="U1972" s="11">
        <f t="shared" si="153"/>
        <v>41323.859965277778</v>
      </c>
      <c r="V1972" s="11">
        <f t="shared" si="154"/>
        <v>41383.818298611113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s="7">
        <f t="shared" si="155"/>
        <v>272.36</v>
      </c>
      <c r="Q1973" t="str">
        <f t="shared" si="156"/>
        <v>technology</v>
      </c>
      <c r="R1973" t="str">
        <f t="shared" si="157"/>
        <v>hardware</v>
      </c>
      <c r="S1973">
        <v>41561.16737268518</v>
      </c>
      <c r="T1973">
        <v>41592.833333333328</v>
      </c>
      <c r="U1973" s="11">
        <f t="shared" si="153"/>
        <v>41561.16737268518</v>
      </c>
      <c r="V1973" s="11">
        <f t="shared" si="154"/>
        <v>41592.833333333328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s="7">
        <f t="shared" si="155"/>
        <v>70.849999999999994</v>
      </c>
      <c r="Q1974" t="str">
        <f t="shared" si="156"/>
        <v>technology</v>
      </c>
      <c r="R1974" t="str">
        <f t="shared" si="157"/>
        <v>hardware</v>
      </c>
      <c r="S1974">
        <v>41200.678749999999</v>
      </c>
      <c r="T1974">
        <v>41230.720416666663</v>
      </c>
      <c r="U1974" s="11">
        <f t="shared" si="153"/>
        <v>41200.678749999999</v>
      </c>
      <c r="V1974" s="11">
        <f t="shared" si="154"/>
        <v>41230.720416666663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s="7">
        <f t="shared" si="155"/>
        <v>247.94</v>
      </c>
      <c r="Q1975" t="str">
        <f t="shared" si="156"/>
        <v>technology</v>
      </c>
      <c r="R1975" t="str">
        <f t="shared" si="157"/>
        <v>hardware</v>
      </c>
      <c r="S1975">
        <v>42549.389629629623</v>
      </c>
      <c r="T1975">
        <v>42587.958333333336</v>
      </c>
      <c r="U1975" s="11">
        <f t="shared" si="153"/>
        <v>42549.389629629623</v>
      </c>
      <c r="V1975" s="11">
        <f t="shared" si="154"/>
        <v>42587.958333333336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s="7">
        <f t="shared" si="155"/>
        <v>186.81</v>
      </c>
      <c r="Q1976" t="str">
        <f t="shared" si="156"/>
        <v>technology</v>
      </c>
      <c r="R1976" t="str">
        <f t="shared" si="157"/>
        <v>hardware</v>
      </c>
      <c r="S1976">
        <v>41445.000798611109</v>
      </c>
      <c r="T1976">
        <v>41505.000798611109</v>
      </c>
      <c r="U1976" s="11">
        <f t="shared" si="153"/>
        <v>41445.000798611109</v>
      </c>
      <c r="V1976" s="11">
        <f t="shared" si="154"/>
        <v>41505.000798611109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s="7">
        <f t="shared" si="155"/>
        <v>131.99</v>
      </c>
      <c r="Q1977" t="str">
        <f t="shared" si="156"/>
        <v>technology</v>
      </c>
      <c r="R1977" t="str">
        <f t="shared" si="157"/>
        <v>hardware</v>
      </c>
      <c r="S1977">
        <v>41313.42188657407</v>
      </c>
      <c r="T1977">
        <v>41343.42188657407</v>
      </c>
      <c r="U1977" s="11">
        <f t="shared" si="153"/>
        <v>41313.42188657407</v>
      </c>
      <c r="V1977" s="11">
        <f t="shared" si="154"/>
        <v>41343.42188657407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s="7">
        <f t="shared" si="155"/>
        <v>29.31</v>
      </c>
      <c r="Q1978" t="str">
        <f t="shared" si="156"/>
        <v>technology</v>
      </c>
      <c r="R1978" t="str">
        <f t="shared" si="157"/>
        <v>hardware</v>
      </c>
      <c r="S1978">
        <v>41438.566261574073</v>
      </c>
      <c r="T1978">
        <v>41468.566261574073</v>
      </c>
      <c r="U1978" s="11">
        <f t="shared" si="153"/>
        <v>41438.566261574073</v>
      </c>
      <c r="V1978" s="11">
        <f t="shared" si="154"/>
        <v>41468.566261574073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s="7">
        <f t="shared" si="155"/>
        <v>245.02</v>
      </c>
      <c r="Q1979" t="str">
        <f t="shared" si="156"/>
        <v>technology</v>
      </c>
      <c r="R1979" t="str">
        <f t="shared" si="157"/>
        <v>hardware</v>
      </c>
      <c r="S1979">
        <v>42310.883564814816</v>
      </c>
      <c r="T1979">
        <v>42356.999305555553</v>
      </c>
      <c r="U1979" s="11">
        <f t="shared" si="153"/>
        <v>42310.883564814816</v>
      </c>
      <c r="V1979" s="11">
        <f t="shared" si="154"/>
        <v>42356.999305555553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s="7">
        <f t="shared" si="155"/>
        <v>1323.25</v>
      </c>
      <c r="Q1980" t="str">
        <f t="shared" si="156"/>
        <v>technology</v>
      </c>
      <c r="R1980" t="str">
        <f t="shared" si="157"/>
        <v>hardware</v>
      </c>
      <c r="S1980">
        <v>41038.892268518517</v>
      </c>
      <c r="T1980">
        <v>41071.958333333328</v>
      </c>
      <c r="U1980" s="11">
        <f t="shared" si="153"/>
        <v>41038.892268518517</v>
      </c>
      <c r="V1980" s="11">
        <f t="shared" si="154"/>
        <v>41071.958333333328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s="7">
        <f t="shared" si="155"/>
        <v>282.66000000000003</v>
      </c>
      <c r="Q1981" t="str">
        <f t="shared" si="156"/>
        <v>technology</v>
      </c>
      <c r="R1981" t="str">
        <f t="shared" si="157"/>
        <v>hardware</v>
      </c>
      <c r="S1981">
        <v>42290.12668981481</v>
      </c>
      <c r="T1981">
        <v>42326.874305555553</v>
      </c>
      <c r="U1981" s="11">
        <f t="shared" si="153"/>
        <v>42290.12668981481</v>
      </c>
      <c r="V1981" s="11">
        <f t="shared" si="154"/>
        <v>42326.874305555553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s="7">
        <f t="shared" si="155"/>
        <v>91.21</v>
      </c>
      <c r="Q1982" t="str">
        <f t="shared" si="156"/>
        <v>technology</v>
      </c>
      <c r="R1982" t="str">
        <f t="shared" si="157"/>
        <v>hardware</v>
      </c>
      <c r="S1982">
        <v>42423.209050925921</v>
      </c>
      <c r="T1982">
        <v>42463.167384259257</v>
      </c>
      <c r="U1982" s="11">
        <f t="shared" si="153"/>
        <v>42423.209050925921</v>
      </c>
      <c r="V1982" s="11">
        <f t="shared" si="154"/>
        <v>42463.167384259257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7">
        <f t="shared" si="155"/>
        <v>31.75</v>
      </c>
      <c r="Q1983" t="str">
        <f t="shared" si="156"/>
        <v>photography</v>
      </c>
      <c r="R1983" t="str">
        <f t="shared" si="157"/>
        <v>people</v>
      </c>
      <c r="S1983">
        <v>41799.391956018517</v>
      </c>
      <c r="T1983">
        <v>41829.391956018517</v>
      </c>
      <c r="U1983" s="11">
        <f t="shared" si="153"/>
        <v>41799.391956018517</v>
      </c>
      <c r="V1983" s="11">
        <f t="shared" si="154"/>
        <v>41829.391956018517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7" t="e">
        <f t="shared" si="155"/>
        <v>#DIV/0!</v>
      </c>
      <c r="Q1984" t="str">
        <f t="shared" si="156"/>
        <v>photography</v>
      </c>
      <c r="R1984" t="str">
        <f t="shared" si="157"/>
        <v>people</v>
      </c>
      <c r="S1984">
        <v>42678.253321759257</v>
      </c>
      <c r="T1984">
        <v>42708.294988425921</v>
      </c>
      <c r="U1984" s="11">
        <f t="shared" si="153"/>
        <v>42678.253321759257</v>
      </c>
      <c r="V1984" s="11">
        <f t="shared" si="154"/>
        <v>42708.294988425921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7">
        <f t="shared" si="155"/>
        <v>88.69</v>
      </c>
      <c r="Q1985" t="str">
        <f t="shared" si="156"/>
        <v>photography</v>
      </c>
      <c r="R1985" t="str">
        <f t="shared" si="157"/>
        <v>people</v>
      </c>
      <c r="S1985">
        <v>42592.678449074076</v>
      </c>
      <c r="T1985">
        <v>42614.958333333336</v>
      </c>
      <c r="U1985" s="11">
        <f t="shared" si="153"/>
        <v>42592.678449074076</v>
      </c>
      <c r="V1985" s="11">
        <f t="shared" si="154"/>
        <v>42614.958333333336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7">
        <f t="shared" si="155"/>
        <v>453.14</v>
      </c>
      <c r="Q1986" t="str">
        <f t="shared" si="156"/>
        <v>photography</v>
      </c>
      <c r="R1986" t="str">
        <f t="shared" si="157"/>
        <v>people</v>
      </c>
      <c r="S1986">
        <v>41913.456956018512</v>
      </c>
      <c r="T1986">
        <v>41973.498622685183</v>
      </c>
      <c r="U1986" s="11">
        <f t="shared" ref="U1986:U2049" si="158">(((J1986/60)/60)/24)+DATE(1970,1,1)+(-8/24)</f>
        <v>41913.456956018512</v>
      </c>
      <c r="V1986" s="11">
        <f t="shared" ref="V1986:V2049" si="159">(((I1986/60)/60)/24)+DATE(1970,1,1)+(-8/24)</f>
        <v>41973.498622685183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7">
        <f t="shared" ref="P1987:P2050" si="160">ROUND(E1987/L1987,2)</f>
        <v>12.75</v>
      </c>
      <c r="Q1987" t="str">
        <f t="shared" ref="Q1987:Q2050" si="161">LEFT(N1987,SEARCH("/",N1987,1)-1)</f>
        <v>photography</v>
      </c>
      <c r="R1987" t="str">
        <f t="shared" ref="R1987:R2050" si="162">RIGHT(N1987,LEN(N1987)-SEARCH("/",N1987))</f>
        <v>people</v>
      </c>
      <c r="S1987">
        <v>42555.365405092591</v>
      </c>
      <c r="T1987">
        <v>42584.624999999993</v>
      </c>
      <c r="U1987" s="11">
        <f t="shared" si="158"/>
        <v>42555.365405092591</v>
      </c>
      <c r="V1987" s="11">
        <f t="shared" si="159"/>
        <v>42584.624999999993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7">
        <f t="shared" si="160"/>
        <v>1</v>
      </c>
      <c r="Q1988" t="str">
        <f t="shared" si="161"/>
        <v>photography</v>
      </c>
      <c r="R1988" t="str">
        <f t="shared" si="162"/>
        <v>people</v>
      </c>
      <c r="S1988">
        <v>42413.100497685176</v>
      </c>
      <c r="T1988">
        <v>42443.058831018519</v>
      </c>
      <c r="U1988" s="11">
        <f t="shared" si="158"/>
        <v>42413.100497685176</v>
      </c>
      <c r="V1988" s="11">
        <f t="shared" si="159"/>
        <v>42443.058831018519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7">
        <f t="shared" si="160"/>
        <v>83.43</v>
      </c>
      <c r="Q1989" t="str">
        <f t="shared" si="161"/>
        <v>photography</v>
      </c>
      <c r="R1989" t="str">
        <f t="shared" si="162"/>
        <v>people</v>
      </c>
      <c r="S1989">
        <v>42034.306435185186</v>
      </c>
      <c r="T1989">
        <v>42064.306435185186</v>
      </c>
      <c r="U1989" s="11">
        <f t="shared" si="158"/>
        <v>42034.306435185186</v>
      </c>
      <c r="V1989" s="11">
        <f t="shared" si="159"/>
        <v>42064.306435185186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7">
        <f t="shared" si="160"/>
        <v>25</v>
      </c>
      <c r="Q1990" t="str">
        <f t="shared" si="161"/>
        <v>photography</v>
      </c>
      <c r="R1990" t="str">
        <f t="shared" si="162"/>
        <v>people</v>
      </c>
      <c r="S1990">
        <v>42206.429884259262</v>
      </c>
      <c r="T1990">
        <v>42236.429884259262</v>
      </c>
      <c r="U1990" s="11">
        <f t="shared" si="158"/>
        <v>42206.429884259262</v>
      </c>
      <c r="V1990" s="11">
        <f t="shared" si="159"/>
        <v>42236.429884259262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7">
        <f t="shared" si="160"/>
        <v>50</v>
      </c>
      <c r="Q1991" t="str">
        <f t="shared" si="161"/>
        <v>photography</v>
      </c>
      <c r="R1991" t="str">
        <f t="shared" si="162"/>
        <v>people</v>
      </c>
      <c r="S1991">
        <v>42685.347314814811</v>
      </c>
      <c r="T1991">
        <v>42715.347314814811</v>
      </c>
      <c r="U1991" s="11">
        <f t="shared" si="158"/>
        <v>42685.347314814811</v>
      </c>
      <c r="V1991" s="11">
        <f t="shared" si="159"/>
        <v>42715.347314814811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7">
        <f t="shared" si="160"/>
        <v>101.8</v>
      </c>
      <c r="Q1992" t="str">
        <f t="shared" si="161"/>
        <v>photography</v>
      </c>
      <c r="R1992" t="str">
        <f t="shared" si="162"/>
        <v>people</v>
      </c>
      <c r="S1992">
        <v>42397.862638888888</v>
      </c>
      <c r="T1992">
        <v>42412.862638888888</v>
      </c>
      <c r="U1992" s="11">
        <f t="shared" si="158"/>
        <v>42397.862638888888</v>
      </c>
      <c r="V1992" s="11">
        <f t="shared" si="159"/>
        <v>42412.862638888888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7">
        <f t="shared" si="160"/>
        <v>46.67</v>
      </c>
      <c r="Q1993" t="str">
        <f t="shared" si="161"/>
        <v>photography</v>
      </c>
      <c r="R1993" t="str">
        <f t="shared" si="162"/>
        <v>people</v>
      </c>
      <c r="S1993">
        <v>42167.560023148144</v>
      </c>
      <c r="T1993">
        <v>42188.560023148144</v>
      </c>
      <c r="U1993" s="11">
        <f t="shared" si="158"/>
        <v>42167.560023148144</v>
      </c>
      <c r="V1993" s="11">
        <f t="shared" si="159"/>
        <v>42188.560023148144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7">
        <f t="shared" si="160"/>
        <v>1</v>
      </c>
      <c r="Q1994" t="str">
        <f t="shared" si="161"/>
        <v>photography</v>
      </c>
      <c r="R1994" t="str">
        <f t="shared" si="162"/>
        <v>people</v>
      </c>
      <c r="S1994">
        <v>42022.810081018521</v>
      </c>
      <c r="T1994">
        <v>42052.810081018521</v>
      </c>
      <c r="U1994" s="11">
        <f t="shared" si="158"/>
        <v>42022.810081018521</v>
      </c>
      <c r="V1994" s="11">
        <f t="shared" si="159"/>
        <v>42052.810081018521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7" t="e">
        <f t="shared" si="160"/>
        <v>#DIV/0!</v>
      </c>
      <c r="Q1995" t="str">
        <f t="shared" si="161"/>
        <v>photography</v>
      </c>
      <c r="R1995" t="str">
        <f t="shared" si="162"/>
        <v>people</v>
      </c>
      <c r="S1995">
        <v>42329.255057870374</v>
      </c>
      <c r="T1995">
        <v>42359.255057870374</v>
      </c>
      <c r="U1995" s="11">
        <f t="shared" si="158"/>
        <v>42329.255057870374</v>
      </c>
      <c r="V1995" s="11">
        <f t="shared" si="159"/>
        <v>42359.255057870374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7" t="e">
        <f t="shared" si="160"/>
        <v>#DIV/0!</v>
      </c>
      <c r="Q1996" t="str">
        <f t="shared" si="161"/>
        <v>photography</v>
      </c>
      <c r="R1996" t="str">
        <f t="shared" si="162"/>
        <v>people</v>
      </c>
      <c r="S1996">
        <v>42650.672939814809</v>
      </c>
      <c r="T1996">
        <v>42710.714606481481</v>
      </c>
      <c r="U1996" s="11">
        <f t="shared" si="158"/>
        <v>42650.672939814809</v>
      </c>
      <c r="V1996" s="11">
        <f t="shared" si="159"/>
        <v>42710.714606481481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7">
        <f t="shared" si="160"/>
        <v>26</v>
      </c>
      <c r="Q1997" t="str">
        <f t="shared" si="161"/>
        <v>photography</v>
      </c>
      <c r="R1997" t="str">
        <f t="shared" si="162"/>
        <v>people</v>
      </c>
      <c r="S1997">
        <v>42181.568703703706</v>
      </c>
      <c r="T1997">
        <v>42201.568703703706</v>
      </c>
      <c r="U1997" s="11">
        <f t="shared" si="158"/>
        <v>42181.568703703706</v>
      </c>
      <c r="V1997" s="11">
        <f t="shared" si="159"/>
        <v>42201.568703703706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7" t="e">
        <f t="shared" si="160"/>
        <v>#DIV/0!</v>
      </c>
      <c r="Q1998" t="str">
        <f t="shared" si="161"/>
        <v>photography</v>
      </c>
      <c r="R1998" t="str">
        <f t="shared" si="162"/>
        <v>people</v>
      </c>
      <c r="S1998">
        <v>41800.486238425925</v>
      </c>
      <c r="T1998">
        <v>41830.486238425925</v>
      </c>
      <c r="U1998" s="11">
        <f t="shared" si="158"/>
        <v>41800.486238425925</v>
      </c>
      <c r="V1998" s="11">
        <f t="shared" si="159"/>
        <v>41830.486238425925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7" t="e">
        <f t="shared" si="160"/>
        <v>#DIV/0!</v>
      </c>
      <c r="Q1999" t="str">
        <f t="shared" si="161"/>
        <v>photography</v>
      </c>
      <c r="R1999" t="str">
        <f t="shared" si="162"/>
        <v>people</v>
      </c>
      <c r="S1999">
        <v>41847.597361111111</v>
      </c>
      <c r="T1999">
        <v>41877.597361111111</v>
      </c>
      <c r="U1999" s="11">
        <f t="shared" si="158"/>
        <v>41847.597361111111</v>
      </c>
      <c r="V1999" s="11">
        <f t="shared" si="159"/>
        <v>41877.597361111111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7">
        <f t="shared" si="160"/>
        <v>218.33</v>
      </c>
      <c r="Q2000" t="str">
        <f t="shared" si="161"/>
        <v>photography</v>
      </c>
      <c r="R2000" t="str">
        <f t="shared" si="162"/>
        <v>people</v>
      </c>
      <c r="S2000">
        <v>41806.785162037035</v>
      </c>
      <c r="T2000">
        <v>41851.785162037035</v>
      </c>
      <c r="U2000" s="11">
        <f t="shared" si="158"/>
        <v>41806.785162037035</v>
      </c>
      <c r="V2000" s="11">
        <f t="shared" si="159"/>
        <v>41851.785162037035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7">
        <f t="shared" si="160"/>
        <v>33.71</v>
      </c>
      <c r="Q2001" t="str">
        <f t="shared" si="161"/>
        <v>photography</v>
      </c>
      <c r="R2001" t="str">
        <f t="shared" si="162"/>
        <v>people</v>
      </c>
      <c r="S2001">
        <v>41926.149398148147</v>
      </c>
      <c r="T2001">
        <v>41956.191064814811</v>
      </c>
      <c r="U2001" s="11">
        <f t="shared" si="158"/>
        <v>41926.149398148147</v>
      </c>
      <c r="V2001" s="11">
        <f t="shared" si="159"/>
        <v>41956.191064814811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7">
        <f t="shared" si="160"/>
        <v>25</v>
      </c>
      <c r="Q2002" t="str">
        <f t="shared" si="161"/>
        <v>photography</v>
      </c>
      <c r="R2002" t="str">
        <f t="shared" si="162"/>
        <v>people</v>
      </c>
      <c r="S2002">
        <v>42345.618206018517</v>
      </c>
      <c r="T2002">
        <v>42375.618206018517</v>
      </c>
      <c r="U2002" s="11">
        <f t="shared" si="158"/>
        <v>42345.618206018517</v>
      </c>
      <c r="V2002" s="11">
        <f t="shared" si="159"/>
        <v>42375.618206018517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s="7">
        <f t="shared" si="160"/>
        <v>128.38999999999999</v>
      </c>
      <c r="Q2003" t="str">
        <f t="shared" si="161"/>
        <v>technology</v>
      </c>
      <c r="R2003" t="str">
        <f t="shared" si="162"/>
        <v>hardware</v>
      </c>
      <c r="S2003">
        <v>42135.876342592594</v>
      </c>
      <c r="T2003">
        <v>42167.499999999993</v>
      </c>
      <c r="U2003" s="11">
        <f t="shared" si="158"/>
        <v>42135.876342592594</v>
      </c>
      <c r="V2003" s="11">
        <f t="shared" si="159"/>
        <v>42167.499999999993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s="7">
        <f t="shared" si="160"/>
        <v>78.83</v>
      </c>
      <c r="Q2004" t="str">
        <f t="shared" si="161"/>
        <v>technology</v>
      </c>
      <c r="R2004" t="str">
        <f t="shared" si="162"/>
        <v>hardware</v>
      </c>
      <c r="S2004">
        <v>42728.378969907404</v>
      </c>
      <c r="T2004">
        <v>42758.378969907404</v>
      </c>
      <c r="U2004" s="11">
        <f t="shared" si="158"/>
        <v>42728.378969907404</v>
      </c>
      <c r="V2004" s="11">
        <f t="shared" si="159"/>
        <v>42758.378969907404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s="7">
        <f t="shared" si="160"/>
        <v>91.76</v>
      </c>
      <c r="Q2005" t="str">
        <f t="shared" si="161"/>
        <v>technology</v>
      </c>
      <c r="R2005" t="str">
        <f t="shared" si="162"/>
        <v>hardware</v>
      </c>
      <c r="S2005">
        <v>40346.792268518519</v>
      </c>
      <c r="T2005">
        <v>40361.625</v>
      </c>
      <c r="U2005" s="11">
        <f t="shared" si="158"/>
        <v>40346.792268518519</v>
      </c>
      <c r="V2005" s="11">
        <f t="shared" si="159"/>
        <v>40361.625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s="7">
        <f t="shared" si="160"/>
        <v>331.1</v>
      </c>
      <c r="Q2006" t="str">
        <f t="shared" si="161"/>
        <v>technology</v>
      </c>
      <c r="R2006" t="str">
        <f t="shared" si="162"/>
        <v>hardware</v>
      </c>
      <c r="S2006">
        <v>41800.271562499998</v>
      </c>
      <c r="T2006">
        <v>41830.271562499998</v>
      </c>
      <c r="U2006" s="11">
        <f t="shared" si="158"/>
        <v>41800.271562499998</v>
      </c>
      <c r="V2006" s="11">
        <f t="shared" si="159"/>
        <v>41830.271562499998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s="7">
        <f t="shared" si="160"/>
        <v>194.26</v>
      </c>
      <c r="Q2007" t="str">
        <f t="shared" si="161"/>
        <v>technology</v>
      </c>
      <c r="R2007" t="str">
        <f t="shared" si="162"/>
        <v>hardware</v>
      </c>
      <c r="S2007">
        <v>41535.479374999995</v>
      </c>
      <c r="T2007">
        <v>41562.832638888889</v>
      </c>
      <c r="U2007" s="11">
        <f t="shared" si="158"/>
        <v>41535.479374999995</v>
      </c>
      <c r="V2007" s="11">
        <f t="shared" si="159"/>
        <v>41562.832638888889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s="7">
        <f t="shared" si="160"/>
        <v>408.98</v>
      </c>
      <c r="Q2008" t="str">
        <f t="shared" si="161"/>
        <v>technology</v>
      </c>
      <c r="R2008" t="str">
        <f t="shared" si="162"/>
        <v>hardware</v>
      </c>
      <c r="S2008">
        <v>41941.167187499996</v>
      </c>
      <c r="T2008">
        <v>41976.208854166667</v>
      </c>
      <c r="U2008" s="11">
        <f t="shared" si="158"/>
        <v>41941.167187499996</v>
      </c>
      <c r="V2008" s="11">
        <f t="shared" si="159"/>
        <v>41976.208854166667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s="7">
        <f t="shared" si="160"/>
        <v>84.46</v>
      </c>
      <c r="Q2009" t="str">
        <f t="shared" si="161"/>
        <v>technology</v>
      </c>
      <c r="R2009" t="str">
        <f t="shared" si="162"/>
        <v>hardware</v>
      </c>
      <c r="S2009">
        <v>40347.504467592589</v>
      </c>
      <c r="T2009">
        <v>40413.833333333328</v>
      </c>
      <c r="U2009" s="11">
        <f t="shared" si="158"/>
        <v>40347.504467592589</v>
      </c>
      <c r="V2009" s="11">
        <f t="shared" si="159"/>
        <v>40413.833333333328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s="7">
        <f t="shared" si="160"/>
        <v>44.85</v>
      </c>
      <c r="Q2010" t="str">
        <f t="shared" si="161"/>
        <v>technology</v>
      </c>
      <c r="R2010" t="str">
        <f t="shared" si="162"/>
        <v>hardware</v>
      </c>
      <c r="S2010">
        <v>40761.271087962959</v>
      </c>
      <c r="T2010">
        <v>40805.271087962959</v>
      </c>
      <c r="U2010" s="11">
        <f t="shared" si="158"/>
        <v>40761.271087962959</v>
      </c>
      <c r="V2010" s="11">
        <f t="shared" si="159"/>
        <v>40805.271087962959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s="7">
        <f t="shared" si="160"/>
        <v>383.36</v>
      </c>
      <c r="Q2011" t="str">
        <f t="shared" si="161"/>
        <v>technology</v>
      </c>
      <c r="R2011" t="str">
        <f t="shared" si="162"/>
        <v>hardware</v>
      </c>
      <c r="S2011">
        <v>42660.990081018514</v>
      </c>
      <c r="T2011">
        <v>42697.031747685185</v>
      </c>
      <c r="U2011" s="11">
        <f t="shared" si="158"/>
        <v>42660.990081018514</v>
      </c>
      <c r="V2011" s="11">
        <f t="shared" si="159"/>
        <v>42697.031747685185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s="7">
        <f t="shared" si="160"/>
        <v>55.28</v>
      </c>
      <c r="Q2012" t="str">
        <f t="shared" si="161"/>
        <v>technology</v>
      </c>
      <c r="R2012" t="str">
        <f t="shared" si="162"/>
        <v>hardware</v>
      </c>
      <c r="S2012">
        <v>42570.663090277776</v>
      </c>
      <c r="T2012">
        <v>42600.663090277776</v>
      </c>
      <c r="U2012" s="11">
        <f t="shared" si="158"/>
        <v>42570.663090277776</v>
      </c>
      <c r="V2012" s="11">
        <f t="shared" si="159"/>
        <v>42600.663090277776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s="7">
        <f t="shared" si="160"/>
        <v>422.02</v>
      </c>
      <c r="Q2013" t="str">
        <f t="shared" si="161"/>
        <v>technology</v>
      </c>
      <c r="R2013" t="str">
        <f t="shared" si="162"/>
        <v>hardware</v>
      </c>
      <c r="S2013">
        <v>42347.025150462963</v>
      </c>
      <c r="T2013">
        <v>42380.624999999993</v>
      </c>
      <c r="U2013" s="11">
        <f t="shared" si="158"/>
        <v>42347.025150462963</v>
      </c>
      <c r="V2013" s="11">
        <f t="shared" si="159"/>
        <v>42380.624999999993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s="7">
        <f t="shared" si="160"/>
        <v>64.180000000000007</v>
      </c>
      <c r="Q2014" t="str">
        <f t="shared" si="161"/>
        <v>technology</v>
      </c>
      <c r="R2014" t="str">
        <f t="shared" si="162"/>
        <v>hardware</v>
      </c>
      <c r="S2014">
        <v>42010.488900462959</v>
      </c>
      <c r="T2014">
        <v>42040.488900462959</v>
      </c>
      <c r="U2014" s="11">
        <f t="shared" si="158"/>
        <v>42010.488900462959</v>
      </c>
      <c r="V2014" s="11">
        <f t="shared" si="159"/>
        <v>42040.488900462959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s="7">
        <f t="shared" si="160"/>
        <v>173.58</v>
      </c>
      <c r="Q2015" t="str">
        <f t="shared" si="161"/>
        <v>technology</v>
      </c>
      <c r="R2015" t="str">
        <f t="shared" si="162"/>
        <v>hardware</v>
      </c>
      <c r="S2015">
        <v>42499.627476851849</v>
      </c>
      <c r="T2015">
        <v>42559.627476851849</v>
      </c>
      <c r="U2015" s="11">
        <f t="shared" si="158"/>
        <v>42499.627476851849</v>
      </c>
      <c r="V2015" s="11">
        <f t="shared" si="159"/>
        <v>42559.627476851849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s="7">
        <f t="shared" si="160"/>
        <v>88.6</v>
      </c>
      <c r="Q2016" t="str">
        <f t="shared" si="161"/>
        <v>technology</v>
      </c>
      <c r="R2016" t="str">
        <f t="shared" si="162"/>
        <v>hardware</v>
      </c>
      <c r="S2016">
        <v>41323.881238425922</v>
      </c>
      <c r="T2016">
        <v>41357.839571759258</v>
      </c>
      <c r="U2016" s="11">
        <f t="shared" si="158"/>
        <v>41323.881238425922</v>
      </c>
      <c r="V2016" s="11">
        <f t="shared" si="159"/>
        <v>41357.839571759258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s="7">
        <f t="shared" si="160"/>
        <v>50.22</v>
      </c>
      <c r="Q2017" t="str">
        <f t="shared" si="161"/>
        <v>technology</v>
      </c>
      <c r="R2017" t="str">
        <f t="shared" si="162"/>
        <v>hardware</v>
      </c>
      <c r="S2017">
        <v>40765.543553240735</v>
      </c>
      <c r="T2017">
        <v>40795.543553240735</v>
      </c>
      <c r="U2017" s="11">
        <f t="shared" si="158"/>
        <v>40765.543553240735</v>
      </c>
      <c r="V2017" s="11">
        <f t="shared" si="159"/>
        <v>40795.543553240735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s="7">
        <f t="shared" si="160"/>
        <v>192.39</v>
      </c>
      <c r="Q2018" t="str">
        <f t="shared" si="161"/>
        <v>technology</v>
      </c>
      <c r="R2018" t="str">
        <f t="shared" si="162"/>
        <v>hardware</v>
      </c>
      <c r="S2018">
        <v>41312.547442129624</v>
      </c>
      <c r="T2018">
        <v>41342.547442129624</v>
      </c>
      <c r="U2018" s="11">
        <f t="shared" si="158"/>
        <v>41312.547442129624</v>
      </c>
      <c r="V2018" s="11">
        <f t="shared" si="159"/>
        <v>41342.547442129624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s="7">
        <f t="shared" si="160"/>
        <v>73.42</v>
      </c>
      <c r="Q2019" t="str">
        <f t="shared" si="161"/>
        <v>technology</v>
      </c>
      <c r="R2019" t="str">
        <f t="shared" si="162"/>
        <v>hardware</v>
      </c>
      <c r="S2019">
        <v>40960.724016203698</v>
      </c>
      <c r="T2019">
        <v>40991.833333333328</v>
      </c>
      <c r="U2019" s="11">
        <f t="shared" si="158"/>
        <v>40960.724016203698</v>
      </c>
      <c r="V2019" s="11">
        <f t="shared" si="159"/>
        <v>40991.833333333328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s="7">
        <f t="shared" si="160"/>
        <v>147.68</v>
      </c>
      <c r="Q2020" t="str">
        <f t="shared" si="161"/>
        <v>technology</v>
      </c>
      <c r="R2020" t="str">
        <f t="shared" si="162"/>
        <v>hardware</v>
      </c>
      <c r="S2020">
        <v>42199.032511574071</v>
      </c>
      <c r="T2020">
        <v>42229.032511574071</v>
      </c>
      <c r="U2020" s="11">
        <f t="shared" si="158"/>
        <v>42199.032511574071</v>
      </c>
      <c r="V2020" s="11">
        <f t="shared" si="159"/>
        <v>42229.032511574071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s="7">
        <f t="shared" si="160"/>
        <v>108.97</v>
      </c>
      <c r="Q2021" t="str">
        <f t="shared" si="161"/>
        <v>technology</v>
      </c>
      <c r="R2021" t="str">
        <f t="shared" si="162"/>
        <v>hardware</v>
      </c>
      <c r="S2021">
        <v>42605.375243055554</v>
      </c>
      <c r="T2021">
        <v>42635.375243055554</v>
      </c>
      <c r="U2021" s="11">
        <f t="shared" si="158"/>
        <v>42605.375243055554</v>
      </c>
      <c r="V2021" s="11">
        <f t="shared" si="159"/>
        <v>42635.375243055554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s="7">
        <f t="shared" si="160"/>
        <v>23.65</v>
      </c>
      <c r="Q2022" t="str">
        <f t="shared" si="161"/>
        <v>technology</v>
      </c>
      <c r="R2022" t="str">
        <f t="shared" si="162"/>
        <v>hardware</v>
      </c>
      <c r="S2022">
        <v>41736.76416666666</v>
      </c>
      <c r="T2022">
        <v>41773.627777777772</v>
      </c>
      <c r="U2022" s="11">
        <f t="shared" si="158"/>
        <v>41736.76416666666</v>
      </c>
      <c r="V2022" s="11">
        <f t="shared" si="159"/>
        <v>41773.627777777772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s="7">
        <f t="shared" si="160"/>
        <v>147.94999999999999</v>
      </c>
      <c r="Q2023" t="str">
        <f t="shared" si="161"/>
        <v>technology</v>
      </c>
      <c r="R2023" t="str">
        <f t="shared" si="162"/>
        <v>hardware</v>
      </c>
      <c r="S2023">
        <v>41860.737233796295</v>
      </c>
      <c r="T2023">
        <v>41905.737233796295</v>
      </c>
      <c r="U2023" s="11">
        <f t="shared" si="158"/>
        <v>41860.737233796295</v>
      </c>
      <c r="V2023" s="11">
        <f t="shared" si="159"/>
        <v>41905.737233796295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s="7">
        <f t="shared" si="160"/>
        <v>385.04</v>
      </c>
      <c r="Q2024" t="str">
        <f t="shared" si="161"/>
        <v>technology</v>
      </c>
      <c r="R2024" t="str">
        <f t="shared" si="162"/>
        <v>hardware</v>
      </c>
      <c r="S2024">
        <v>42502.23578703704</v>
      </c>
      <c r="T2024">
        <v>42532.23578703704</v>
      </c>
      <c r="U2024" s="11">
        <f t="shared" si="158"/>
        <v>42502.23578703704</v>
      </c>
      <c r="V2024" s="11">
        <f t="shared" si="159"/>
        <v>42532.23578703704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s="7">
        <f t="shared" si="160"/>
        <v>457.39</v>
      </c>
      <c r="Q2025" t="str">
        <f t="shared" si="161"/>
        <v>technology</v>
      </c>
      <c r="R2025" t="str">
        <f t="shared" si="162"/>
        <v>hardware</v>
      </c>
      <c r="S2025">
        <v>42136.087418981479</v>
      </c>
      <c r="T2025">
        <v>42166.087418981479</v>
      </c>
      <c r="U2025" s="11">
        <f t="shared" si="158"/>
        <v>42136.087418981479</v>
      </c>
      <c r="V2025" s="11">
        <f t="shared" si="159"/>
        <v>42166.087418981479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s="7">
        <f t="shared" si="160"/>
        <v>222.99</v>
      </c>
      <c r="Q2026" t="str">
        <f t="shared" si="161"/>
        <v>technology</v>
      </c>
      <c r="R2026" t="str">
        <f t="shared" si="162"/>
        <v>hardware</v>
      </c>
      <c r="S2026">
        <v>41099.633611111109</v>
      </c>
      <c r="T2026">
        <v>41133.791666666664</v>
      </c>
      <c r="U2026" s="11">
        <f t="shared" si="158"/>
        <v>41099.633611111109</v>
      </c>
      <c r="V2026" s="11">
        <f t="shared" si="159"/>
        <v>41133.791666666664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s="7">
        <f t="shared" si="160"/>
        <v>220.74</v>
      </c>
      <c r="Q2027" t="str">
        <f t="shared" si="161"/>
        <v>technology</v>
      </c>
      <c r="R2027" t="str">
        <f t="shared" si="162"/>
        <v>hardware</v>
      </c>
      <c r="S2027">
        <v>42135.851226851846</v>
      </c>
      <c r="T2027">
        <v>42165.851226851846</v>
      </c>
      <c r="U2027" s="11">
        <f t="shared" si="158"/>
        <v>42135.851226851846</v>
      </c>
      <c r="V2027" s="11">
        <f t="shared" si="159"/>
        <v>42165.851226851846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s="7">
        <f t="shared" si="160"/>
        <v>73.5</v>
      </c>
      <c r="Q2028" t="str">
        <f t="shared" si="161"/>
        <v>technology</v>
      </c>
      <c r="R2028" t="str">
        <f t="shared" si="162"/>
        <v>hardware</v>
      </c>
      <c r="S2028">
        <v>41704.402604166666</v>
      </c>
      <c r="T2028">
        <v>41749.832638888889</v>
      </c>
      <c r="U2028" s="11">
        <f t="shared" si="158"/>
        <v>41704.402604166666</v>
      </c>
      <c r="V2028" s="11">
        <f t="shared" si="159"/>
        <v>41749.832638888889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s="7">
        <f t="shared" si="160"/>
        <v>223.1</v>
      </c>
      <c r="Q2029" t="str">
        <f t="shared" si="161"/>
        <v>technology</v>
      </c>
      <c r="R2029" t="str">
        <f t="shared" si="162"/>
        <v>hardware</v>
      </c>
      <c r="S2029">
        <v>42048.480543981481</v>
      </c>
      <c r="T2029">
        <v>42093.438877314817</v>
      </c>
      <c r="U2029" s="11">
        <f t="shared" si="158"/>
        <v>42048.480543981481</v>
      </c>
      <c r="V2029" s="11">
        <f t="shared" si="159"/>
        <v>42093.438877314817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s="7">
        <f t="shared" si="160"/>
        <v>47.91</v>
      </c>
      <c r="Q2030" t="str">
        <f t="shared" si="161"/>
        <v>technology</v>
      </c>
      <c r="R2030" t="str">
        <f t="shared" si="162"/>
        <v>hardware</v>
      </c>
      <c r="S2030">
        <v>40215.585717592592</v>
      </c>
      <c r="T2030">
        <v>40252.579861111109</v>
      </c>
      <c r="U2030" s="11">
        <f t="shared" si="158"/>
        <v>40215.585717592592</v>
      </c>
      <c r="V2030" s="11">
        <f t="shared" si="159"/>
        <v>40252.579861111109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s="7">
        <f t="shared" si="160"/>
        <v>96.06</v>
      </c>
      <c r="Q2031" t="str">
        <f t="shared" si="161"/>
        <v>technology</v>
      </c>
      <c r="R2031" t="str">
        <f t="shared" si="162"/>
        <v>hardware</v>
      </c>
      <c r="S2031">
        <v>41847.688437500001</v>
      </c>
      <c r="T2031">
        <v>41877.688437500001</v>
      </c>
      <c r="U2031" s="11">
        <f t="shared" si="158"/>
        <v>41847.688437500001</v>
      </c>
      <c r="V2031" s="11">
        <f t="shared" si="159"/>
        <v>41877.688437500001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s="7">
        <f t="shared" si="160"/>
        <v>118.61</v>
      </c>
      <c r="Q2032" t="str">
        <f t="shared" si="161"/>
        <v>technology</v>
      </c>
      <c r="R2032" t="str">
        <f t="shared" si="162"/>
        <v>hardware</v>
      </c>
      <c r="S2032">
        <v>41212.663148148145</v>
      </c>
      <c r="T2032">
        <v>41242.663148148145</v>
      </c>
      <c r="U2032" s="11">
        <f t="shared" si="158"/>
        <v>41212.663148148145</v>
      </c>
      <c r="V2032" s="11">
        <f t="shared" si="159"/>
        <v>41242.663148148145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s="7">
        <f t="shared" si="160"/>
        <v>118.45</v>
      </c>
      <c r="Q2033" t="str">
        <f t="shared" si="161"/>
        <v>technology</v>
      </c>
      <c r="R2033" t="str">
        <f t="shared" si="162"/>
        <v>hardware</v>
      </c>
      <c r="S2033">
        <v>41974.995983796289</v>
      </c>
      <c r="T2033">
        <v>42012.708333333336</v>
      </c>
      <c r="U2033" s="11">
        <f t="shared" si="158"/>
        <v>41974.995983796289</v>
      </c>
      <c r="V2033" s="11">
        <f t="shared" si="159"/>
        <v>42012.708333333336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s="7">
        <f t="shared" si="160"/>
        <v>143.21</v>
      </c>
      <c r="Q2034" t="str">
        <f t="shared" si="161"/>
        <v>technology</v>
      </c>
      <c r="R2034" t="str">
        <f t="shared" si="162"/>
        <v>hardware</v>
      </c>
      <c r="S2034">
        <v>42689.23233796296</v>
      </c>
      <c r="T2034">
        <v>42718.874999999993</v>
      </c>
      <c r="U2034" s="11">
        <f t="shared" si="158"/>
        <v>42689.23233796296</v>
      </c>
      <c r="V2034" s="11">
        <f t="shared" si="159"/>
        <v>42718.874999999993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s="7">
        <f t="shared" si="160"/>
        <v>282.72000000000003</v>
      </c>
      <c r="Q2035" t="str">
        <f t="shared" si="161"/>
        <v>technology</v>
      </c>
      <c r="R2035" t="str">
        <f t="shared" si="162"/>
        <v>hardware</v>
      </c>
      <c r="S2035">
        <v>41724.749050925922</v>
      </c>
      <c r="T2035">
        <v>41754.749050925922</v>
      </c>
      <c r="U2035" s="11">
        <f t="shared" si="158"/>
        <v>41724.749050925922</v>
      </c>
      <c r="V2035" s="11">
        <f t="shared" si="159"/>
        <v>41754.749050925922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s="7">
        <f t="shared" si="160"/>
        <v>593.94000000000005</v>
      </c>
      <c r="Q2036" t="str">
        <f t="shared" si="161"/>
        <v>technology</v>
      </c>
      <c r="R2036" t="str">
        <f t="shared" si="162"/>
        <v>hardware</v>
      </c>
      <c r="S2036">
        <v>42075.796678240738</v>
      </c>
      <c r="T2036">
        <v>42130.956944444442</v>
      </c>
      <c r="U2036" s="11">
        <f t="shared" si="158"/>
        <v>42075.796678240738</v>
      </c>
      <c r="V2036" s="11">
        <f t="shared" si="159"/>
        <v>42130.956944444442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s="7">
        <f t="shared" si="160"/>
        <v>262.16000000000003</v>
      </c>
      <c r="Q2037" t="str">
        <f t="shared" si="161"/>
        <v>technology</v>
      </c>
      <c r="R2037" t="str">
        <f t="shared" si="162"/>
        <v>hardware</v>
      </c>
      <c r="S2037">
        <v>42311.29174768518</v>
      </c>
      <c r="T2037">
        <v>42356.708333333336</v>
      </c>
      <c r="U2037" s="11">
        <f t="shared" si="158"/>
        <v>42311.29174768518</v>
      </c>
      <c r="V2037" s="11">
        <f t="shared" si="159"/>
        <v>42356.708333333336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s="7">
        <f t="shared" si="160"/>
        <v>46.58</v>
      </c>
      <c r="Q2038" t="str">
        <f t="shared" si="161"/>
        <v>technology</v>
      </c>
      <c r="R2038" t="str">
        <f t="shared" si="162"/>
        <v>hardware</v>
      </c>
      <c r="S2038">
        <v>41738.531469907408</v>
      </c>
      <c r="T2038">
        <v>41768.531469907408</v>
      </c>
      <c r="U2038" s="11">
        <f t="shared" si="158"/>
        <v>41738.531469907408</v>
      </c>
      <c r="V2038" s="11">
        <f t="shared" si="159"/>
        <v>41768.531469907408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s="7">
        <f t="shared" si="160"/>
        <v>70.040000000000006</v>
      </c>
      <c r="Q2039" t="str">
        <f t="shared" si="161"/>
        <v>technology</v>
      </c>
      <c r="R2039" t="str">
        <f t="shared" si="162"/>
        <v>hardware</v>
      </c>
      <c r="S2039">
        <v>41577.876770833333</v>
      </c>
      <c r="T2039">
        <v>41637.918437499997</v>
      </c>
      <c r="U2039" s="11">
        <f t="shared" si="158"/>
        <v>41577.876770833333</v>
      </c>
      <c r="V2039" s="11">
        <f t="shared" si="159"/>
        <v>41637.918437499997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s="7">
        <f t="shared" si="160"/>
        <v>164.91</v>
      </c>
      <c r="Q2040" t="str">
        <f t="shared" si="161"/>
        <v>technology</v>
      </c>
      <c r="R2040" t="str">
        <f t="shared" si="162"/>
        <v>hardware</v>
      </c>
      <c r="S2040">
        <v>41423.937743055554</v>
      </c>
      <c r="T2040">
        <v>41456.416666666664</v>
      </c>
      <c r="U2040" s="11">
        <f t="shared" si="158"/>
        <v>41423.937743055554</v>
      </c>
      <c r="V2040" s="11">
        <f t="shared" si="159"/>
        <v>41456.416666666664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s="7">
        <f t="shared" si="160"/>
        <v>449.26</v>
      </c>
      <c r="Q2041" t="str">
        <f t="shared" si="161"/>
        <v>technology</v>
      </c>
      <c r="R2041" t="str">
        <f t="shared" si="162"/>
        <v>hardware</v>
      </c>
      <c r="S2041">
        <v>42675.10561342592</v>
      </c>
      <c r="T2041">
        <v>42704.874305555553</v>
      </c>
      <c r="U2041" s="11">
        <f t="shared" si="158"/>
        <v>42675.10561342592</v>
      </c>
      <c r="V2041" s="11">
        <f t="shared" si="159"/>
        <v>42704.874305555553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s="7">
        <f t="shared" si="160"/>
        <v>27.47</v>
      </c>
      <c r="Q2042" t="str">
        <f t="shared" si="161"/>
        <v>technology</v>
      </c>
      <c r="R2042" t="str">
        <f t="shared" si="162"/>
        <v>hardware</v>
      </c>
      <c r="S2042">
        <v>41578.593784722223</v>
      </c>
      <c r="T2042">
        <v>41593.635451388887</v>
      </c>
      <c r="U2042" s="11">
        <f t="shared" si="158"/>
        <v>41578.593784722223</v>
      </c>
      <c r="V2042" s="11">
        <f t="shared" si="159"/>
        <v>41593.635451388887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s="7">
        <f t="shared" si="160"/>
        <v>143.97999999999999</v>
      </c>
      <c r="Q2043" t="str">
        <f t="shared" si="161"/>
        <v>technology</v>
      </c>
      <c r="R2043" t="str">
        <f t="shared" si="162"/>
        <v>hardware</v>
      </c>
      <c r="S2043">
        <v>42654.192442129628</v>
      </c>
      <c r="T2043">
        <v>42684.234108796292</v>
      </c>
      <c r="U2043" s="11">
        <f t="shared" si="158"/>
        <v>42654.192442129628</v>
      </c>
      <c r="V2043" s="11">
        <f t="shared" si="159"/>
        <v>42684.234108796292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s="7">
        <f t="shared" si="160"/>
        <v>88.24</v>
      </c>
      <c r="Q2044" t="str">
        <f t="shared" si="161"/>
        <v>technology</v>
      </c>
      <c r="R2044" t="str">
        <f t="shared" si="162"/>
        <v>hardware</v>
      </c>
      <c r="S2044">
        <v>42331.374699074069</v>
      </c>
      <c r="T2044">
        <v>42391.374699074069</v>
      </c>
      <c r="U2044" s="11">
        <f t="shared" si="158"/>
        <v>42331.374699074069</v>
      </c>
      <c r="V2044" s="11">
        <f t="shared" si="159"/>
        <v>42391.374699074069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s="7">
        <f t="shared" si="160"/>
        <v>36.33</v>
      </c>
      <c r="Q2045" t="str">
        <f t="shared" si="161"/>
        <v>technology</v>
      </c>
      <c r="R2045" t="str">
        <f t="shared" si="162"/>
        <v>hardware</v>
      </c>
      <c r="S2045">
        <v>42660.843483796292</v>
      </c>
      <c r="T2045">
        <v>42714.874305555553</v>
      </c>
      <c r="U2045" s="11">
        <f t="shared" si="158"/>
        <v>42660.843483796292</v>
      </c>
      <c r="V2045" s="11">
        <f t="shared" si="159"/>
        <v>42714.874305555553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s="7">
        <f t="shared" si="160"/>
        <v>90.18</v>
      </c>
      <c r="Q2046" t="str">
        <f t="shared" si="161"/>
        <v>technology</v>
      </c>
      <c r="R2046" t="str">
        <f t="shared" si="162"/>
        <v>hardware</v>
      </c>
      <c r="S2046">
        <v>42138.350856481477</v>
      </c>
      <c r="T2046">
        <v>42168.350856481477</v>
      </c>
      <c r="U2046" s="11">
        <f t="shared" si="158"/>
        <v>42138.350856481477</v>
      </c>
      <c r="V2046" s="11">
        <f t="shared" si="159"/>
        <v>42168.350856481477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s="7">
        <f t="shared" si="160"/>
        <v>152.62</v>
      </c>
      <c r="Q2047" t="str">
        <f t="shared" si="161"/>
        <v>technology</v>
      </c>
      <c r="R2047" t="str">
        <f t="shared" si="162"/>
        <v>hardware</v>
      </c>
      <c r="S2047">
        <v>41068.755173611105</v>
      </c>
      <c r="T2047">
        <v>41098.755173611105</v>
      </c>
      <c r="U2047" s="11">
        <f t="shared" si="158"/>
        <v>41068.755173611105</v>
      </c>
      <c r="V2047" s="11">
        <f t="shared" si="159"/>
        <v>41098.755173611105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s="7">
        <f t="shared" si="160"/>
        <v>55.81</v>
      </c>
      <c r="Q2048" t="str">
        <f t="shared" si="161"/>
        <v>technology</v>
      </c>
      <c r="R2048" t="str">
        <f t="shared" si="162"/>
        <v>hardware</v>
      </c>
      <c r="S2048">
        <v>41386.838472222218</v>
      </c>
      <c r="T2048">
        <v>41416.838472222218</v>
      </c>
      <c r="U2048" s="11">
        <f t="shared" si="158"/>
        <v>41386.838472222218</v>
      </c>
      <c r="V2048" s="11">
        <f t="shared" si="159"/>
        <v>41416.838472222218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s="7">
        <f t="shared" si="160"/>
        <v>227.85</v>
      </c>
      <c r="Q2049" t="str">
        <f t="shared" si="161"/>
        <v>technology</v>
      </c>
      <c r="R2049" t="str">
        <f t="shared" si="162"/>
        <v>hardware</v>
      </c>
      <c r="S2049">
        <v>42081.570254629631</v>
      </c>
      <c r="T2049">
        <v>42110.666666666664</v>
      </c>
      <c r="U2049" s="11">
        <f t="shared" si="158"/>
        <v>42081.570254629631</v>
      </c>
      <c r="V2049" s="11">
        <f t="shared" si="159"/>
        <v>42110.666666666664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s="7">
        <f t="shared" si="160"/>
        <v>91.83</v>
      </c>
      <c r="Q2050" t="str">
        <f t="shared" si="161"/>
        <v>technology</v>
      </c>
      <c r="R2050" t="str">
        <f t="shared" si="162"/>
        <v>hardware</v>
      </c>
      <c r="S2050">
        <v>41387.318182870367</v>
      </c>
      <c r="T2050">
        <v>41417.318182870367</v>
      </c>
      <c r="U2050" s="11">
        <f t="shared" ref="U2050:U2113" si="163">(((J2050/60)/60)/24)+DATE(1970,1,1)+(-8/24)</f>
        <v>41387.318182870367</v>
      </c>
      <c r="V2050" s="11">
        <f t="shared" ref="V2050:V2113" si="164">(((I2050/60)/60)/24)+DATE(1970,1,1)+(-8/24)</f>
        <v>41417.318182870367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s="7">
        <f t="shared" ref="P2051:P2114" si="165">ROUND(E2051/L2051,2)</f>
        <v>80.989999999999995</v>
      </c>
      <c r="Q2051" t="str">
        <f t="shared" ref="Q2051:Q2114" si="166">LEFT(N2051,SEARCH("/",N2051,1)-1)</f>
        <v>technology</v>
      </c>
      <c r="R2051" t="str">
        <f t="shared" ref="R2051:R2114" si="167">RIGHT(N2051,LEN(N2051)-SEARCH("/",N2051))</f>
        <v>hardware</v>
      </c>
      <c r="S2051">
        <v>41575.194016203699</v>
      </c>
      <c r="T2051">
        <v>41610.624305555553</v>
      </c>
      <c r="U2051" s="11">
        <f t="shared" si="163"/>
        <v>41575.194016203699</v>
      </c>
      <c r="V2051" s="11">
        <f t="shared" si="164"/>
        <v>41610.624305555553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s="7">
        <f t="shared" si="165"/>
        <v>278.39</v>
      </c>
      <c r="Q2052" t="str">
        <f t="shared" si="166"/>
        <v>technology</v>
      </c>
      <c r="R2052" t="str">
        <f t="shared" si="167"/>
        <v>hardware</v>
      </c>
      <c r="S2052">
        <v>42114.738171296289</v>
      </c>
      <c r="T2052">
        <v>42154.738171296289</v>
      </c>
      <c r="U2052" s="11">
        <f t="shared" si="163"/>
        <v>42114.738171296289</v>
      </c>
      <c r="V2052" s="11">
        <f t="shared" si="164"/>
        <v>42154.738171296289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s="7">
        <f t="shared" si="165"/>
        <v>43.1</v>
      </c>
      <c r="Q2053" t="str">
        <f t="shared" si="166"/>
        <v>technology</v>
      </c>
      <c r="R2053" t="str">
        <f t="shared" si="167"/>
        <v>hardware</v>
      </c>
      <c r="S2053">
        <v>41603.689085648148</v>
      </c>
      <c r="T2053">
        <v>41633.689085648148</v>
      </c>
      <c r="U2053" s="11">
        <f t="shared" si="163"/>
        <v>41603.689085648148</v>
      </c>
      <c r="V2053" s="11">
        <f t="shared" si="164"/>
        <v>41633.689085648148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s="7">
        <f t="shared" si="165"/>
        <v>326.29000000000002</v>
      </c>
      <c r="Q2054" t="str">
        <f t="shared" si="166"/>
        <v>technology</v>
      </c>
      <c r="R2054" t="str">
        <f t="shared" si="167"/>
        <v>hardware</v>
      </c>
      <c r="S2054">
        <v>42374.750613425924</v>
      </c>
      <c r="T2054">
        <v>42419.750613425924</v>
      </c>
      <c r="U2054" s="11">
        <f t="shared" si="163"/>
        <v>42374.750613425924</v>
      </c>
      <c r="V2054" s="11">
        <f t="shared" si="164"/>
        <v>42419.750613425924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s="7">
        <f t="shared" si="165"/>
        <v>41.74</v>
      </c>
      <c r="Q2055" t="str">
        <f t="shared" si="166"/>
        <v>technology</v>
      </c>
      <c r="R2055" t="str">
        <f t="shared" si="167"/>
        <v>hardware</v>
      </c>
      <c r="S2055">
        <v>42303.284155092588</v>
      </c>
      <c r="T2055">
        <v>42333.325821759259</v>
      </c>
      <c r="U2055" s="11">
        <f t="shared" si="163"/>
        <v>42303.284155092588</v>
      </c>
      <c r="V2055" s="11">
        <f t="shared" si="164"/>
        <v>42333.325821759259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s="7">
        <f t="shared" si="165"/>
        <v>64.02</v>
      </c>
      <c r="Q2056" t="str">
        <f t="shared" si="166"/>
        <v>technology</v>
      </c>
      <c r="R2056" t="str">
        <f t="shared" si="167"/>
        <v>hardware</v>
      </c>
      <c r="S2056">
        <v>41731.187615740739</v>
      </c>
      <c r="T2056">
        <v>41761.187615740739</v>
      </c>
      <c r="U2056" s="11">
        <f t="shared" si="163"/>
        <v>41731.187615740739</v>
      </c>
      <c r="V2056" s="11">
        <f t="shared" si="164"/>
        <v>41761.187615740739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s="7">
        <f t="shared" si="165"/>
        <v>99.46</v>
      </c>
      <c r="Q2057" t="str">
        <f t="shared" si="166"/>
        <v>technology</v>
      </c>
      <c r="R2057" t="str">
        <f t="shared" si="167"/>
        <v>hardware</v>
      </c>
      <c r="S2057">
        <v>41946.340775462959</v>
      </c>
      <c r="T2057">
        <v>41975.833333333336</v>
      </c>
      <c r="U2057" s="11">
        <f t="shared" si="163"/>
        <v>41946.340775462959</v>
      </c>
      <c r="V2057" s="11">
        <f t="shared" si="164"/>
        <v>41975.833333333336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s="7">
        <f t="shared" si="165"/>
        <v>138.49</v>
      </c>
      <c r="Q2058" t="str">
        <f t="shared" si="166"/>
        <v>technology</v>
      </c>
      <c r="R2058" t="str">
        <f t="shared" si="167"/>
        <v>hardware</v>
      </c>
      <c r="S2058">
        <v>41351.427569444444</v>
      </c>
      <c r="T2058">
        <v>41381.427569444444</v>
      </c>
      <c r="U2058" s="11">
        <f t="shared" si="163"/>
        <v>41351.427569444444</v>
      </c>
      <c r="V2058" s="11">
        <f t="shared" si="164"/>
        <v>41381.427569444444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s="7">
        <f t="shared" si="165"/>
        <v>45.55</v>
      </c>
      <c r="Q2059" t="str">
        <f t="shared" si="166"/>
        <v>technology</v>
      </c>
      <c r="R2059" t="str">
        <f t="shared" si="167"/>
        <v>hardware</v>
      </c>
      <c r="S2059">
        <v>42396.161249999997</v>
      </c>
      <c r="T2059">
        <v>42426.161249999997</v>
      </c>
      <c r="U2059" s="11">
        <f t="shared" si="163"/>
        <v>42396.161249999997</v>
      </c>
      <c r="V2059" s="11">
        <f t="shared" si="164"/>
        <v>42426.161249999997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s="7">
        <f t="shared" si="165"/>
        <v>10.51</v>
      </c>
      <c r="Q2060" t="str">
        <f t="shared" si="166"/>
        <v>technology</v>
      </c>
      <c r="R2060" t="str">
        <f t="shared" si="167"/>
        <v>hardware</v>
      </c>
      <c r="S2060">
        <v>42026.03738425926</v>
      </c>
      <c r="T2060">
        <v>42065.499999999993</v>
      </c>
      <c r="U2060" s="11">
        <f t="shared" si="163"/>
        <v>42026.03738425926</v>
      </c>
      <c r="V2060" s="11">
        <f t="shared" si="164"/>
        <v>42065.499999999993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s="7">
        <f t="shared" si="165"/>
        <v>114.77</v>
      </c>
      <c r="Q2061" t="str">
        <f t="shared" si="166"/>
        <v>technology</v>
      </c>
      <c r="R2061" t="str">
        <f t="shared" si="167"/>
        <v>hardware</v>
      </c>
      <c r="S2061">
        <v>42361.269143518519</v>
      </c>
      <c r="T2061">
        <v>42400.582638888889</v>
      </c>
      <c r="U2061" s="11">
        <f t="shared" si="163"/>
        <v>42361.269143518519</v>
      </c>
      <c r="V2061" s="11">
        <f t="shared" si="164"/>
        <v>42400.582638888889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s="7">
        <f t="shared" si="165"/>
        <v>36</v>
      </c>
      <c r="Q2062" t="str">
        <f t="shared" si="166"/>
        <v>technology</v>
      </c>
      <c r="R2062" t="str">
        <f t="shared" si="167"/>
        <v>hardware</v>
      </c>
      <c r="S2062">
        <v>41783.309606481482</v>
      </c>
      <c r="T2062">
        <v>41843.309606481482</v>
      </c>
      <c r="U2062" s="11">
        <f t="shared" si="163"/>
        <v>41783.309606481482</v>
      </c>
      <c r="V2062" s="11">
        <f t="shared" si="164"/>
        <v>41843.309606481482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s="7">
        <f t="shared" si="165"/>
        <v>154.16999999999999</v>
      </c>
      <c r="Q2063" t="str">
        <f t="shared" si="166"/>
        <v>technology</v>
      </c>
      <c r="R2063" t="str">
        <f t="shared" si="167"/>
        <v>hardware</v>
      </c>
      <c r="S2063">
        <v>42705.431180555555</v>
      </c>
      <c r="T2063">
        <v>42735.431180555555</v>
      </c>
      <c r="U2063" s="11">
        <f t="shared" si="163"/>
        <v>42705.431180555555</v>
      </c>
      <c r="V2063" s="11">
        <f t="shared" si="164"/>
        <v>42735.431180555555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s="7">
        <f t="shared" si="165"/>
        <v>566.39</v>
      </c>
      <c r="Q2064" t="str">
        <f t="shared" si="166"/>
        <v>technology</v>
      </c>
      <c r="R2064" t="str">
        <f t="shared" si="167"/>
        <v>hardware</v>
      </c>
      <c r="S2064">
        <v>42423.049745370365</v>
      </c>
      <c r="T2064">
        <v>42453.0080787037</v>
      </c>
      <c r="U2064" s="11">
        <f t="shared" si="163"/>
        <v>42423.049745370365</v>
      </c>
      <c r="V2064" s="11">
        <f t="shared" si="164"/>
        <v>42453.0080787037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s="7">
        <f t="shared" si="165"/>
        <v>120.86</v>
      </c>
      <c r="Q2065" t="str">
        <f t="shared" si="166"/>
        <v>technology</v>
      </c>
      <c r="R2065" t="str">
        <f t="shared" si="167"/>
        <v>hardware</v>
      </c>
      <c r="S2065">
        <v>42472.399317129624</v>
      </c>
      <c r="T2065">
        <v>42505.399317129624</v>
      </c>
      <c r="U2065" s="11">
        <f t="shared" si="163"/>
        <v>42472.399317129624</v>
      </c>
      <c r="V2065" s="11">
        <f t="shared" si="164"/>
        <v>42505.399317129624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s="7">
        <f t="shared" si="165"/>
        <v>86.16</v>
      </c>
      <c r="Q2066" t="str">
        <f t="shared" si="166"/>
        <v>technology</v>
      </c>
      <c r="R2066" t="str">
        <f t="shared" si="167"/>
        <v>hardware</v>
      </c>
      <c r="S2066">
        <v>41389.0315162037</v>
      </c>
      <c r="T2066">
        <v>41425.166666666664</v>
      </c>
      <c r="U2066" s="11">
        <f t="shared" si="163"/>
        <v>41389.0315162037</v>
      </c>
      <c r="V2066" s="11">
        <f t="shared" si="164"/>
        <v>41425.166666666664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s="7">
        <f t="shared" si="165"/>
        <v>51.21</v>
      </c>
      <c r="Q2067" t="str">
        <f t="shared" si="166"/>
        <v>technology</v>
      </c>
      <c r="R2067" t="str">
        <f t="shared" si="167"/>
        <v>hardware</v>
      </c>
      <c r="S2067">
        <v>41603.000335648147</v>
      </c>
      <c r="T2067">
        <v>41633.000335648147</v>
      </c>
      <c r="U2067" s="11">
        <f t="shared" si="163"/>
        <v>41603.000335648147</v>
      </c>
      <c r="V2067" s="11">
        <f t="shared" si="164"/>
        <v>41633.000335648147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s="7">
        <f t="shared" si="165"/>
        <v>67.260000000000005</v>
      </c>
      <c r="Q2068" t="str">
        <f t="shared" si="166"/>
        <v>technology</v>
      </c>
      <c r="R2068" t="str">
        <f t="shared" si="167"/>
        <v>hardware</v>
      </c>
      <c r="S2068">
        <v>41844.438460648147</v>
      </c>
      <c r="T2068">
        <v>41874.438460648147</v>
      </c>
      <c r="U2068" s="11">
        <f t="shared" si="163"/>
        <v>41844.438460648147</v>
      </c>
      <c r="V2068" s="11">
        <f t="shared" si="164"/>
        <v>41874.438460648147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s="7">
        <f t="shared" si="165"/>
        <v>62.8</v>
      </c>
      <c r="Q2069" t="str">
        <f t="shared" si="166"/>
        <v>technology</v>
      </c>
      <c r="R2069" t="str">
        <f t="shared" si="167"/>
        <v>hardware</v>
      </c>
      <c r="S2069">
        <v>42115.520555555551</v>
      </c>
      <c r="T2069">
        <v>42148.520555555551</v>
      </c>
      <c r="U2069" s="11">
        <f t="shared" si="163"/>
        <v>42115.520555555551</v>
      </c>
      <c r="V2069" s="11">
        <f t="shared" si="164"/>
        <v>42148.520555555551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s="7">
        <f t="shared" si="165"/>
        <v>346.13</v>
      </c>
      <c r="Q2070" t="str">
        <f t="shared" si="166"/>
        <v>technology</v>
      </c>
      <c r="R2070" t="str">
        <f t="shared" si="167"/>
        <v>hardware</v>
      </c>
      <c r="S2070">
        <v>42633.508275462962</v>
      </c>
      <c r="T2070">
        <v>42663.508275462962</v>
      </c>
      <c r="U2070" s="11">
        <f t="shared" si="163"/>
        <v>42633.508275462962</v>
      </c>
      <c r="V2070" s="11">
        <f t="shared" si="164"/>
        <v>42663.508275462962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s="7">
        <f t="shared" si="165"/>
        <v>244.12</v>
      </c>
      <c r="Q2071" t="str">
        <f t="shared" si="166"/>
        <v>technology</v>
      </c>
      <c r="R2071" t="str">
        <f t="shared" si="167"/>
        <v>hardware</v>
      </c>
      <c r="S2071">
        <v>42340.638784722221</v>
      </c>
      <c r="T2071">
        <v>42371.638784722221</v>
      </c>
      <c r="U2071" s="11">
        <f t="shared" si="163"/>
        <v>42340.638784722221</v>
      </c>
      <c r="V2071" s="11">
        <f t="shared" si="164"/>
        <v>42371.638784722221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s="7">
        <f t="shared" si="165"/>
        <v>259.25</v>
      </c>
      <c r="Q2072" t="str">
        <f t="shared" si="166"/>
        <v>technology</v>
      </c>
      <c r="R2072" t="str">
        <f t="shared" si="167"/>
        <v>hardware</v>
      </c>
      <c r="S2072">
        <v>42519.323182870365</v>
      </c>
      <c r="T2072">
        <v>42549.323182870365</v>
      </c>
      <c r="U2072" s="11">
        <f t="shared" si="163"/>
        <v>42519.323182870365</v>
      </c>
      <c r="V2072" s="11">
        <f t="shared" si="164"/>
        <v>42549.323182870365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s="7">
        <f t="shared" si="165"/>
        <v>201.96</v>
      </c>
      <c r="Q2073" t="str">
        <f t="shared" si="166"/>
        <v>technology</v>
      </c>
      <c r="R2073" t="str">
        <f t="shared" si="167"/>
        <v>hardware</v>
      </c>
      <c r="S2073">
        <v>42599.945416666662</v>
      </c>
      <c r="T2073">
        <v>42644.945416666662</v>
      </c>
      <c r="U2073" s="11">
        <f t="shared" si="163"/>
        <v>42599.945416666662</v>
      </c>
      <c r="V2073" s="11">
        <f t="shared" si="164"/>
        <v>42644.945416666662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s="7">
        <f t="shared" si="165"/>
        <v>226.21</v>
      </c>
      <c r="Q2074" t="str">
        <f t="shared" si="166"/>
        <v>technology</v>
      </c>
      <c r="R2074" t="str">
        <f t="shared" si="167"/>
        <v>hardware</v>
      </c>
      <c r="S2074">
        <v>42467.248055555552</v>
      </c>
      <c r="T2074">
        <v>42497.248055555552</v>
      </c>
      <c r="U2074" s="11">
        <f t="shared" si="163"/>
        <v>42467.248055555552</v>
      </c>
      <c r="V2074" s="11">
        <f t="shared" si="164"/>
        <v>42497.248055555552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s="7">
        <f t="shared" si="165"/>
        <v>324.69</v>
      </c>
      <c r="Q2075" t="str">
        <f t="shared" si="166"/>
        <v>technology</v>
      </c>
      <c r="R2075" t="str">
        <f t="shared" si="167"/>
        <v>hardware</v>
      </c>
      <c r="S2075">
        <v>42087.334699074076</v>
      </c>
      <c r="T2075">
        <v>42132.334699074076</v>
      </c>
      <c r="U2075" s="11">
        <f t="shared" si="163"/>
        <v>42087.334699074076</v>
      </c>
      <c r="V2075" s="11">
        <f t="shared" si="164"/>
        <v>42132.334699074076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s="7">
        <f t="shared" si="165"/>
        <v>205</v>
      </c>
      <c r="Q2076" t="str">
        <f t="shared" si="166"/>
        <v>technology</v>
      </c>
      <c r="R2076" t="str">
        <f t="shared" si="167"/>
        <v>hardware</v>
      </c>
      <c r="S2076">
        <v>42466.492847222216</v>
      </c>
      <c r="T2076">
        <v>42496.492847222216</v>
      </c>
      <c r="U2076" s="11">
        <f t="shared" si="163"/>
        <v>42466.492847222216</v>
      </c>
      <c r="V2076" s="11">
        <f t="shared" si="164"/>
        <v>42496.492847222216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s="7">
        <f t="shared" si="165"/>
        <v>20.47</v>
      </c>
      <c r="Q2077" t="str">
        <f t="shared" si="166"/>
        <v>technology</v>
      </c>
      <c r="R2077" t="str">
        <f t="shared" si="167"/>
        <v>hardware</v>
      </c>
      <c r="S2077">
        <v>41450.348240740735</v>
      </c>
      <c r="T2077">
        <v>41480.348240740735</v>
      </c>
      <c r="U2077" s="11">
        <f t="shared" si="163"/>
        <v>41450.348240740735</v>
      </c>
      <c r="V2077" s="11">
        <f t="shared" si="164"/>
        <v>41480.348240740735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s="7">
        <f t="shared" si="165"/>
        <v>116.35</v>
      </c>
      <c r="Q2078" t="str">
        <f t="shared" si="166"/>
        <v>technology</v>
      </c>
      <c r="R2078" t="str">
        <f t="shared" si="167"/>
        <v>hardware</v>
      </c>
      <c r="S2078">
        <v>41803.547326388885</v>
      </c>
      <c r="T2078">
        <v>41843.547326388885</v>
      </c>
      <c r="U2078" s="11">
        <f t="shared" si="163"/>
        <v>41803.547326388885</v>
      </c>
      <c r="V2078" s="11">
        <f t="shared" si="164"/>
        <v>41843.547326388885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s="7">
        <f t="shared" si="165"/>
        <v>307.2</v>
      </c>
      <c r="Q2079" t="str">
        <f t="shared" si="166"/>
        <v>technology</v>
      </c>
      <c r="R2079" t="str">
        <f t="shared" si="167"/>
        <v>hardware</v>
      </c>
      <c r="S2079">
        <v>42102.70921296296</v>
      </c>
      <c r="T2079">
        <v>42160.541666666664</v>
      </c>
      <c r="U2079" s="11">
        <f t="shared" si="163"/>
        <v>42102.70921296296</v>
      </c>
      <c r="V2079" s="11">
        <f t="shared" si="164"/>
        <v>42160.541666666664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s="7">
        <f t="shared" si="165"/>
        <v>546.69000000000005</v>
      </c>
      <c r="Q2080" t="str">
        <f t="shared" si="166"/>
        <v>technology</v>
      </c>
      <c r="R2080" t="str">
        <f t="shared" si="167"/>
        <v>hardware</v>
      </c>
      <c r="S2080">
        <v>42692.438159722216</v>
      </c>
      <c r="T2080">
        <v>42722.438159722216</v>
      </c>
      <c r="U2080" s="11">
        <f t="shared" si="163"/>
        <v>42692.438159722216</v>
      </c>
      <c r="V2080" s="11">
        <f t="shared" si="164"/>
        <v>42722.438159722216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s="7">
        <f t="shared" si="165"/>
        <v>47.47</v>
      </c>
      <c r="Q2081" t="str">
        <f t="shared" si="166"/>
        <v>technology</v>
      </c>
      <c r="R2081" t="str">
        <f t="shared" si="167"/>
        <v>hardware</v>
      </c>
      <c r="S2081">
        <v>42150.377233796295</v>
      </c>
      <c r="T2081">
        <v>42180.458333333336</v>
      </c>
      <c r="U2081" s="11">
        <f t="shared" si="163"/>
        <v>42150.377233796295</v>
      </c>
      <c r="V2081" s="11">
        <f t="shared" si="164"/>
        <v>42180.458333333336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s="7">
        <f t="shared" si="165"/>
        <v>101.56</v>
      </c>
      <c r="Q2082" t="str">
        <f t="shared" si="166"/>
        <v>technology</v>
      </c>
      <c r="R2082" t="str">
        <f t="shared" si="167"/>
        <v>hardware</v>
      </c>
      <c r="S2082">
        <v>42289.623842592591</v>
      </c>
      <c r="T2082">
        <v>42319.665509259255</v>
      </c>
      <c r="U2082" s="11">
        <f t="shared" si="163"/>
        <v>42289.623842592591</v>
      </c>
      <c r="V2082" s="11">
        <f t="shared" si="164"/>
        <v>42319.665509259255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s="7">
        <f t="shared" si="165"/>
        <v>72.91</v>
      </c>
      <c r="Q2083" t="str">
        <f t="shared" si="166"/>
        <v>music</v>
      </c>
      <c r="R2083" t="str">
        <f t="shared" si="167"/>
        <v>indie rock</v>
      </c>
      <c r="S2083">
        <v>41003.823553240742</v>
      </c>
      <c r="T2083">
        <v>41044.874305555553</v>
      </c>
      <c r="U2083" s="11">
        <f t="shared" si="163"/>
        <v>41003.823553240742</v>
      </c>
      <c r="V2083" s="11">
        <f t="shared" si="164"/>
        <v>41044.874305555553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s="7">
        <f t="shared" si="165"/>
        <v>43.71</v>
      </c>
      <c r="Q2084" t="str">
        <f t="shared" si="166"/>
        <v>music</v>
      </c>
      <c r="R2084" t="str">
        <f t="shared" si="167"/>
        <v>indie rock</v>
      </c>
      <c r="S2084">
        <v>40810.786990740737</v>
      </c>
      <c r="T2084">
        <v>40870.828657407401</v>
      </c>
      <c r="U2084" s="11">
        <f t="shared" si="163"/>
        <v>40810.786990740737</v>
      </c>
      <c r="V2084" s="11">
        <f t="shared" si="164"/>
        <v>40870.828657407401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s="7">
        <f t="shared" si="165"/>
        <v>34</v>
      </c>
      <c r="Q2085" t="str">
        <f t="shared" si="166"/>
        <v>music</v>
      </c>
      <c r="R2085" t="str">
        <f t="shared" si="167"/>
        <v>indie rock</v>
      </c>
      <c r="S2085">
        <v>41034.388831018514</v>
      </c>
      <c r="T2085">
        <v>41064.388831018514</v>
      </c>
      <c r="U2085" s="11">
        <f t="shared" si="163"/>
        <v>41034.388831018514</v>
      </c>
      <c r="V2085" s="11">
        <f t="shared" si="164"/>
        <v>41064.388831018514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s="7">
        <f t="shared" si="165"/>
        <v>70.650000000000006</v>
      </c>
      <c r="Q2086" t="str">
        <f t="shared" si="166"/>
        <v>music</v>
      </c>
      <c r="R2086" t="str">
        <f t="shared" si="167"/>
        <v>indie rock</v>
      </c>
      <c r="S2086">
        <v>41731.499791666662</v>
      </c>
      <c r="T2086">
        <v>41762.957638888889</v>
      </c>
      <c r="U2086" s="11">
        <f t="shared" si="163"/>
        <v>41731.499791666662</v>
      </c>
      <c r="V2086" s="11">
        <f t="shared" si="164"/>
        <v>41762.957638888889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s="7">
        <f t="shared" si="165"/>
        <v>89.3</v>
      </c>
      <c r="Q2087" t="str">
        <f t="shared" si="166"/>
        <v>music</v>
      </c>
      <c r="R2087" t="str">
        <f t="shared" si="167"/>
        <v>indie rock</v>
      </c>
      <c r="S2087">
        <v>41075.502164351848</v>
      </c>
      <c r="T2087">
        <v>41105.502164351848</v>
      </c>
      <c r="U2087" s="11">
        <f t="shared" si="163"/>
        <v>41075.502164351848</v>
      </c>
      <c r="V2087" s="11">
        <f t="shared" si="164"/>
        <v>41105.502164351848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s="7">
        <f t="shared" si="165"/>
        <v>115.09</v>
      </c>
      <c r="Q2088" t="str">
        <f t="shared" si="166"/>
        <v>music</v>
      </c>
      <c r="R2088" t="str">
        <f t="shared" si="167"/>
        <v>indie rock</v>
      </c>
      <c r="S2088">
        <v>40860.337175925924</v>
      </c>
      <c r="T2088">
        <v>40890.874305555553</v>
      </c>
      <c r="U2088" s="11">
        <f t="shared" si="163"/>
        <v>40860.337175925924</v>
      </c>
      <c r="V2088" s="11">
        <f t="shared" si="164"/>
        <v>40890.874305555553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s="7">
        <f t="shared" si="165"/>
        <v>62.12</v>
      </c>
      <c r="Q2089" t="str">
        <f t="shared" si="166"/>
        <v>music</v>
      </c>
      <c r="R2089" t="str">
        <f t="shared" si="167"/>
        <v>indie rock</v>
      </c>
      <c r="S2089">
        <v>40763.871041666665</v>
      </c>
      <c r="T2089">
        <v>40793.871041666665</v>
      </c>
      <c r="U2089" s="11">
        <f t="shared" si="163"/>
        <v>40763.871041666665</v>
      </c>
      <c r="V2089" s="11">
        <f t="shared" si="164"/>
        <v>40793.871041666665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s="7">
        <f t="shared" si="165"/>
        <v>46.2</v>
      </c>
      <c r="Q2090" t="str">
        <f t="shared" si="166"/>
        <v>music</v>
      </c>
      <c r="R2090" t="str">
        <f t="shared" si="167"/>
        <v>indie rock</v>
      </c>
      <c r="S2090">
        <v>40395.381388888884</v>
      </c>
      <c r="T2090">
        <v>40431.832638888889</v>
      </c>
      <c r="U2090" s="11">
        <f t="shared" si="163"/>
        <v>40395.381388888884</v>
      </c>
      <c r="V2090" s="11">
        <f t="shared" si="164"/>
        <v>40431.832638888889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s="7">
        <f t="shared" si="165"/>
        <v>48.55</v>
      </c>
      <c r="Q2091" t="str">
        <f t="shared" si="166"/>
        <v>music</v>
      </c>
      <c r="R2091" t="str">
        <f t="shared" si="167"/>
        <v>indie rock</v>
      </c>
      <c r="S2091">
        <v>41452.742986111109</v>
      </c>
      <c r="T2091">
        <v>41487.742986111109</v>
      </c>
      <c r="U2091" s="11">
        <f t="shared" si="163"/>
        <v>41452.742986111109</v>
      </c>
      <c r="V2091" s="11">
        <f t="shared" si="164"/>
        <v>41487.742986111109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s="7">
        <f t="shared" si="165"/>
        <v>57.52</v>
      </c>
      <c r="Q2092" t="str">
        <f t="shared" si="166"/>
        <v>music</v>
      </c>
      <c r="R2092" t="str">
        <f t="shared" si="167"/>
        <v>indie rock</v>
      </c>
      <c r="S2092">
        <v>41299.048090277778</v>
      </c>
      <c r="T2092">
        <v>41329.048090277778</v>
      </c>
      <c r="U2092" s="11">
        <f t="shared" si="163"/>
        <v>41299.048090277778</v>
      </c>
      <c r="V2092" s="11">
        <f t="shared" si="164"/>
        <v>41329.048090277778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s="7">
        <f t="shared" si="165"/>
        <v>88.15</v>
      </c>
      <c r="Q2093" t="str">
        <f t="shared" si="166"/>
        <v>music</v>
      </c>
      <c r="R2093" t="str">
        <f t="shared" si="167"/>
        <v>indie rock</v>
      </c>
      <c r="S2093">
        <v>40554.989328703698</v>
      </c>
      <c r="T2093">
        <v>40603.5</v>
      </c>
      <c r="U2093" s="11">
        <f t="shared" si="163"/>
        <v>40554.989328703698</v>
      </c>
      <c r="V2093" s="11">
        <f t="shared" si="164"/>
        <v>40603.5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s="7">
        <f t="shared" si="165"/>
        <v>110.49</v>
      </c>
      <c r="Q2094" t="str">
        <f t="shared" si="166"/>
        <v>music</v>
      </c>
      <c r="R2094" t="str">
        <f t="shared" si="167"/>
        <v>indie rock</v>
      </c>
      <c r="S2094">
        <v>40763.374212962961</v>
      </c>
      <c r="T2094">
        <v>40823.374212962961</v>
      </c>
      <c r="U2094" s="11">
        <f t="shared" si="163"/>
        <v>40763.374212962961</v>
      </c>
      <c r="V2094" s="11">
        <f t="shared" si="164"/>
        <v>40823.374212962961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7">
        <f t="shared" si="165"/>
        <v>66.83</v>
      </c>
      <c r="Q2095" t="str">
        <f t="shared" si="166"/>
        <v>music</v>
      </c>
      <c r="R2095" t="str">
        <f t="shared" si="167"/>
        <v>indie rock</v>
      </c>
      <c r="S2095">
        <v>41205.521203703705</v>
      </c>
      <c r="T2095">
        <v>41265.56287037037</v>
      </c>
      <c r="U2095" s="11">
        <f t="shared" si="163"/>
        <v>41205.521203703705</v>
      </c>
      <c r="V2095" s="11">
        <f t="shared" si="164"/>
        <v>41265.56287037037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7">
        <f t="shared" si="165"/>
        <v>58.6</v>
      </c>
      <c r="Q2096" t="str">
        <f t="shared" si="166"/>
        <v>music</v>
      </c>
      <c r="R2096" t="str">
        <f t="shared" si="167"/>
        <v>indie rock</v>
      </c>
      <c r="S2096">
        <v>40938.686689814815</v>
      </c>
      <c r="T2096">
        <v>40972.791666666664</v>
      </c>
      <c r="U2096" s="11">
        <f t="shared" si="163"/>
        <v>40938.686689814815</v>
      </c>
      <c r="V2096" s="11">
        <f t="shared" si="164"/>
        <v>40972.791666666664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7">
        <f t="shared" si="165"/>
        <v>113.64</v>
      </c>
      <c r="Q2097" t="str">
        <f t="shared" si="166"/>
        <v>music</v>
      </c>
      <c r="R2097" t="str">
        <f t="shared" si="167"/>
        <v>indie rock</v>
      </c>
      <c r="S2097">
        <v>40758.400150462956</v>
      </c>
      <c r="T2097">
        <v>40818.400150462956</v>
      </c>
      <c r="U2097" s="11">
        <f t="shared" si="163"/>
        <v>40758.400150462956</v>
      </c>
      <c r="V2097" s="11">
        <f t="shared" si="164"/>
        <v>40818.400150462956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7">
        <f t="shared" si="165"/>
        <v>43.57</v>
      </c>
      <c r="Q2098" t="str">
        <f t="shared" si="166"/>
        <v>music</v>
      </c>
      <c r="R2098" t="str">
        <f t="shared" si="167"/>
        <v>indie rock</v>
      </c>
      <c r="S2098">
        <v>41192.425173611111</v>
      </c>
      <c r="T2098">
        <v>41207.832638888889</v>
      </c>
      <c r="U2098" s="11">
        <f t="shared" si="163"/>
        <v>41192.425173611111</v>
      </c>
      <c r="V2098" s="11">
        <f t="shared" si="164"/>
        <v>41207.832638888889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7">
        <f t="shared" si="165"/>
        <v>78.95</v>
      </c>
      <c r="Q2099" t="str">
        <f t="shared" si="166"/>
        <v>music</v>
      </c>
      <c r="R2099" t="str">
        <f t="shared" si="167"/>
        <v>indie rock</v>
      </c>
      <c r="S2099">
        <v>40818.251562499994</v>
      </c>
      <c r="T2099">
        <v>40878.293229166666</v>
      </c>
      <c r="U2099" s="11">
        <f t="shared" si="163"/>
        <v>40818.251562499994</v>
      </c>
      <c r="V2099" s="11">
        <f t="shared" si="164"/>
        <v>40878.293229166666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7">
        <f t="shared" si="165"/>
        <v>188.13</v>
      </c>
      <c r="Q2100" t="str">
        <f t="shared" si="166"/>
        <v>music</v>
      </c>
      <c r="R2100" t="str">
        <f t="shared" si="167"/>
        <v>indie rock</v>
      </c>
      <c r="S2100">
        <v>40945.780497685184</v>
      </c>
      <c r="T2100">
        <v>40975.780497685184</v>
      </c>
      <c r="U2100" s="11">
        <f t="shared" si="163"/>
        <v>40945.780497685184</v>
      </c>
      <c r="V2100" s="11">
        <f t="shared" si="164"/>
        <v>40975.780497685184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7">
        <f t="shared" si="165"/>
        <v>63.03</v>
      </c>
      <c r="Q2101" t="str">
        <f t="shared" si="166"/>
        <v>music</v>
      </c>
      <c r="R2101" t="str">
        <f t="shared" si="167"/>
        <v>indie rock</v>
      </c>
      <c r="S2101">
        <v>42173.41300925926</v>
      </c>
      <c r="T2101">
        <v>42186.819444444445</v>
      </c>
      <c r="U2101" s="11">
        <f t="shared" si="163"/>
        <v>42173.41300925926</v>
      </c>
      <c r="V2101" s="11">
        <f t="shared" si="164"/>
        <v>42186.819444444445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7">
        <f t="shared" si="165"/>
        <v>30.37</v>
      </c>
      <c r="Q2102" t="str">
        <f t="shared" si="166"/>
        <v>music</v>
      </c>
      <c r="R2102" t="str">
        <f t="shared" si="167"/>
        <v>indie rock</v>
      </c>
      <c r="S2102">
        <v>41074.50163194444</v>
      </c>
      <c r="T2102">
        <v>41089.832638888889</v>
      </c>
      <c r="U2102" s="11">
        <f t="shared" si="163"/>
        <v>41074.50163194444</v>
      </c>
      <c r="V2102" s="11">
        <f t="shared" si="164"/>
        <v>41089.832638888889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7">
        <f t="shared" si="165"/>
        <v>51.48</v>
      </c>
      <c r="Q2103" t="str">
        <f t="shared" si="166"/>
        <v>music</v>
      </c>
      <c r="R2103" t="str">
        <f t="shared" si="167"/>
        <v>indie rock</v>
      </c>
      <c r="S2103">
        <v>40891.816134259258</v>
      </c>
      <c r="T2103">
        <v>40951.816134259258</v>
      </c>
      <c r="U2103" s="11">
        <f t="shared" si="163"/>
        <v>40891.816134259258</v>
      </c>
      <c r="V2103" s="11">
        <f t="shared" si="164"/>
        <v>40951.816134259258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7">
        <f t="shared" si="165"/>
        <v>35.79</v>
      </c>
      <c r="Q2104" t="str">
        <f t="shared" si="166"/>
        <v>music</v>
      </c>
      <c r="R2104" t="str">
        <f t="shared" si="167"/>
        <v>indie rock</v>
      </c>
      <c r="S2104">
        <v>40638.535277777773</v>
      </c>
      <c r="T2104">
        <v>40668.535277777773</v>
      </c>
      <c r="U2104" s="11">
        <f t="shared" si="163"/>
        <v>40638.535277777773</v>
      </c>
      <c r="V2104" s="11">
        <f t="shared" si="164"/>
        <v>40668.535277777773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7">
        <f t="shared" si="165"/>
        <v>98.82</v>
      </c>
      <c r="Q2105" t="str">
        <f t="shared" si="166"/>
        <v>music</v>
      </c>
      <c r="R2105" t="str">
        <f t="shared" si="167"/>
        <v>indie rock</v>
      </c>
      <c r="S2105">
        <v>41192.421608796292</v>
      </c>
      <c r="T2105">
        <v>41222.463275462964</v>
      </c>
      <c r="U2105" s="11">
        <f t="shared" si="163"/>
        <v>41192.421608796292</v>
      </c>
      <c r="V2105" s="11">
        <f t="shared" si="164"/>
        <v>41222.463275462964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7">
        <f t="shared" si="165"/>
        <v>28</v>
      </c>
      <c r="Q2106" t="str">
        <f t="shared" si="166"/>
        <v>music</v>
      </c>
      <c r="R2106" t="str">
        <f t="shared" si="167"/>
        <v>indie rock</v>
      </c>
      <c r="S2106">
        <v>41393.74113425926</v>
      </c>
      <c r="T2106">
        <v>41424.666666666664</v>
      </c>
      <c r="U2106" s="11">
        <f t="shared" si="163"/>
        <v>41393.74113425926</v>
      </c>
      <c r="V2106" s="11">
        <f t="shared" si="164"/>
        <v>41424.666666666664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7">
        <f t="shared" si="165"/>
        <v>51.31</v>
      </c>
      <c r="Q2107" t="str">
        <f t="shared" si="166"/>
        <v>music</v>
      </c>
      <c r="R2107" t="str">
        <f t="shared" si="167"/>
        <v>indie rock</v>
      </c>
      <c r="S2107">
        <v>41951.455474537033</v>
      </c>
      <c r="T2107">
        <v>41963.833333333336</v>
      </c>
      <c r="U2107" s="11">
        <f t="shared" si="163"/>
        <v>41951.455474537033</v>
      </c>
      <c r="V2107" s="11">
        <f t="shared" si="164"/>
        <v>41963.833333333336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7">
        <f t="shared" si="165"/>
        <v>53.52</v>
      </c>
      <c r="Q2108" t="str">
        <f t="shared" si="166"/>
        <v>music</v>
      </c>
      <c r="R2108" t="str">
        <f t="shared" si="167"/>
        <v>indie rock</v>
      </c>
      <c r="S2108">
        <v>41269.881643518514</v>
      </c>
      <c r="T2108">
        <v>41299.881643518514</v>
      </c>
      <c r="U2108" s="11">
        <f t="shared" si="163"/>
        <v>41269.881643518514</v>
      </c>
      <c r="V2108" s="11">
        <f t="shared" si="164"/>
        <v>41299.881643518514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7">
        <f t="shared" si="165"/>
        <v>37.15</v>
      </c>
      <c r="Q2109" t="str">
        <f t="shared" si="166"/>
        <v>music</v>
      </c>
      <c r="R2109" t="str">
        <f t="shared" si="167"/>
        <v>indie rock</v>
      </c>
      <c r="S2109">
        <v>41934.377233796295</v>
      </c>
      <c r="T2109">
        <v>41955.418900462959</v>
      </c>
      <c r="U2109" s="11">
        <f t="shared" si="163"/>
        <v>41934.377233796295</v>
      </c>
      <c r="V2109" s="11">
        <f t="shared" si="164"/>
        <v>41955.418900462959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7">
        <f t="shared" si="165"/>
        <v>89.9</v>
      </c>
      <c r="Q2110" t="str">
        <f t="shared" si="166"/>
        <v>music</v>
      </c>
      <c r="R2110" t="str">
        <f t="shared" si="167"/>
        <v>indie rock</v>
      </c>
      <c r="S2110">
        <v>41134.842361111107</v>
      </c>
      <c r="T2110">
        <v>41161.829861111109</v>
      </c>
      <c r="U2110" s="11">
        <f t="shared" si="163"/>
        <v>41134.842361111107</v>
      </c>
      <c r="V2110" s="11">
        <f t="shared" si="164"/>
        <v>41161.829861111109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7">
        <f t="shared" si="165"/>
        <v>106.53</v>
      </c>
      <c r="Q2111" t="str">
        <f t="shared" si="166"/>
        <v>music</v>
      </c>
      <c r="R2111" t="str">
        <f t="shared" si="167"/>
        <v>indie rock</v>
      </c>
      <c r="S2111">
        <v>42160.375196759262</v>
      </c>
      <c r="T2111">
        <v>42190.375196759262</v>
      </c>
      <c r="U2111" s="11">
        <f t="shared" si="163"/>
        <v>42160.375196759262</v>
      </c>
      <c r="V2111" s="11">
        <f t="shared" si="164"/>
        <v>42190.375196759262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7">
        <f t="shared" si="165"/>
        <v>52.82</v>
      </c>
      <c r="Q2112" t="str">
        <f t="shared" si="166"/>
        <v>music</v>
      </c>
      <c r="R2112" t="str">
        <f t="shared" si="167"/>
        <v>indie rock</v>
      </c>
      <c r="S2112">
        <v>41759.337604166663</v>
      </c>
      <c r="T2112">
        <v>41786.874305555553</v>
      </c>
      <c r="U2112" s="11">
        <f t="shared" si="163"/>
        <v>41759.337604166663</v>
      </c>
      <c r="V2112" s="11">
        <f t="shared" si="164"/>
        <v>41786.874305555553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7">
        <f t="shared" si="165"/>
        <v>54.62</v>
      </c>
      <c r="Q2113" t="str">
        <f t="shared" si="166"/>
        <v>music</v>
      </c>
      <c r="R2113" t="str">
        <f t="shared" si="167"/>
        <v>indie rock</v>
      </c>
      <c r="S2113">
        <v>40702.863715277774</v>
      </c>
      <c r="T2113">
        <v>40769.708333333328</v>
      </c>
      <c r="U2113" s="11">
        <f t="shared" si="163"/>
        <v>40702.863715277774</v>
      </c>
      <c r="V2113" s="11">
        <f t="shared" si="164"/>
        <v>40769.708333333328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7">
        <f t="shared" si="165"/>
        <v>27.27</v>
      </c>
      <c r="Q2114" t="str">
        <f t="shared" si="166"/>
        <v>music</v>
      </c>
      <c r="R2114" t="str">
        <f t="shared" si="167"/>
        <v>indie rock</v>
      </c>
      <c r="S2114">
        <v>41365.594826388886</v>
      </c>
      <c r="T2114">
        <v>41379.594826388886</v>
      </c>
      <c r="U2114" s="11">
        <f t="shared" ref="U2114:U2177" si="168">(((J2114/60)/60)/24)+DATE(1970,1,1)+(-8/24)</f>
        <v>41365.594826388886</v>
      </c>
      <c r="V2114" s="11">
        <f t="shared" ref="V2114:V2177" si="169">(((I2114/60)/60)/24)+DATE(1970,1,1)+(-8/24)</f>
        <v>41379.594826388886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7">
        <f t="shared" ref="P2115:P2178" si="170">ROUND(E2115/L2115,2)</f>
        <v>68.599999999999994</v>
      </c>
      <c r="Q2115" t="str">
        <f t="shared" ref="Q2115:Q2178" si="171">LEFT(N2115,SEARCH("/",N2115,1)-1)</f>
        <v>music</v>
      </c>
      <c r="R2115" t="str">
        <f t="shared" ref="R2115:R2178" si="172">RIGHT(N2115,LEN(N2115)-SEARCH("/",N2115))</f>
        <v>indie rock</v>
      </c>
      <c r="S2115">
        <v>41870.532129629624</v>
      </c>
      <c r="T2115">
        <v>41905.532129629624</v>
      </c>
      <c r="U2115" s="11">
        <f t="shared" si="168"/>
        <v>41870.532129629624</v>
      </c>
      <c r="V2115" s="11">
        <f t="shared" si="169"/>
        <v>41905.532129629624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7">
        <f t="shared" si="170"/>
        <v>35.61</v>
      </c>
      <c r="Q2116" t="str">
        <f t="shared" si="171"/>
        <v>music</v>
      </c>
      <c r="R2116" t="str">
        <f t="shared" si="172"/>
        <v>indie rock</v>
      </c>
      <c r="S2116">
        <v>40458.482291666667</v>
      </c>
      <c r="T2116">
        <v>40520.874305555553</v>
      </c>
      <c r="U2116" s="11">
        <f t="shared" si="168"/>
        <v>40458.482291666667</v>
      </c>
      <c r="V2116" s="11">
        <f t="shared" si="169"/>
        <v>40520.874305555553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7">
        <f t="shared" si="170"/>
        <v>94.03</v>
      </c>
      <c r="Q2117" t="str">
        <f t="shared" si="171"/>
        <v>music</v>
      </c>
      <c r="R2117" t="str">
        <f t="shared" si="172"/>
        <v>indie rock</v>
      </c>
      <c r="S2117">
        <v>40563.747696759259</v>
      </c>
      <c r="T2117">
        <v>40593.747696759259</v>
      </c>
      <c r="U2117" s="11">
        <f t="shared" si="168"/>
        <v>40563.747696759259</v>
      </c>
      <c r="V2117" s="11">
        <f t="shared" si="169"/>
        <v>40593.747696759259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7">
        <f t="shared" si="170"/>
        <v>526.46</v>
      </c>
      <c r="Q2118" t="str">
        <f t="shared" si="171"/>
        <v>music</v>
      </c>
      <c r="R2118" t="str">
        <f t="shared" si="172"/>
        <v>indie rock</v>
      </c>
      <c r="S2118">
        <v>41136.444479166668</v>
      </c>
      <c r="T2118">
        <v>41184.444479166668</v>
      </c>
      <c r="U2118" s="11">
        <f t="shared" si="168"/>
        <v>41136.444479166668</v>
      </c>
      <c r="V2118" s="11">
        <f t="shared" si="169"/>
        <v>41184.444479166668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7">
        <f t="shared" si="170"/>
        <v>50.66</v>
      </c>
      <c r="Q2119" t="str">
        <f t="shared" si="171"/>
        <v>music</v>
      </c>
      <c r="R2119" t="str">
        <f t="shared" si="172"/>
        <v>indie rock</v>
      </c>
      <c r="S2119">
        <v>42289.726261574069</v>
      </c>
      <c r="T2119">
        <v>42303.874305555553</v>
      </c>
      <c r="U2119" s="11">
        <f t="shared" si="168"/>
        <v>42289.726261574069</v>
      </c>
      <c r="V2119" s="11">
        <f t="shared" si="169"/>
        <v>42303.874305555553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7">
        <f t="shared" si="170"/>
        <v>79.180000000000007</v>
      </c>
      <c r="Q2120" t="str">
        <f t="shared" si="171"/>
        <v>music</v>
      </c>
      <c r="R2120" t="str">
        <f t="shared" si="172"/>
        <v>indie rock</v>
      </c>
      <c r="S2120">
        <v>40718.506203703699</v>
      </c>
      <c r="T2120">
        <v>40748.506203703699</v>
      </c>
      <c r="U2120" s="11">
        <f t="shared" si="168"/>
        <v>40718.506203703699</v>
      </c>
      <c r="V2120" s="11">
        <f t="shared" si="169"/>
        <v>40748.506203703699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7">
        <f t="shared" si="170"/>
        <v>91.59</v>
      </c>
      <c r="Q2121" t="str">
        <f t="shared" si="171"/>
        <v>music</v>
      </c>
      <c r="R2121" t="str">
        <f t="shared" si="172"/>
        <v>indie rock</v>
      </c>
      <c r="S2121">
        <v>41106.796817129631</v>
      </c>
      <c r="T2121">
        <v>41136.796817129631</v>
      </c>
      <c r="U2121" s="11">
        <f t="shared" si="168"/>
        <v>41106.796817129631</v>
      </c>
      <c r="V2121" s="11">
        <f t="shared" si="169"/>
        <v>41136.796817129631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7">
        <f t="shared" si="170"/>
        <v>116.96</v>
      </c>
      <c r="Q2122" t="str">
        <f t="shared" si="171"/>
        <v>music</v>
      </c>
      <c r="R2122" t="str">
        <f t="shared" si="172"/>
        <v>indie rock</v>
      </c>
      <c r="S2122">
        <v>41591.631203703699</v>
      </c>
      <c r="T2122">
        <v>41640.631203703699</v>
      </c>
      <c r="U2122" s="11">
        <f t="shared" si="168"/>
        <v>41591.631203703699</v>
      </c>
      <c r="V2122" s="11">
        <f t="shared" si="169"/>
        <v>41640.631203703699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7">
        <f t="shared" si="170"/>
        <v>28.4</v>
      </c>
      <c r="Q2123" t="str">
        <f t="shared" si="171"/>
        <v>games</v>
      </c>
      <c r="R2123" t="str">
        <f t="shared" si="172"/>
        <v>video games</v>
      </c>
      <c r="S2123">
        <v>42716.409120370365</v>
      </c>
      <c r="T2123">
        <v>42746.409120370365</v>
      </c>
      <c r="U2123" s="11">
        <f t="shared" si="168"/>
        <v>42716.409120370365</v>
      </c>
      <c r="V2123" s="11">
        <f t="shared" si="169"/>
        <v>42746.409120370365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7">
        <f t="shared" si="170"/>
        <v>103.33</v>
      </c>
      <c r="Q2124" t="str">
        <f t="shared" si="171"/>
        <v>games</v>
      </c>
      <c r="R2124" t="str">
        <f t="shared" si="172"/>
        <v>video games</v>
      </c>
      <c r="S2124">
        <v>42711.967233796291</v>
      </c>
      <c r="T2124">
        <v>42741.967233796291</v>
      </c>
      <c r="U2124" s="11">
        <f t="shared" si="168"/>
        <v>42711.967233796291</v>
      </c>
      <c r="V2124" s="11">
        <f t="shared" si="169"/>
        <v>42741.967233796291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7">
        <f t="shared" si="170"/>
        <v>10</v>
      </c>
      <c r="Q2125" t="str">
        <f t="shared" si="171"/>
        <v>games</v>
      </c>
      <c r="R2125" t="str">
        <f t="shared" si="172"/>
        <v>video games</v>
      </c>
      <c r="S2125">
        <v>40198.091516203705</v>
      </c>
      <c r="T2125">
        <v>40251.957638888889</v>
      </c>
      <c r="U2125" s="11">
        <f t="shared" si="168"/>
        <v>40198.091516203705</v>
      </c>
      <c r="V2125" s="11">
        <f t="shared" si="169"/>
        <v>40251.957638888889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7">
        <f t="shared" si="170"/>
        <v>23</v>
      </c>
      <c r="Q2126" t="str">
        <f t="shared" si="171"/>
        <v>games</v>
      </c>
      <c r="R2126" t="str">
        <f t="shared" si="172"/>
        <v>video games</v>
      </c>
      <c r="S2126">
        <v>40463.694849537031</v>
      </c>
      <c r="T2126">
        <v>40511.875</v>
      </c>
      <c r="U2126" s="11">
        <f t="shared" si="168"/>
        <v>40463.694849537031</v>
      </c>
      <c r="V2126" s="11">
        <f t="shared" si="169"/>
        <v>40511.875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7">
        <f t="shared" si="170"/>
        <v>31.56</v>
      </c>
      <c r="Q2127" t="str">
        <f t="shared" si="171"/>
        <v>games</v>
      </c>
      <c r="R2127" t="str">
        <f t="shared" si="172"/>
        <v>video games</v>
      </c>
      <c r="S2127">
        <v>42190.690196759257</v>
      </c>
      <c r="T2127">
        <v>42220.690196759257</v>
      </c>
      <c r="U2127" s="11">
        <f t="shared" si="168"/>
        <v>42190.690196759257</v>
      </c>
      <c r="V2127" s="11">
        <f t="shared" si="169"/>
        <v>42220.690196759257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7">
        <f t="shared" si="170"/>
        <v>5</v>
      </c>
      <c r="Q2128" t="str">
        <f t="shared" si="171"/>
        <v>games</v>
      </c>
      <c r="R2128" t="str">
        <f t="shared" si="172"/>
        <v>video games</v>
      </c>
      <c r="S2128">
        <v>41951.63989583333</v>
      </c>
      <c r="T2128">
        <v>41981.63989583333</v>
      </c>
      <c r="U2128" s="11">
        <f t="shared" si="168"/>
        <v>41951.63989583333</v>
      </c>
      <c r="V2128" s="11">
        <f t="shared" si="169"/>
        <v>41981.63989583333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7">
        <f t="shared" si="170"/>
        <v>34.22</v>
      </c>
      <c r="Q2129" t="str">
        <f t="shared" si="171"/>
        <v>games</v>
      </c>
      <c r="R2129" t="str">
        <f t="shared" si="172"/>
        <v>video games</v>
      </c>
      <c r="S2129">
        <v>42045.172025462954</v>
      </c>
      <c r="T2129">
        <v>42075.130358796298</v>
      </c>
      <c r="U2129" s="11">
        <f t="shared" si="168"/>
        <v>42045.172025462954</v>
      </c>
      <c r="V2129" s="11">
        <f t="shared" si="169"/>
        <v>42075.130358796298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7">
        <f t="shared" si="170"/>
        <v>25</v>
      </c>
      <c r="Q2130" t="str">
        <f t="shared" si="171"/>
        <v>games</v>
      </c>
      <c r="R2130" t="str">
        <f t="shared" si="172"/>
        <v>video games</v>
      </c>
      <c r="S2130">
        <v>41843.439456018517</v>
      </c>
      <c r="T2130">
        <v>41903.439456018517</v>
      </c>
      <c r="U2130" s="11">
        <f t="shared" si="168"/>
        <v>41843.439456018517</v>
      </c>
      <c r="V2130" s="11">
        <f t="shared" si="169"/>
        <v>41903.439456018517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7">
        <f t="shared" si="170"/>
        <v>19.670000000000002</v>
      </c>
      <c r="Q2131" t="str">
        <f t="shared" si="171"/>
        <v>games</v>
      </c>
      <c r="R2131" t="str">
        <f t="shared" si="172"/>
        <v>video games</v>
      </c>
      <c r="S2131">
        <v>42408.690972222219</v>
      </c>
      <c r="T2131">
        <v>42438.690972222219</v>
      </c>
      <c r="U2131" s="11">
        <f t="shared" si="168"/>
        <v>42408.690972222219</v>
      </c>
      <c r="V2131" s="11">
        <f t="shared" si="169"/>
        <v>42438.690972222219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7">
        <f t="shared" si="170"/>
        <v>21.25</v>
      </c>
      <c r="Q2132" t="str">
        <f t="shared" si="171"/>
        <v>games</v>
      </c>
      <c r="R2132" t="str">
        <f t="shared" si="172"/>
        <v>video games</v>
      </c>
      <c r="S2132">
        <v>41831.75304398148</v>
      </c>
      <c r="T2132">
        <v>41866.75304398148</v>
      </c>
      <c r="U2132" s="11">
        <f t="shared" si="168"/>
        <v>41831.75304398148</v>
      </c>
      <c r="V2132" s="11">
        <f t="shared" si="169"/>
        <v>41866.75304398148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7">
        <f t="shared" si="170"/>
        <v>8.33</v>
      </c>
      <c r="Q2133" t="str">
        <f t="shared" si="171"/>
        <v>games</v>
      </c>
      <c r="R2133" t="str">
        <f t="shared" si="172"/>
        <v>video games</v>
      </c>
      <c r="S2133">
        <v>42166.873738425922</v>
      </c>
      <c r="T2133">
        <v>42196.873738425922</v>
      </c>
      <c r="U2133" s="11">
        <f t="shared" si="168"/>
        <v>42166.873738425922</v>
      </c>
      <c r="V2133" s="11">
        <f t="shared" si="169"/>
        <v>42196.873738425922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7">
        <f t="shared" si="170"/>
        <v>21.34</v>
      </c>
      <c r="Q2134" t="str">
        <f t="shared" si="171"/>
        <v>games</v>
      </c>
      <c r="R2134" t="str">
        <f t="shared" si="172"/>
        <v>video games</v>
      </c>
      <c r="S2134">
        <v>41643.15384259259</v>
      </c>
      <c r="T2134">
        <v>41673.15384259259</v>
      </c>
      <c r="U2134" s="11">
        <f t="shared" si="168"/>
        <v>41643.15384259259</v>
      </c>
      <c r="V2134" s="11">
        <f t="shared" si="169"/>
        <v>41673.15384259259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7">
        <f t="shared" si="170"/>
        <v>5.33</v>
      </c>
      <c r="Q2135" t="str">
        <f t="shared" si="171"/>
        <v>games</v>
      </c>
      <c r="R2135" t="str">
        <f t="shared" si="172"/>
        <v>video games</v>
      </c>
      <c r="S2135">
        <v>40618.763877314814</v>
      </c>
      <c r="T2135">
        <v>40656.957638888889</v>
      </c>
      <c r="U2135" s="11">
        <f t="shared" si="168"/>
        <v>40618.763877314814</v>
      </c>
      <c r="V2135" s="11">
        <f t="shared" si="169"/>
        <v>40656.957638888889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7">
        <f t="shared" si="170"/>
        <v>34.67</v>
      </c>
      <c r="Q2136" t="str">
        <f t="shared" si="171"/>
        <v>games</v>
      </c>
      <c r="R2136" t="str">
        <f t="shared" si="172"/>
        <v>video games</v>
      </c>
      <c r="S2136">
        <v>41361.553136574068</v>
      </c>
      <c r="T2136">
        <v>41391.553136574068</v>
      </c>
      <c r="U2136" s="11">
        <f t="shared" si="168"/>
        <v>41361.553136574068</v>
      </c>
      <c r="V2136" s="11">
        <f t="shared" si="169"/>
        <v>41391.553136574068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7">
        <f t="shared" si="170"/>
        <v>21.73</v>
      </c>
      <c r="Q2137" t="str">
        <f t="shared" si="171"/>
        <v>games</v>
      </c>
      <c r="R2137" t="str">
        <f t="shared" si="172"/>
        <v>video games</v>
      </c>
      <c r="S2137">
        <v>41156.630011574067</v>
      </c>
      <c r="T2137">
        <v>41186.630011574067</v>
      </c>
      <c r="U2137" s="11">
        <f t="shared" si="168"/>
        <v>41156.630011574067</v>
      </c>
      <c r="V2137" s="11">
        <f t="shared" si="169"/>
        <v>41186.630011574067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7">
        <f t="shared" si="170"/>
        <v>11.92</v>
      </c>
      <c r="Q2138" t="str">
        <f t="shared" si="171"/>
        <v>games</v>
      </c>
      <c r="R2138" t="str">
        <f t="shared" si="172"/>
        <v>video games</v>
      </c>
      <c r="S2138">
        <v>41536.175763888888</v>
      </c>
      <c r="T2138">
        <v>41566.175763888888</v>
      </c>
      <c r="U2138" s="11">
        <f t="shared" si="168"/>
        <v>41536.175763888888</v>
      </c>
      <c r="V2138" s="11">
        <f t="shared" si="169"/>
        <v>41566.175763888888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7">
        <f t="shared" si="170"/>
        <v>26.6</v>
      </c>
      <c r="Q2139" t="str">
        <f t="shared" si="171"/>
        <v>games</v>
      </c>
      <c r="R2139" t="str">
        <f t="shared" si="172"/>
        <v>video games</v>
      </c>
      <c r="S2139">
        <v>41948.437835648147</v>
      </c>
      <c r="T2139">
        <v>41978.437835648147</v>
      </c>
      <c r="U2139" s="11">
        <f t="shared" si="168"/>
        <v>41948.437835648147</v>
      </c>
      <c r="V2139" s="11">
        <f t="shared" si="169"/>
        <v>41978.437835648147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7">
        <f t="shared" si="170"/>
        <v>10.67</v>
      </c>
      <c r="Q2140" t="str">
        <f t="shared" si="171"/>
        <v>games</v>
      </c>
      <c r="R2140" t="str">
        <f t="shared" si="172"/>
        <v>video games</v>
      </c>
      <c r="S2140">
        <v>41556.679849537039</v>
      </c>
      <c r="T2140">
        <v>41586.721516203703</v>
      </c>
      <c r="U2140" s="11">
        <f t="shared" si="168"/>
        <v>41556.679849537039</v>
      </c>
      <c r="V2140" s="11">
        <f t="shared" si="169"/>
        <v>41586.721516203703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7">
        <f t="shared" si="170"/>
        <v>29.04</v>
      </c>
      <c r="Q2141" t="str">
        <f t="shared" si="171"/>
        <v>games</v>
      </c>
      <c r="R2141" t="str">
        <f t="shared" si="172"/>
        <v>video games</v>
      </c>
      <c r="S2141">
        <v>42647.416759259257</v>
      </c>
      <c r="T2141">
        <v>42677.416759259257</v>
      </c>
      <c r="U2141" s="11">
        <f t="shared" si="168"/>
        <v>42647.416759259257</v>
      </c>
      <c r="V2141" s="11">
        <f t="shared" si="169"/>
        <v>42677.416759259257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7">
        <f t="shared" si="170"/>
        <v>50.91</v>
      </c>
      <c r="Q2142" t="str">
        <f t="shared" si="171"/>
        <v>games</v>
      </c>
      <c r="R2142" t="str">
        <f t="shared" si="172"/>
        <v>video games</v>
      </c>
      <c r="S2142">
        <v>41255.500277777777</v>
      </c>
      <c r="T2142">
        <v>41285.500277777777</v>
      </c>
      <c r="U2142" s="11">
        <f t="shared" si="168"/>
        <v>41255.500277777777</v>
      </c>
      <c r="V2142" s="11">
        <f t="shared" si="169"/>
        <v>41285.500277777777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7" t="e">
        <f t="shared" si="170"/>
        <v>#DIV/0!</v>
      </c>
      <c r="Q2143" t="str">
        <f t="shared" si="171"/>
        <v>games</v>
      </c>
      <c r="R2143" t="str">
        <f t="shared" si="172"/>
        <v>video games</v>
      </c>
      <c r="S2143">
        <v>41926.902303240735</v>
      </c>
      <c r="T2143">
        <v>41956.943969907406</v>
      </c>
      <c r="U2143" s="11">
        <f t="shared" si="168"/>
        <v>41926.902303240735</v>
      </c>
      <c r="V2143" s="11">
        <f t="shared" si="169"/>
        <v>41956.943969907406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7">
        <f t="shared" si="170"/>
        <v>50.08</v>
      </c>
      <c r="Q2144" t="str">
        <f t="shared" si="171"/>
        <v>games</v>
      </c>
      <c r="R2144" t="str">
        <f t="shared" si="172"/>
        <v>video games</v>
      </c>
      <c r="S2144">
        <v>42340.368171296293</v>
      </c>
      <c r="T2144">
        <v>42368.368171296293</v>
      </c>
      <c r="U2144" s="11">
        <f t="shared" si="168"/>
        <v>42340.368171296293</v>
      </c>
      <c r="V2144" s="11">
        <f t="shared" si="169"/>
        <v>42368.368171296293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7">
        <f t="shared" si="170"/>
        <v>45</v>
      </c>
      <c r="Q2145" t="str">
        <f t="shared" si="171"/>
        <v>games</v>
      </c>
      <c r="R2145" t="str">
        <f t="shared" si="172"/>
        <v>video games</v>
      </c>
      <c r="S2145">
        <v>40332.553379629629</v>
      </c>
      <c r="T2145">
        <v>40380.458333333328</v>
      </c>
      <c r="U2145" s="11">
        <f t="shared" si="168"/>
        <v>40332.553379629629</v>
      </c>
      <c r="V2145" s="11">
        <f t="shared" si="169"/>
        <v>40380.458333333328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7">
        <f t="shared" si="170"/>
        <v>25.29</v>
      </c>
      <c r="Q2146" t="str">
        <f t="shared" si="171"/>
        <v>games</v>
      </c>
      <c r="R2146" t="str">
        <f t="shared" si="172"/>
        <v>video games</v>
      </c>
      <c r="S2146">
        <v>41499.213425925926</v>
      </c>
      <c r="T2146">
        <v>41531.213425925926</v>
      </c>
      <c r="U2146" s="11">
        <f t="shared" si="168"/>
        <v>41499.213425925926</v>
      </c>
      <c r="V2146" s="11">
        <f t="shared" si="169"/>
        <v>41531.213425925926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7">
        <f t="shared" si="170"/>
        <v>51.29</v>
      </c>
      <c r="Q2147" t="str">
        <f t="shared" si="171"/>
        <v>games</v>
      </c>
      <c r="R2147" t="str">
        <f t="shared" si="172"/>
        <v>video games</v>
      </c>
      <c r="S2147">
        <v>41574.904097222221</v>
      </c>
      <c r="T2147">
        <v>41604.945763888885</v>
      </c>
      <c r="U2147" s="11">
        <f t="shared" si="168"/>
        <v>41574.904097222221</v>
      </c>
      <c r="V2147" s="11">
        <f t="shared" si="169"/>
        <v>41604.945763888885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7">
        <f t="shared" si="170"/>
        <v>1</v>
      </c>
      <c r="Q2148" t="str">
        <f t="shared" si="171"/>
        <v>games</v>
      </c>
      <c r="R2148" t="str">
        <f t="shared" si="172"/>
        <v>video games</v>
      </c>
      <c r="S2148">
        <v>42397.346180555549</v>
      </c>
      <c r="T2148">
        <v>42411.346180555549</v>
      </c>
      <c r="U2148" s="11">
        <f t="shared" si="168"/>
        <v>42397.346180555549</v>
      </c>
      <c r="V2148" s="11">
        <f t="shared" si="169"/>
        <v>42411.346180555549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7">
        <f t="shared" si="170"/>
        <v>49.38</v>
      </c>
      <c r="Q2149" t="str">
        <f t="shared" si="171"/>
        <v>games</v>
      </c>
      <c r="R2149" t="str">
        <f t="shared" si="172"/>
        <v>video games</v>
      </c>
      <c r="S2149">
        <v>41926.962361111109</v>
      </c>
      <c r="T2149">
        <v>41959.004027777781</v>
      </c>
      <c r="U2149" s="11">
        <f t="shared" si="168"/>
        <v>41926.962361111109</v>
      </c>
      <c r="V2149" s="11">
        <f t="shared" si="169"/>
        <v>41959.004027777781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7">
        <f t="shared" si="170"/>
        <v>1</v>
      </c>
      <c r="Q2150" t="str">
        <f t="shared" si="171"/>
        <v>games</v>
      </c>
      <c r="R2150" t="str">
        <f t="shared" si="172"/>
        <v>video games</v>
      </c>
      <c r="S2150">
        <v>42066.400254629632</v>
      </c>
      <c r="T2150">
        <v>42096.358587962961</v>
      </c>
      <c r="U2150" s="11">
        <f t="shared" si="168"/>
        <v>42066.400254629632</v>
      </c>
      <c r="V2150" s="11">
        <f t="shared" si="169"/>
        <v>42096.358587962961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7" t="e">
        <f t="shared" si="170"/>
        <v>#DIV/0!</v>
      </c>
      <c r="Q2151" t="str">
        <f t="shared" si="171"/>
        <v>games</v>
      </c>
      <c r="R2151" t="str">
        <f t="shared" si="172"/>
        <v>video games</v>
      </c>
      <c r="S2151">
        <v>40354.691620370366</v>
      </c>
      <c r="T2151">
        <v>40389.666666666664</v>
      </c>
      <c r="U2151" s="11">
        <f t="shared" si="168"/>
        <v>40354.691620370366</v>
      </c>
      <c r="V2151" s="11">
        <f t="shared" si="169"/>
        <v>40389.666666666664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7">
        <f t="shared" si="170"/>
        <v>101.25</v>
      </c>
      <c r="Q2152" t="str">
        <f t="shared" si="171"/>
        <v>games</v>
      </c>
      <c r="R2152" t="str">
        <f t="shared" si="172"/>
        <v>video games</v>
      </c>
      <c r="S2152">
        <v>42533.951377314814</v>
      </c>
      <c r="T2152">
        <v>42563.951377314814</v>
      </c>
      <c r="U2152" s="11">
        <f t="shared" si="168"/>
        <v>42533.951377314814</v>
      </c>
      <c r="V2152" s="11">
        <f t="shared" si="169"/>
        <v>42563.951377314814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7">
        <f t="shared" si="170"/>
        <v>19.670000000000002</v>
      </c>
      <c r="Q2153" t="str">
        <f t="shared" si="171"/>
        <v>games</v>
      </c>
      <c r="R2153" t="str">
        <f t="shared" si="172"/>
        <v>video games</v>
      </c>
      <c r="S2153">
        <v>42520.514050925929</v>
      </c>
      <c r="T2153">
        <v>42550.514050925929</v>
      </c>
      <c r="U2153" s="11">
        <f t="shared" si="168"/>
        <v>42520.514050925929</v>
      </c>
      <c r="V2153" s="11">
        <f t="shared" si="169"/>
        <v>42550.514050925929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7">
        <f t="shared" si="170"/>
        <v>12.5</v>
      </c>
      <c r="Q2154" t="str">
        <f t="shared" si="171"/>
        <v>games</v>
      </c>
      <c r="R2154" t="str">
        <f t="shared" si="172"/>
        <v>video games</v>
      </c>
      <c r="S2154">
        <v>41683.49894675926</v>
      </c>
      <c r="T2154">
        <v>41713.457280092589</v>
      </c>
      <c r="U2154" s="11">
        <f t="shared" si="168"/>
        <v>41683.49894675926</v>
      </c>
      <c r="V2154" s="11">
        <f t="shared" si="169"/>
        <v>41713.457280092589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7">
        <f t="shared" si="170"/>
        <v>8.5</v>
      </c>
      <c r="Q2155" t="str">
        <f t="shared" si="171"/>
        <v>games</v>
      </c>
      <c r="R2155" t="str">
        <f t="shared" si="172"/>
        <v>video games</v>
      </c>
      <c r="S2155">
        <v>41974.577754629623</v>
      </c>
      <c r="T2155">
        <v>42013.999305555553</v>
      </c>
      <c r="U2155" s="11">
        <f t="shared" si="168"/>
        <v>41974.577754629623</v>
      </c>
      <c r="V2155" s="11">
        <f t="shared" si="169"/>
        <v>42013.999305555553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7">
        <f t="shared" si="170"/>
        <v>1</v>
      </c>
      <c r="Q2156" t="str">
        <f t="shared" si="171"/>
        <v>games</v>
      </c>
      <c r="R2156" t="str">
        <f t="shared" si="172"/>
        <v>video games</v>
      </c>
      <c r="S2156">
        <v>41647.29892361111</v>
      </c>
      <c r="T2156">
        <v>41667.29892361111</v>
      </c>
      <c r="U2156" s="11">
        <f t="shared" si="168"/>
        <v>41647.29892361111</v>
      </c>
      <c r="V2156" s="11">
        <f t="shared" si="169"/>
        <v>41667.29892361111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7">
        <f t="shared" si="170"/>
        <v>23</v>
      </c>
      <c r="Q2157" t="str">
        <f t="shared" si="171"/>
        <v>games</v>
      </c>
      <c r="R2157" t="str">
        <f t="shared" si="172"/>
        <v>video games</v>
      </c>
      <c r="S2157">
        <v>42430.414178240739</v>
      </c>
      <c r="T2157">
        <v>42460.372511574074</v>
      </c>
      <c r="U2157" s="11">
        <f t="shared" si="168"/>
        <v>42430.414178240739</v>
      </c>
      <c r="V2157" s="11">
        <f t="shared" si="169"/>
        <v>42460.372511574074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7">
        <f t="shared" si="170"/>
        <v>17.989999999999998</v>
      </c>
      <c r="Q2158" t="str">
        <f t="shared" si="171"/>
        <v>games</v>
      </c>
      <c r="R2158" t="str">
        <f t="shared" si="172"/>
        <v>video games</v>
      </c>
      <c r="S2158">
        <v>41488.520902777775</v>
      </c>
      <c r="T2158">
        <v>41533.520902777775</v>
      </c>
      <c r="U2158" s="11">
        <f t="shared" si="168"/>
        <v>41488.520902777775</v>
      </c>
      <c r="V2158" s="11">
        <f t="shared" si="169"/>
        <v>41533.520902777775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7">
        <f t="shared" si="170"/>
        <v>370.95</v>
      </c>
      <c r="Q2159" t="str">
        <f t="shared" si="171"/>
        <v>games</v>
      </c>
      <c r="R2159" t="str">
        <f t="shared" si="172"/>
        <v>video games</v>
      </c>
      <c r="S2159">
        <v>42694.647951388884</v>
      </c>
      <c r="T2159">
        <v>42726.999305555553</v>
      </c>
      <c r="U2159" s="11">
        <f t="shared" si="168"/>
        <v>42694.647951388884</v>
      </c>
      <c r="V2159" s="11">
        <f t="shared" si="169"/>
        <v>42726.999305555553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7">
        <f t="shared" si="170"/>
        <v>63.57</v>
      </c>
      <c r="Q2160" t="str">
        <f t="shared" si="171"/>
        <v>games</v>
      </c>
      <c r="R2160" t="str">
        <f t="shared" si="172"/>
        <v>video games</v>
      </c>
      <c r="S2160">
        <v>41264.520532407405</v>
      </c>
      <c r="T2160">
        <v>41309.520532407405</v>
      </c>
      <c r="U2160" s="11">
        <f t="shared" si="168"/>
        <v>41264.520532407405</v>
      </c>
      <c r="V2160" s="11">
        <f t="shared" si="169"/>
        <v>41309.520532407405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7">
        <f t="shared" si="170"/>
        <v>13</v>
      </c>
      <c r="Q2161" t="str">
        <f t="shared" si="171"/>
        <v>games</v>
      </c>
      <c r="R2161" t="str">
        <f t="shared" si="172"/>
        <v>video games</v>
      </c>
      <c r="S2161">
        <v>40710.397847222215</v>
      </c>
      <c r="T2161">
        <v>40740.397847222215</v>
      </c>
      <c r="U2161" s="11">
        <f t="shared" si="168"/>
        <v>40710.397847222215</v>
      </c>
      <c r="V2161" s="11">
        <f t="shared" si="169"/>
        <v>40740.397847222215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7">
        <f t="shared" si="170"/>
        <v>5.31</v>
      </c>
      <c r="Q2162" t="str">
        <f t="shared" si="171"/>
        <v>games</v>
      </c>
      <c r="R2162" t="str">
        <f t="shared" si="172"/>
        <v>video games</v>
      </c>
      <c r="S2162">
        <v>41018.378530092588</v>
      </c>
      <c r="T2162">
        <v>41048.378530092588</v>
      </c>
      <c r="U2162" s="11">
        <f t="shared" si="168"/>
        <v>41018.378530092588</v>
      </c>
      <c r="V2162" s="11">
        <f t="shared" si="169"/>
        <v>41048.378530092588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7">
        <f t="shared" si="170"/>
        <v>35.619999999999997</v>
      </c>
      <c r="Q2163" t="str">
        <f t="shared" si="171"/>
        <v>music</v>
      </c>
      <c r="R2163" t="str">
        <f t="shared" si="172"/>
        <v>rock</v>
      </c>
      <c r="S2163">
        <v>42240.519201388881</v>
      </c>
      <c r="T2163">
        <v>42270.519201388881</v>
      </c>
      <c r="U2163" s="11">
        <f t="shared" si="168"/>
        <v>42240.519201388881</v>
      </c>
      <c r="V2163" s="11">
        <f t="shared" si="169"/>
        <v>42270.519201388881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7">
        <f t="shared" si="170"/>
        <v>87.1</v>
      </c>
      <c r="Q2164" t="str">
        <f t="shared" si="171"/>
        <v>music</v>
      </c>
      <c r="R2164" t="str">
        <f t="shared" si="172"/>
        <v>rock</v>
      </c>
      <c r="S2164">
        <v>41813.432766203703</v>
      </c>
      <c r="T2164">
        <v>41844.432766203703</v>
      </c>
      <c r="U2164" s="11">
        <f t="shared" si="168"/>
        <v>41813.432766203703</v>
      </c>
      <c r="V2164" s="11">
        <f t="shared" si="169"/>
        <v>41844.432766203703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7">
        <f t="shared" si="170"/>
        <v>75.11</v>
      </c>
      <c r="Q2165" t="str">
        <f t="shared" si="171"/>
        <v>music</v>
      </c>
      <c r="R2165" t="str">
        <f t="shared" si="172"/>
        <v>rock</v>
      </c>
      <c r="S2165">
        <v>42111.566203703704</v>
      </c>
      <c r="T2165">
        <v>42162.826388888883</v>
      </c>
      <c r="U2165" s="11">
        <f t="shared" si="168"/>
        <v>42111.566203703704</v>
      </c>
      <c r="V2165" s="11">
        <f t="shared" si="169"/>
        <v>42162.826388888883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7">
        <f t="shared" si="170"/>
        <v>68.010000000000005</v>
      </c>
      <c r="Q2166" t="str">
        <f t="shared" si="171"/>
        <v>music</v>
      </c>
      <c r="R2166" t="str">
        <f t="shared" si="172"/>
        <v>rock</v>
      </c>
      <c r="S2166">
        <v>42515.384421296294</v>
      </c>
      <c r="T2166">
        <v>42545.832638888889</v>
      </c>
      <c r="U2166" s="11">
        <f t="shared" si="168"/>
        <v>42515.384421296294</v>
      </c>
      <c r="V2166" s="11">
        <f t="shared" si="169"/>
        <v>42545.832638888889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7">
        <f t="shared" si="170"/>
        <v>29.62</v>
      </c>
      <c r="Q2167" t="str">
        <f t="shared" si="171"/>
        <v>music</v>
      </c>
      <c r="R2167" t="str">
        <f t="shared" si="172"/>
        <v>rock</v>
      </c>
      <c r="S2167">
        <v>42438.333738425928</v>
      </c>
      <c r="T2167">
        <v>42468.292071759257</v>
      </c>
      <c r="U2167" s="11">
        <f t="shared" si="168"/>
        <v>42438.333738425928</v>
      </c>
      <c r="V2167" s="11">
        <f t="shared" si="169"/>
        <v>42468.292071759257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7">
        <f t="shared" si="170"/>
        <v>91.63</v>
      </c>
      <c r="Q2168" t="str">
        <f t="shared" si="171"/>
        <v>music</v>
      </c>
      <c r="R2168" t="str">
        <f t="shared" si="172"/>
        <v>rock</v>
      </c>
      <c r="S2168">
        <v>41933.504837962959</v>
      </c>
      <c r="T2168">
        <v>41978.546504629623</v>
      </c>
      <c r="U2168" s="11">
        <f t="shared" si="168"/>
        <v>41933.504837962959</v>
      </c>
      <c r="V2168" s="11">
        <f t="shared" si="169"/>
        <v>41978.546504629623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7">
        <f t="shared" si="170"/>
        <v>22.5</v>
      </c>
      <c r="Q2169" t="str">
        <f t="shared" si="171"/>
        <v>music</v>
      </c>
      <c r="R2169" t="str">
        <f t="shared" si="172"/>
        <v>rock</v>
      </c>
      <c r="S2169">
        <v>41152.733067129629</v>
      </c>
      <c r="T2169">
        <v>41166.733067129629</v>
      </c>
      <c r="U2169" s="11">
        <f t="shared" si="168"/>
        <v>41152.733067129629</v>
      </c>
      <c r="V2169" s="11">
        <f t="shared" si="169"/>
        <v>41166.733067129629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7">
        <f t="shared" si="170"/>
        <v>64.37</v>
      </c>
      <c r="Q2170" t="str">
        <f t="shared" si="171"/>
        <v>music</v>
      </c>
      <c r="R2170" t="str">
        <f t="shared" si="172"/>
        <v>rock</v>
      </c>
      <c r="S2170">
        <v>42745.266909722217</v>
      </c>
      <c r="T2170">
        <v>42775.874999999993</v>
      </c>
      <c r="U2170" s="11">
        <f t="shared" si="168"/>
        <v>42745.266909722217</v>
      </c>
      <c r="V2170" s="11">
        <f t="shared" si="169"/>
        <v>42775.874999999993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7">
        <f t="shared" si="170"/>
        <v>21.86</v>
      </c>
      <c r="Q2171" t="str">
        <f t="shared" si="171"/>
        <v>music</v>
      </c>
      <c r="R2171" t="str">
        <f t="shared" si="172"/>
        <v>rock</v>
      </c>
      <c r="S2171">
        <v>42793.367488425924</v>
      </c>
      <c r="T2171">
        <v>42796.367488425924</v>
      </c>
      <c r="U2171" s="11">
        <f t="shared" si="168"/>
        <v>42793.367488425924</v>
      </c>
      <c r="V2171" s="11">
        <f t="shared" si="169"/>
        <v>42796.367488425924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7">
        <f t="shared" si="170"/>
        <v>33.32</v>
      </c>
      <c r="Q2172" t="str">
        <f t="shared" si="171"/>
        <v>music</v>
      </c>
      <c r="R2172" t="str">
        <f t="shared" si="172"/>
        <v>rock</v>
      </c>
      <c r="S2172">
        <v>42198.416921296295</v>
      </c>
      <c r="T2172">
        <v>42238.416921296295</v>
      </c>
      <c r="U2172" s="11">
        <f t="shared" si="168"/>
        <v>42198.416921296295</v>
      </c>
      <c r="V2172" s="11">
        <f t="shared" si="169"/>
        <v>42238.416921296295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7">
        <f t="shared" si="170"/>
        <v>90.28</v>
      </c>
      <c r="Q2173" t="str">
        <f t="shared" si="171"/>
        <v>music</v>
      </c>
      <c r="R2173" t="str">
        <f t="shared" si="172"/>
        <v>rock</v>
      </c>
      <c r="S2173">
        <v>42141.623784722215</v>
      </c>
      <c r="T2173">
        <v>42176.874999999993</v>
      </c>
      <c r="U2173" s="11">
        <f t="shared" si="168"/>
        <v>42141.623784722215</v>
      </c>
      <c r="V2173" s="11">
        <f t="shared" si="169"/>
        <v>42176.874999999993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7">
        <f t="shared" si="170"/>
        <v>76.92</v>
      </c>
      <c r="Q2174" t="str">
        <f t="shared" si="171"/>
        <v>music</v>
      </c>
      <c r="R2174" t="str">
        <f t="shared" si="172"/>
        <v>rock</v>
      </c>
      <c r="S2174">
        <v>42082.246759259251</v>
      </c>
      <c r="T2174">
        <v>42112.246759259251</v>
      </c>
      <c r="U2174" s="11">
        <f t="shared" si="168"/>
        <v>42082.246759259251</v>
      </c>
      <c r="V2174" s="11">
        <f t="shared" si="169"/>
        <v>42112.246759259251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7">
        <f t="shared" si="170"/>
        <v>59.23</v>
      </c>
      <c r="Q2175" t="str">
        <f t="shared" si="171"/>
        <v>music</v>
      </c>
      <c r="R2175" t="str">
        <f t="shared" si="172"/>
        <v>rock</v>
      </c>
      <c r="S2175">
        <v>41495.359293981477</v>
      </c>
      <c r="T2175">
        <v>41526.832638888889</v>
      </c>
      <c r="U2175" s="11">
        <f t="shared" si="168"/>
        <v>41495.359293981477</v>
      </c>
      <c r="V2175" s="11">
        <f t="shared" si="169"/>
        <v>41526.832638888889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7">
        <f t="shared" si="170"/>
        <v>65.38</v>
      </c>
      <c r="Q2176" t="str">
        <f t="shared" si="171"/>
        <v>music</v>
      </c>
      <c r="R2176" t="str">
        <f t="shared" si="172"/>
        <v>rock</v>
      </c>
      <c r="S2176">
        <v>42465.209571759253</v>
      </c>
      <c r="T2176">
        <v>42495.209571759253</v>
      </c>
      <c r="U2176" s="11">
        <f t="shared" si="168"/>
        <v>42465.209571759253</v>
      </c>
      <c r="V2176" s="11">
        <f t="shared" si="169"/>
        <v>42495.209571759253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7">
        <f t="shared" si="170"/>
        <v>67.31</v>
      </c>
      <c r="Q2177" t="str">
        <f t="shared" si="171"/>
        <v>music</v>
      </c>
      <c r="R2177" t="str">
        <f t="shared" si="172"/>
        <v>rock</v>
      </c>
      <c r="S2177">
        <v>42564.675763888888</v>
      </c>
      <c r="T2177">
        <v>42571.675763888888</v>
      </c>
      <c r="U2177" s="11">
        <f t="shared" si="168"/>
        <v>42564.675763888888</v>
      </c>
      <c r="V2177" s="11">
        <f t="shared" si="169"/>
        <v>42571.675763888888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7">
        <f t="shared" si="170"/>
        <v>88.75</v>
      </c>
      <c r="Q2178" t="str">
        <f t="shared" si="171"/>
        <v>music</v>
      </c>
      <c r="R2178" t="str">
        <f t="shared" si="172"/>
        <v>rock</v>
      </c>
      <c r="S2178">
        <v>42096.299872685187</v>
      </c>
      <c r="T2178">
        <v>42126.299872685187</v>
      </c>
      <c r="U2178" s="11">
        <f t="shared" ref="U2178:U2241" si="173">(((J2178/60)/60)/24)+DATE(1970,1,1)+(-8/24)</f>
        <v>42096.299872685187</v>
      </c>
      <c r="V2178" s="11">
        <f t="shared" ref="V2178:V2241" si="174">(((I2178/60)/60)/24)+DATE(1970,1,1)+(-8/24)</f>
        <v>42126.299872685187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7">
        <f t="shared" ref="P2179:P2242" si="175">ROUND(E2179/L2179,2)</f>
        <v>65.87</v>
      </c>
      <c r="Q2179" t="str">
        <f t="shared" ref="Q2179:Q2242" si="176">LEFT(N2179,SEARCH("/",N2179,1)-1)</f>
        <v>music</v>
      </c>
      <c r="R2179" t="str">
        <f t="shared" ref="R2179:R2242" si="177">RIGHT(N2179,LEN(N2179)-SEARCH("/",N2179))</f>
        <v>rock</v>
      </c>
      <c r="S2179">
        <v>42501.917442129627</v>
      </c>
      <c r="T2179">
        <v>42526.917442129627</v>
      </c>
      <c r="U2179" s="11">
        <f t="shared" si="173"/>
        <v>42501.917442129627</v>
      </c>
      <c r="V2179" s="11">
        <f t="shared" si="174"/>
        <v>42526.917442129627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7">
        <f t="shared" si="175"/>
        <v>40.35</v>
      </c>
      <c r="Q2180" t="str">
        <f t="shared" si="176"/>
        <v>music</v>
      </c>
      <c r="R2180" t="str">
        <f t="shared" si="177"/>
        <v>rock</v>
      </c>
      <c r="S2180">
        <v>42723.303206018514</v>
      </c>
      <c r="T2180">
        <v>42753.303206018514</v>
      </c>
      <c r="U2180" s="11">
        <f t="shared" si="173"/>
        <v>42723.303206018514</v>
      </c>
      <c r="V2180" s="11">
        <f t="shared" si="174"/>
        <v>42753.303206018514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7">
        <f t="shared" si="175"/>
        <v>76.86</v>
      </c>
      <c r="Q2181" t="str">
        <f t="shared" si="176"/>
        <v>music</v>
      </c>
      <c r="R2181" t="str">
        <f t="shared" si="177"/>
        <v>rock</v>
      </c>
      <c r="S2181">
        <v>42074.837870370371</v>
      </c>
      <c r="T2181">
        <v>42104.837870370371</v>
      </c>
      <c r="U2181" s="11">
        <f t="shared" si="173"/>
        <v>42074.837870370371</v>
      </c>
      <c r="V2181" s="11">
        <f t="shared" si="174"/>
        <v>42104.837870370371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7">
        <f t="shared" si="175"/>
        <v>68.709999999999994</v>
      </c>
      <c r="Q2182" t="str">
        <f t="shared" si="176"/>
        <v>music</v>
      </c>
      <c r="R2182" t="str">
        <f t="shared" si="177"/>
        <v>rock</v>
      </c>
      <c r="S2182">
        <v>42279.336435185185</v>
      </c>
      <c r="T2182">
        <v>42321.378101851849</v>
      </c>
      <c r="U2182" s="11">
        <f t="shared" si="173"/>
        <v>42279.336435185185</v>
      </c>
      <c r="V2182" s="11">
        <f t="shared" si="174"/>
        <v>42321.378101851849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7">
        <f t="shared" si="175"/>
        <v>57.77</v>
      </c>
      <c r="Q2183" t="str">
        <f t="shared" si="176"/>
        <v>games</v>
      </c>
      <c r="R2183" t="str">
        <f t="shared" si="177"/>
        <v>tabletop games</v>
      </c>
      <c r="S2183">
        <v>42772.671909722216</v>
      </c>
      <c r="T2183">
        <v>42786.671909722216</v>
      </c>
      <c r="U2183" s="11">
        <f t="shared" si="173"/>
        <v>42772.671909722216</v>
      </c>
      <c r="V2183" s="11">
        <f t="shared" si="174"/>
        <v>42786.671909722216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7">
        <f t="shared" si="175"/>
        <v>44.17</v>
      </c>
      <c r="Q2184" t="str">
        <f t="shared" si="176"/>
        <v>games</v>
      </c>
      <c r="R2184" t="str">
        <f t="shared" si="177"/>
        <v>tabletop games</v>
      </c>
      <c r="S2184">
        <v>41879.567418981482</v>
      </c>
      <c r="T2184">
        <v>41914.567418981482</v>
      </c>
      <c r="U2184" s="11">
        <f t="shared" si="173"/>
        <v>41879.567418981482</v>
      </c>
      <c r="V2184" s="11">
        <f t="shared" si="174"/>
        <v>41914.567418981482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7">
        <f t="shared" si="175"/>
        <v>31.57</v>
      </c>
      <c r="Q2185" t="str">
        <f t="shared" si="176"/>
        <v>games</v>
      </c>
      <c r="R2185" t="str">
        <f t="shared" si="177"/>
        <v>tabletop games</v>
      </c>
      <c r="S2185">
        <v>42745.032141203708</v>
      </c>
      <c r="T2185">
        <v>42774.874999999993</v>
      </c>
      <c r="U2185" s="11">
        <f t="shared" si="173"/>
        <v>42745.032141203708</v>
      </c>
      <c r="V2185" s="11">
        <f t="shared" si="174"/>
        <v>42774.874999999993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s="7">
        <f t="shared" si="175"/>
        <v>107.05</v>
      </c>
      <c r="Q2186" t="str">
        <f t="shared" si="176"/>
        <v>games</v>
      </c>
      <c r="R2186" t="str">
        <f t="shared" si="177"/>
        <v>tabletop games</v>
      </c>
      <c r="S2186">
        <v>42380.356956018521</v>
      </c>
      <c r="T2186">
        <v>42394.333333333336</v>
      </c>
      <c r="U2186" s="11">
        <f t="shared" si="173"/>
        <v>42380.356956018521</v>
      </c>
      <c r="V2186" s="11">
        <f t="shared" si="174"/>
        <v>42394.333333333336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7">
        <f t="shared" si="175"/>
        <v>149.03</v>
      </c>
      <c r="Q2187" t="str">
        <f t="shared" si="176"/>
        <v>games</v>
      </c>
      <c r="R2187" t="str">
        <f t="shared" si="177"/>
        <v>tabletop games</v>
      </c>
      <c r="S2187">
        <v>41319.016655092593</v>
      </c>
      <c r="T2187">
        <v>41359.016655092593</v>
      </c>
      <c r="U2187" s="11">
        <f t="shared" si="173"/>
        <v>41319.016655092593</v>
      </c>
      <c r="V2187" s="11">
        <f t="shared" si="174"/>
        <v>41359.016655092593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7">
        <f t="shared" si="175"/>
        <v>55.96</v>
      </c>
      <c r="Q2188" t="str">
        <f t="shared" si="176"/>
        <v>games</v>
      </c>
      <c r="R2188" t="str">
        <f t="shared" si="177"/>
        <v>tabletop games</v>
      </c>
      <c r="S2188">
        <v>42583.281747685185</v>
      </c>
      <c r="T2188">
        <v>42619.749999999993</v>
      </c>
      <c r="U2188" s="11">
        <f t="shared" si="173"/>
        <v>42583.281747685185</v>
      </c>
      <c r="V2188" s="11">
        <f t="shared" si="174"/>
        <v>42619.749999999993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7">
        <f t="shared" si="175"/>
        <v>56.97</v>
      </c>
      <c r="Q2189" t="str">
        <f t="shared" si="176"/>
        <v>games</v>
      </c>
      <c r="R2189" t="str">
        <f t="shared" si="177"/>
        <v>tabletop games</v>
      </c>
      <c r="S2189">
        <v>42067.875763888886</v>
      </c>
      <c r="T2189">
        <v>42096.832638888889</v>
      </c>
      <c r="U2189" s="11">
        <f t="shared" si="173"/>
        <v>42067.875763888886</v>
      </c>
      <c r="V2189" s="11">
        <f t="shared" si="174"/>
        <v>42096.832638888889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7">
        <f t="shared" si="175"/>
        <v>44.06</v>
      </c>
      <c r="Q2190" t="str">
        <f t="shared" si="176"/>
        <v>games</v>
      </c>
      <c r="R2190" t="str">
        <f t="shared" si="177"/>
        <v>tabletop games</v>
      </c>
      <c r="S2190">
        <v>42633.252789351849</v>
      </c>
      <c r="T2190">
        <v>42668.374999999993</v>
      </c>
      <c r="U2190" s="11">
        <f t="shared" si="173"/>
        <v>42633.252789351849</v>
      </c>
      <c r="V2190" s="11">
        <f t="shared" si="174"/>
        <v>42668.374999999993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7">
        <f t="shared" si="175"/>
        <v>68.63</v>
      </c>
      <c r="Q2191" t="str">
        <f t="shared" si="176"/>
        <v>games</v>
      </c>
      <c r="R2191" t="str">
        <f t="shared" si="177"/>
        <v>tabletop games</v>
      </c>
      <c r="S2191">
        <v>42467.454861111109</v>
      </c>
      <c r="T2191">
        <v>42481.583333333336</v>
      </c>
      <c r="U2191" s="11">
        <f t="shared" si="173"/>
        <v>42467.454861111109</v>
      </c>
      <c r="V2191" s="11">
        <f t="shared" si="174"/>
        <v>42481.583333333336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7">
        <f t="shared" si="175"/>
        <v>65.319999999999993</v>
      </c>
      <c r="Q2192" t="str">
        <f t="shared" si="176"/>
        <v>games</v>
      </c>
      <c r="R2192" t="str">
        <f t="shared" si="177"/>
        <v>tabletop games</v>
      </c>
      <c r="S2192">
        <v>42417.291712962957</v>
      </c>
      <c r="T2192">
        <v>42451.957638888889</v>
      </c>
      <c r="U2192" s="11">
        <f t="shared" si="173"/>
        <v>42417.291712962957</v>
      </c>
      <c r="V2192" s="11">
        <f t="shared" si="174"/>
        <v>42451.957638888889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7">
        <f t="shared" si="175"/>
        <v>35.92</v>
      </c>
      <c r="Q2193" t="str">
        <f t="shared" si="176"/>
        <v>games</v>
      </c>
      <c r="R2193" t="str">
        <f t="shared" si="177"/>
        <v>tabletop games</v>
      </c>
      <c r="S2193">
        <v>42768.5003125</v>
      </c>
      <c r="T2193">
        <v>42780.5003125</v>
      </c>
      <c r="U2193" s="11">
        <f t="shared" si="173"/>
        <v>42768.5003125</v>
      </c>
      <c r="V2193" s="11">
        <f t="shared" si="174"/>
        <v>42780.5003125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7">
        <f t="shared" si="175"/>
        <v>40.07</v>
      </c>
      <c r="Q2194" t="str">
        <f t="shared" si="176"/>
        <v>games</v>
      </c>
      <c r="R2194" t="str">
        <f t="shared" si="177"/>
        <v>tabletop games</v>
      </c>
      <c r="S2194">
        <v>42691.517870370364</v>
      </c>
      <c r="T2194">
        <v>42719.624999999993</v>
      </c>
      <c r="U2194" s="11">
        <f t="shared" si="173"/>
        <v>42691.517870370364</v>
      </c>
      <c r="V2194" s="11">
        <f t="shared" si="174"/>
        <v>42719.624999999993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7">
        <f t="shared" si="175"/>
        <v>75.650000000000006</v>
      </c>
      <c r="Q2195" t="str">
        <f t="shared" si="176"/>
        <v>games</v>
      </c>
      <c r="R2195" t="str">
        <f t="shared" si="177"/>
        <v>tabletop games</v>
      </c>
      <c r="S2195">
        <v>42664.072592592587</v>
      </c>
      <c r="T2195">
        <v>42694.874305555553</v>
      </c>
      <c r="U2195" s="11">
        <f t="shared" si="173"/>
        <v>42664.072592592587</v>
      </c>
      <c r="V2195" s="11">
        <f t="shared" si="174"/>
        <v>42694.874305555553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7">
        <f t="shared" si="175"/>
        <v>61.2</v>
      </c>
      <c r="Q2196" t="str">
        <f t="shared" si="176"/>
        <v>games</v>
      </c>
      <c r="R2196" t="str">
        <f t="shared" si="177"/>
        <v>tabletop games</v>
      </c>
      <c r="S2196">
        <v>42425.42465277778</v>
      </c>
      <c r="T2196">
        <v>42455.382986111108</v>
      </c>
      <c r="U2196" s="11">
        <f t="shared" si="173"/>
        <v>42425.42465277778</v>
      </c>
      <c r="V2196" s="11">
        <f t="shared" si="174"/>
        <v>42455.382986111108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7">
        <f t="shared" si="175"/>
        <v>48.13</v>
      </c>
      <c r="Q2197" t="str">
        <f t="shared" si="176"/>
        <v>games</v>
      </c>
      <c r="R2197" t="str">
        <f t="shared" si="177"/>
        <v>tabletop games</v>
      </c>
      <c r="S2197">
        <v>42197.438657407409</v>
      </c>
      <c r="T2197">
        <v>42227.438657407409</v>
      </c>
      <c r="U2197" s="11">
        <f t="shared" si="173"/>
        <v>42197.438657407409</v>
      </c>
      <c r="V2197" s="11">
        <f t="shared" si="174"/>
        <v>42227.438657407409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7">
        <f t="shared" si="175"/>
        <v>68.11</v>
      </c>
      <c r="Q2198" t="str">
        <f t="shared" si="176"/>
        <v>games</v>
      </c>
      <c r="R2198" t="str">
        <f t="shared" si="177"/>
        <v>tabletop games</v>
      </c>
      <c r="S2198">
        <v>42675.153958333329</v>
      </c>
      <c r="T2198">
        <v>42705.958333333336</v>
      </c>
      <c r="U2198" s="11">
        <f t="shared" si="173"/>
        <v>42675.153958333329</v>
      </c>
      <c r="V2198" s="11">
        <f t="shared" si="174"/>
        <v>42705.958333333336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7">
        <f t="shared" si="175"/>
        <v>65.89</v>
      </c>
      <c r="Q2199" t="str">
        <f t="shared" si="176"/>
        <v>games</v>
      </c>
      <c r="R2199" t="str">
        <f t="shared" si="177"/>
        <v>tabletop games</v>
      </c>
      <c r="S2199">
        <v>42033.25068287037</v>
      </c>
      <c r="T2199">
        <v>42063.25068287037</v>
      </c>
      <c r="U2199" s="11">
        <f t="shared" si="173"/>
        <v>42033.25068287037</v>
      </c>
      <c r="V2199" s="11">
        <f t="shared" si="174"/>
        <v>42063.25068287037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7">
        <f t="shared" si="175"/>
        <v>81.650000000000006</v>
      </c>
      <c r="Q2200" t="str">
        <f t="shared" si="176"/>
        <v>games</v>
      </c>
      <c r="R2200" t="str">
        <f t="shared" si="177"/>
        <v>tabletop games</v>
      </c>
      <c r="S2200">
        <v>42292.180555555555</v>
      </c>
      <c r="T2200">
        <v>42322.222222222219</v>
      </c>
      <c r="U2200" s="11">
        <f t="shared" si="173"/>
        <v>42292.180555555555</v>
      </c>
      <c r="V2200" s="11">
        <f t="shared" si="174"/>
        <v>42322.222222222219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7">
        <f t="shared" si="175"/>
        <v>52.7</v>
      </c>
      <c r="Q2201" t="str">
        <f t="shared" si="176"/>
        <v>games</v>
      </c>
      <c r="R2201" t="str">
        <f t="shared" si="177"/>
        <v>tabletop games</v>
      </c>
      <c r="S2201">
        <v>42262.083310185182</v>
      </c>
      <c r="T2201">
        <v>42292.083310185182</v>
      </c>
      <c r="U2201" s="11">
        <f t="shared" si="173"/>
        <v>42262.083310185182</v>
      </c>
      <c r="V2201" s="11">
        <f t="shared" si="174"/>
        <v>42292.083310185182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7">
        <f t="shared" si="175"/>
        <v>41.23</v>
      </c>
      <c r="Q2202" t="str">
        <f t="shared" si="176"/>
        <v>games</v>
      </c>
      <c r="R2202" t="str">
        <f t="shared" si="177"/>
        <v>tabletop games</v>
      </c>
      <c r="S2202">
        <v>42163.292453703696</v>
      </c>
      <c r="T2202">
        <v>42190.791666666664</v>
      </c>
      <c r="U2202" s="11">
        <f t="shared" si="173"/>
        <v>42163.292453703696</v>
      </c>
      <c r="V2202" s="11">
        <f t="shared" si="174"/>
        <v>42190.791666666664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7">
        <f t="shared" si="175"/>
        <v>15.04</v>
      </c>
      <c r="Q2203" t="str">
        <f t="shared" si="176"/>
        <v>music</v>
      </c>
      <c r="R2203" t="str">
        <f t="shared" si="177"/>
        <v>electronic music</v>
      </c>
      <c r="S2203">
        <v>41276.513483796298</v>
      </c>
      <c r="T2203">
        <v>41290.513483796298</v>
      </c>
      <c r="U2203" s="11">
        <f t="shared" si="173"/>
        <v>41276.513483796298</v>
      </c>
      <c r="V2203" s="11">
        <f t="shared" si="174"/>
        <v>41290.513483796298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7">
        <f t="shared" si="175"/>
        <v>39.07</v>
      </c>
      <c r="Q2204" t="str">
        <f t="shared" si="176"/>
        <v>music</v>
      </c>
      <c r="R2204" t="str">
        <f t="shared" si="177"/>
        <v>electronic music</v>
      </c>
      <c r="S2204">
        <v>41184.515833333331</v>
      </c>
      <c r="T2204">
        <v>41214.515833333331</v>
      </c>
      <c r="U2204" s="11">
        <f t="shared" si="173"/>
        <v>41184.515833333331</v>
      </c>
      <c r="V2204" s="11">
        <f t="shared" si="174"/>
        <v>41214.515833333331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7">
        <f t="shared" si="175"/>
        <v>43.82</v>
      </c>
      <c r="Q2205" t="str">
        <f t="shared" si="176"/>
        <v>music</v>
      </c>
      <c r="R2205" t="str">
        <f t="shared" si="177"/>
        <v>electronic music</v>
      </c>
      <c r="S2205">
        <v>42241.526412037034</v>
      </c>
      <c r="T2205">
        <v>42271.526412037034</v>
      </c>
      <c r="U2205" s="11">
        <f t="shared" si="173"/>
        <v>42241.526412037034</v>
      </c>
      <c r="V2205" s="11">
        <f t="shared" si="174"/>
        <v>42271.526412037034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7">
        <f t="shared" si="175"/>
        <v>27.3</v>
      </c>
      <c r="Q2206" t="str">
        <f t="shared" si="176"/>
        <v>music</v>
      </c>
      <c r="R2206" t="str">
        <f t="shared" si="177"/>
        <v>electronic music</v>
      </c>
      <c r="S2206">
        <v>41311.978229166663</v>
      </c>
      <c r="T2206">
        <v>41341.978229166663</v>
      </c>
      <c r="U2206" s="11">
        <f t="shared" si="173"/>
        <v>41311.978229166663</v>
      </c>
      <c r="V2206" s="11">
        <f t="shared" si="174"/>
        <v>41341.978229166663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7">
        <f t="shared" si="175"/>
        <v>42.22</v>
      </c>
      <c r="Q2207" t="str">
        <f t="shared" si="176"/>
        <v>music</v>
      </c>
      <c r="R2207" t="str">
        <f t="shared" si="177"/>
        <v>electronic music</v>
      </c>
      <c r="S2207">
        <v>41031.488298611104</v>
      </c>
      <c r="T2207">
        <v>41061.488298611104</v>
      </c>
      <c r="U2207" s="11">
        <f t="shared" si="173"/>
        <v>41031.488298611104</v>
      </c>
      <c r="V2207" s="11">
        <f t="shared" si="174"/>
        <v>41061.488298611104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7">
        <f t="shared" si="175"/>
        <v>33.24</v>
      </c>
      <c r="Q2208" t="str">
        <f t="shared" si="176"/>
        <v>music</v>
      </c>
      <c r="R2208" t="str">
        <f t="shared" si="177"/>
        <v>electronic music</v>
      </c>
      <c r="S2208">
        <v>40996.923888888887</v>
      </c>
      <c r="T2208">
        <v>41014.923888888887</v>
      </c>
      <c r="U2208" s="11">
        <f t="shared" si="173"/>
        <v>40996.923888888887</v>
      </c>
      <c r="V2208" s="11">
        <f t="shared" si="174"/>
        <v>41014.923888888887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7">
        <f t="shared" si="175"/>
        <v>285.70999999999998</v>
      </c>
      <c r="Q2209" t="str">
        <f t="shared" si="176"/>
        <v>music</v>
      </c>
      <c r="R2209" t="str">
        <f t="shared" si="177"/>
        <v>electronic music</v>
      </c>
      <c r="S2209">
        <v>41563.860798611109</v>
      </c>
      <c r="T2209">
        <v>41593.902465277773</v>
      </c>
      <c r="U2209" s="11">
        <f t="shared" si="173"/>
        <v>41563.860798611109</v>
      </c>
      <c r="V2209" s="11">
        <f t="shared" si="174"/>
        <v>41593.902465277773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7">
        <f t="shared" si="175"/>
        <v>42.33</v>
      </c>
      <c r="Q2210" t="str">
        <f t="shared" si="176"/>
        <v>music</v>
      </c>
      <c r="R2210" t="str">
        <f t="shared" si="177"/>
        <v>electronic music</v>
      </c>
      <c r="S2210">
        <v>40946.548912037033</v>
      </c>
      <c r="T2210">
        <v>41005.833333333328</v>
      </c>
      <c r="U2210" s="11">
        <f t="shared" si="173"/>
        <v>40946.548912037033</v>
      </c>
      <c r="V2210" s="11">
        <f t="shared" si="174"/>
        <v>41005.833333333328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7">
        <f t="shared" si="175"/>
        <v>50.27</v>
      </c>
      <c r="Q2211" t="str">
        <f t="shared" si="176"/>
        <v>music</v>
      </c>
      <c r="R2211" t="str">
        <f t="shared" si="177"/>
        <v>electronic music</v>
      </c>
      <c r="S2211">
        <v>41732.14634259259</v>
      </c>
      <c r="T2211">
        <v>41743.625</v>
      </c>
      <c r="U2211" s="11">
        <f t="shared" si="173"/>
        <v>41732.14634259259</v>
      </c>
      <c r="V2211" s="11">
        <f t="shared" si="174"/>
        <v>41743.625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7">
        <f t="shared" si="175"/>
        <v>61.9</v>
      </c>
      <c r="Q2212" t="str">
        <f t="shared" si="176"/>
        <v>music</v>
      </c>
      <c r="R2212" t="str">
        <f t="shared" si="177"/>
        <v>electronic music</v>
      </c>
      <c r="S2212">
        <v>40955.732754629629</v>
      </c>
      <c r="T2212">
        <v>41013.399999999994</v>
      </c>
      <c r="U2212" s="11">
        <f t="shared" si="173"/>
        <v>40955.732754629629</v>
      </c>
      <c r="V2212" s="11">
        <f t="shared" si="174"/>
        <v>41013.399999999994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7">
        <f t="shared" si="175"/>
        <v>40.75</v>
      </c>
      <c r="Q2213" t="str">
        <f t="shared" si="176"/>
        <v>music</v>
      </c>
      <c r="R2213" t="str">
        <f t="shared" si="177"/>
        <v>electronic music</v>
      </c>
      <c r="S2213">
        <v>41716.451678240737</v>
      </c>
      <c r="T2213">
        <v>41738.957638888889</v>
      </c>
      <c r="U2213" s="11">
        <f t="shared" si="173"/>
        <v>41716.451678240737</v>
      </c>
      <c r="V2213" s="11">
        <f t="shared" si="174"/>
        <v>41738.957638888889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7">
        <f t="shared" si="175"/>
        <v>55.8</v>
      </c>
      <c r="Q2214" t="str">
        <f t="shared" si="176"/>
        <v>music</v>
      </c>
      <c r="R2214" t="str">
        <f t="shared" si="177"/>
        <v>electronic music</v>
      </c>
      <c r="S2214">
        <v>41548.414085648146</v>
      </c>
      <c r="T2214">
        <v>41581.708333333328</v>
      </c>
      <c r="U2214" s="11">
        <f t="shared" si="173"/>
        <v>41548.414085648146</v>
      </c>
      <c r="V2214" s="11">
        <f t="shared" si="174"/>
        <v>41581.708333333328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7">
        <f t="shared" si="175"/>
        <v>10</v>
      </c>
      <c r="Q2215" t="str">
        <f t="shared" si="176"/>
        <v>music</v>
      </c>
      <c r="R2215" t="str">
        <f t="shared" si="177"/>
        <v>electronic music</v>
      </c>
      <c r="S2215">
        <v>42109.492812499993</v>
      </c>
      <c r="T2215">
        <v>42139.492812499993</v>
      </c>
      <c r="U2215" s="11">
        <f t="shared" si="173"/>
        <v>42109.492812499993</v>
      </c>
      <c r="V2215" s="11">
        <f t="shared" si="174"/>
        <v>42139.492812499993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7">
        <f t="shared" si="175"/>
        <v>73.13</v>
      </c>
      <c r="Q2216" t="str">
        <f t="shared" si="176"/>
        <v>music</v>
      </c>
      <c r="R2216" t="str">
        <f t="shared" si="177"/>
        <v>electronic music</v>
      </c>
      <c r="S2216">
        <v>41646.45888888889</v>
      </c>
      <c r="T2216">
        <v>41676.45888888889</v>
      </c>
      <c r="U2216" s="11">
        <f t="shared" si="173"/>
        <v>41646.45888888889</v>
      </c>
      <c r="V2216" s="11">
        <f t="shared" si="174"/>
        <v>41676.45888888889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7">
        <f t="shared" si="175"/>
        <v>26.06</v>
      </c>
      <c r="Q2217" t="str">
        <f t="shared" si="176"/>
        <v>music</v>
      </c>
      <c r="R2217" t="str">
        <f t="shared" si="177"/>
        <v>electronic music</v>
      </c>
      <c r="S2217">
        <v>40958.383935185186</v>
      </c>
      <c r="T2217">
        <v>40980.957638888889</v>
      </c>
      <c r="U2217" s="11">
        <f t="shared" si="173"/>
        <v>40958.383935185186</v>
      </c>
      <c r="V2217" s="11">
        <f t="shared" si="174"/>
        <v>40980.957638888889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7">
        <f t="shared" si="175"/>
        <v>22.64</v>
      </c>
      <c r="Q2218" t="str">
        <f t="shared" si="176"/>
        <v>music</v>
      </c>
      <c r="R2218" t="str">
        <f t="shared" si="177"/>
        <v>electronic music</v>
      </c>
      <c r="S2218">
        <v>42194.418344907412</v>
      </c>
      <c r="T2218">
        <v>42208.418344907412</v>
      </c>
      <c r="U2218" s="11">
        <f t="shared" si="173"/>
        <v>42194.418344907412</v>
      </c>
      <c r="V2218" s="11">
        <f t="shared" si="174"/>
        <v>42208.418344907412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7">
        <f t="shared" si="175"/>
        <v>47.22</v>
      </c>
      <c r="Q2219" t="str">
        <f t="shared" si="176"/>
        <v>music</v>
      </c>
      <c r="R2219" t="str">
        <f t="shared" si="177"/>
        <v>electronic music</v>
      </c>
      <c r="S2219">
        <v>42299.443437499998</v>
      </c>
      <c r="T2219">
        <v>42309.999999999993</v>
      </c>
      <c r="U2219" s="11">
        <f t="shared" si="173"/>
        <v>42299.443437499998</v>
      </c>
      <c r="V2219" s="11">
        <f t="shared" si="174"/>
        <v>42309.999999999993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7">
        <f t="shared" si="175"/>
        <v>32.32</v>
      </c>
      <c r="Q2220" t="str">
        <f t="shared" si="176"/>
        <v>music</v>
      </c>
      <c r="R2220" t="str">
        <f t="shared" si="177"/>
        <v>electronic music</v>
      </c>
      <c r="S2220">
        <v>41127.478969907403</v>
      </c>
      <c r="T2220">
        <v>41149.666666666664</v>
      </c>
      <c r="U2220" s="11">
        <f t="shared" si="173"/>
        <v>41127.478969907403</v>
      </c>
      <c r="V2220" s="11">
        <f t="shared" si="174"/>
        <v>41149.666666666664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7">
        <f t="shared" si="175"/>
        <v>53.42</v>
      </c>
      <c r="Q2221" t="str">
        <f t="shared" si="176"/>
        <v>music</v>
      </c>
      <c r="R2221" t="str">
        <f t="shared" si="177"/>
        <v>electronic music</v>
      </c>
      <c r="S2221">
        <v>42205.385555555556</v>
      </c>
      <c r="T2221">
        <v>42235.385555555556</v>
      </c>
      <c r="U2221" s="11">
        <f t="shared" si="173"/>
        <v>42205.385555555556</v>
      </c>
      <c r="V2221" s="11">
        <f t="shared" si="174"/>
        <v>42235.385555555556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7">
        <f t="shared" si="175"/>
        <v>51.3</v>
      </c>
      <c r="Q2222" t="str">
        <f t="shared" si="176"/>
        <v>music</v>
      </c>
      <c r="R2222" t="str">
        <f t="shared" si="177"/>
        <v>electronic music</v>
      </c>
      <c r="S2222">
        <v>41451.727268518516</v>
      </c>
      <c r="T2222">
        <v>41481.727268518516</v>
      </c>
      <c r="U2222" s="11">
        <f t="shared" si="173"/>
        <v>41451.727268518516</v>
      </c>
      <c r="V2222" s="11">
        <f t="shared" si="174"/>
        <v>41481.727268518516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7">
        <f t="shared" si="175"/>
        <v>37.200000000000003</v>
      </c>
      <c r="Q2223" t="str">
        <f t="shared" si="176"/>
        <v>games</v>
      </c>
      <c r="R2223" t="str">
        <f t="shared" si="177"/>
        <v>tabletop games</v>
      </c>
      <c r="S2223">
        <v>42452.333437499998</v>
      </c>
      <c r="T2223">
        <v>42482.666666666664</v>
      </c>
      <c r="U2223" s="11">
        <f t="shared" si="173"/>
        <v>42452.333437499998</v>
      </c>
      <c r="V2223" s="11">
        <f t="shared" si="174"/>
        <v>42482.666666666664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7">
        <f t="shared" si="175"/>
        <v>27.1</v>
      </c>
      <c r="Q2224" t="str">
        <f t="shared" si="176"/>
        <v>games</v>
      </c>
      <c r="R2224" t="str">
        <f t="shared" si="177"/>
        <v>tabletop games</v>
      </c>
      <c r="S2224">
        <v>40906.454247685186</v>
      </c>
      <c r="T2224">
        <v>40936.454247685186</v>
      </c>
      <c r="U2224" s="11">
        <f t="shared" si="173"/>
        <v>40906.454247685186</v>
      </c>
      <c r="V2224" s="11">
        <f t="shared" si="174"/>
        <v>40936.454247685186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7">
        <f t="shared" si="175"/>
        <v>206.31</v>
      </c>
      <c r="Q2225" t="str">
        <f t="shared" si="176"/>
        <v>games</v>
      </c>
      <c r="R2225" t="str">
        <f t="shared" si="177"/>
        <v>tabletop games</v>
      </c>
      <c r="S2225">
        <v>42152.307500000003</v>
      </c>
      <c r="T2225">
        <v>42182.307500000003</v>
      </c>
      <c r="U2225" s="11">
        <f t="shared" si="173"/>
        <v>42152.307500000003</v>
      </c>
      <c r="V2225" s="11">
        <f t="shared" si="174"/>
        <v>42182.307500000003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7">
        <f t="shared" si="175"/>
        <v>82.15</v>
      </c>
      <c r="Q2226" t="str">
        <f t="shared" si="176"/>
        <v>games</v>
      </c>
      <c r="R2226" t="str">
        <f t="shared" si="177"/>
        <v>tabletop games</v>
      </c>
      <c r="S2226">
        <v>42644.334201388883</v>
      </c>
      <c r="T2226">
        <v>42672.458333333336</v>
      </c>
      <c r="U2226" s="11">
        <f t="shared" si="173"/>
        <v>42644.334201388883</v>
      </c>
      <c r="V2226" s="11">
        <f t="shared" si="174"/>
        <v>42672.458333333336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7">
        <f t="shared" si="175"/>
        <v>164.8</v>
      </c>
      <c r="Q2227" t="str">
        <f t="shared" si="176"/>
        <v>games</v>
      </c>
      <c r="R2227" t="str">
        <f t="shared" si="177"/>
        <v>tabletop games</v>
      </c>
      <c r="S2227">
        <v>41873.458506944444</v>
      </c>
      <c r="T2227">
        <v>41903.458506944444</v>
      </c>
      <c r="U2227" s="11">
        <f t="shared" si="173"/>
        <v>41873.458506944444</v>
      </c>
      <c r="V2227" s="11">
        <f t="shared" si="174"/>
        <v>41903.458506944444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7">
        <f t="shared" si="175"/>
        <v>60.82</v>
      </c>
      <c r="Q2228" t="str">
        <f t="shared" si="176"/>
        <v>games</v>
      </c>
      <c r="R2228" t="str">
        <f t="shared" si="177"/>
        <v>tabletop games</v>
      </c>
      <c r="S2228">
        <v>42381.465532407405</v>
      </c>
      <c r="T2228">
        <v>42411.874305555553</v>
      </c>
      <c r="U2228" s="11">
        <f t="shared" si="173"/>
        <v>42381.465532407405</v>
      </c>
      <c r="V2228" s="11">
        <f t="shared" si="174"/>
        <v>42411.874305555553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7">
        <f t="shared" si="175"/>
        <v>67.97</v>
      </c>
      <c r="Q2229" t="str">
        <f t="shared" si="176"/>
        <v>games</v>
      </c>
      <c r="R2229" t="str">
        <f t="shared" si="177"/>
        <v>tabletop games</v>
      </c>
      <c r="S2229">
        <v>41561.474016203698</v>
      </c>
      <c r="T2229">
        <v>41591.515682870369</v>
      </c>
      <c r="U2229" s="11">
        <f t="shared" si="173"/>
        <v>41561.474016203698</v>
      </c>
      <c r="V2229" s="11">
        <f t="shared" si="174"/>
        <v>41591.515682870369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7">
        <f t="shared" si="175"/>
        <v>81.56</v>
      </c>
      <c r="Q2230" t="str">
        <f t="shared" si="176"/>
        <v>games</v>
      </c>
      <c r="R2230" t="str">
        <f t="shared" si="177"/>
        <v>tabletop games</v>
      </c>
      <c r="S2230">
        <v>42201.944861111107</v>
      </c>
      <c r="T2230">
        <v>42231.944861111107</v>
      </c>
      <c r="U2230" s="11">
        <f t="shared" si="173"/>
        <v>42201.944861111107</v>
      </c>
      <c r="V2230" s="11">
        <f t="shared" si="174"/>
        <v>42231.944861111107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7">
        <f t="shared" si="175"/>
        <v>25.43</v>
      </c>
      <c r="Q2231" t="str">
        <f t="shared" si="176"/>
        <v>games</v>
      </c>
      <c r="R2231" t="str">
        <f t="shared" si="177"/>
        <v>tabletop games</v>
      </c>
      <c r="S2231">
        <v>41484.330914351849</v>
      </c>
      <c r="T2231">
        <v>41519.833333333328</v>
      </c>
      <c r="U2231" s="11">
        <f t="shared" si="173"/>
        <v>41484.330914351849</v>
      </c>
      <c r="V2231" s="11">
        <f t="shared" si="174"/>
        <v>41519.833333333328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7">
        <f t="shared" si="175"/>
        <v>21.5</v>
      </c>
      <c r="Q2232" t="str">
        <f t="shared" si="176"/>
        <v>games</v>
      </c>
      <c r="R2232" t="str">
        <f t="shared" si="177"/>
        <v>tabletop games</v>
      </c>
      <c r="S2232">
        <v>41724.547766203701</v>
      </c>
      <c r="T2232">
        <v>41754.547766203701</v>
      </c>
      <c r="U2232" s="11">
        <f t="shared" si="173"/>
        <v>41724.547766203701</v>
      </c>
      <c r="V2232" s="11">
        <f t="shared" si="174"/>
        <v>41754.547766203701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7">
        <f t="shared" si="175"/>
        <v>27.23</v>
      </c>
      <c r="Q2233" t="str">
        <f t="shared" si="176"/>
        <v>games</v>
      </c>
      <c r="R2233" t="str">
        <f t="shared" si="177"/>
        <v>tabletop games</v>
      </c>
      <c r="S2233">
        <v>41423.577557870369</v>
      </c>
      <c r="T2233">
        <v>41449.875</v>
      </c>
      <c r="U2233" s="11">
        <f t="shared" si="173"/>
        <v>41423.577557870369</v>
      </c>
      <c r="V2233" s="11">
        <f t="shared" si="174"/>
        <v>41449.875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7">
        <f t="shared" si="175"/>
        <v>25.09</v>
      </c>
      <c r="Q2234" t="str">
        <f t="shared" si="176"/>
        <v>games</v>
      </c>
      <c r="R2234" t="str">
        <f t="shared" si="177"/>
        <v>tabletop games</v>
      </c>
      <c r="S2234">
        <v>41806.460740740738</v>
      </c>
      <c r="T2234">
        <v>41838.791666666664</v>
      </c>
      <c r="U2234" s="11">
        <f t="shared" si="173"/>
        <v>41806.460740740738</v>
      </c>
      <c r="V2234" s="11">
        <f t="shared" si="174"/>
        <v>41838.791666666664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7">
        <f t="shared" si="175"/>
        <v>21.23</v>
      </c>
      <c r="Q2235" t="str">
        <f t="shared" si="176"/>
        <v>games</v>
      </c>
      <c r="R2235" t="str">
        <f t="shared" si="177"/>
        <v>tabletop games</v>
      </c>
      <c r="S2235">
        <v>42331.045590277768</v>
      </c>
      <c r="T2235">
        <v>42351.666666666664</v>
      </c>
      <c r="U2235" s="11">
        <f t="shared" si="173"/>
        <v>42331.045590277768</v>
      </c>
      <c r="V2235" s="11">
        <f t="shared" si="174"/>
        <v>42351.666666666664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7">
        <f t="shared" si="175"/>
        <v>41.61</v>
      </c>
      <c r="Q2236" t="str">
        <f t="shared" si="176"/>
        <v>games</v>
      </c>
      <c r="R2236" t="str">
        <f t="shared" si="177"/>
        <v>tabletop games</v>
      </c>
      <c r="S2236">
        <v>42710.491284722222</v>
      </c>
      <c r="T2236">
        <v>42740.491284722222</v>
      </c>
      <c r="U2236" s="11">
        <f t="shared" si="173"/>
        <v>42710.491284722222</v>
      </c>
      <c r="V2236" s="11">
        <f t="shared" si="174"/>
        <v>42740.491284722222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7">
        <f t="shared" si="175"/>
        <v>135.59</v>
      </c>
      <c r="Q2237" t="str">
        <f t="shared" si="176"/>
        <v>games</v>
      </c>
      <c r="R2237" t="str">
        <f t="shared" si="177"/>
        <v>tabletop games</v>
      </c>
      <c r="S2237">
        <v>42061.688784722217</v>
      </c>
      <c r="T2237">
        <v>42091.64711805556</v>
      </c>
      <c r="U2237" s="11">
        <f t="shared" si="173"/>
        <v>42061.688784722217</v>
      </c>
      <c r="V2237" s="11">
        <f t="shared" si="174"/>
        <v>42091.64711805556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7">
        <f t="shared" si="175"/>
        <v>22.12</v>
      </c>
      <c r="Q2238" t="str">
        <f t="shared" si="176"/>
        <v>games</v>
      </c>
      <c r="R2238" t="str">
        <f t="shared" si="177"/>
        <v>tabletop games</v>
      </c>
      <c r="S2238">
        <v>42371.283831018511</v>
      </c>
      <c r="T2238">
        <v>42401.283831018511</v>
      </c>
      <c r="U2238" s="11">
        <f t="shared" si="173"/>
        <v>42371.283831018511</v>
      </c>
      <c r="V2238" s="11">
        <f t="shared" si="174"/>
        <v>42401.283831018511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7">
        <f t="shared" si="175"/>
        <v>64.63</v>
      </c>
      <c r="Q2239" t="str">
        <f t="shared" si="176"/>
        <v>games</v>
      </c>
      <c r="R2239" t="str">
        <f t="shared" si="177"/>
        <v>tabletop games</v>
      </c>
      <c r="S2239">
        <v>41914.669942129629</v>
      </c>
      <c r="T2239">
        <v>41954.999305555553</v>
      </c>
      <c r="U2239" s="11">
        <f t="shared" si="173"/>
        <v>41914.669942129629</v>
      </c>
      <c r="V2239" s="11">
        <f t="shared" si="174"/>
        <v>41954.999305555553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7">
        <f t="shared" si="175"/>
        <v>69.569999999999993</v>
      </c>
      <c r="Q2240" t="str">
        <f t="shared" si="176"/>
        <v>games</v>
      </c>
      <c r="R2240" t="str">
        <f t="shared" si="177"/>
        <v>tabletop games</v>
      </c>
      <c r="S2240">
        <v>42774.28837962963</v>
      </c>
      <c r="T2240">
        <v>42804.28837962963</v>
      </c>
      <c r="U2240" s="11">
        <f t="shared" si="173"/>
        <v>42774.28837962963</v>
      </c>
      <c r="V2240" s="11">
        <f t="shared" si="174"/>
        <v>42804.28837962963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7">
        <f t="shared" si="175"/>
        <v>75.13</v>
      </c>
      <c r="Q2241" t="str">
        <f t="shared" si="176"/>
        <v>games</v>
      </c>
      <c r="R2241" t="str">
        <f t="shared" si="177"/>
        <v>tabletop games</v>
      </c>
      <c r="S2241">
        <v>41572.625162037039</v>
      </c>
      <c r="T2241">
        <v>41608.834722222222</v>
      </c>
      <c r="U2241" s="11">
        <f t="shared" si="173"/>
        <v>41572.625162037039</v>
      </c>
      <c r="V2241" s="11">
        <f t="shared" si="174"/>
        <v>41608.834722222222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7">
        <f t="shared" si="175"/>
        <v>140.97999999999999</v>
      </c>
      <c r="Q2242" t="str">
        <f t="shared" si="176"/>
        <v>games</v>
      </c>
      <c r="R2242" t="str">
        <f t="shared" si="177"/>
        <v>tabletop games</v>
      </c>
      <c r="S2242">
        <v>42452.492407407401</v>
      </c>
      <c r="T2242">
        <v>42482.492407407401</v>
      </c>
      <c r="U2242" s="11">
        <f t="shared" ref="U2242:U2305" si="178">(((J2242/60)/60)/24)+DATE(1970,1,1)+(-8/24)</f>
        <v>42452.492407407401</v>
      </c>
      <c r="V2242" s="11">
        <f t="shared" ref="V2242:V2305" si="179">(((I2242/60)/60)/24)+DATE(1970,1,1)+(-8/24)</f>
        <v>42482.492407407401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7">
        <f t="shared" ref="P2243:P2306" si="180">ROUND(E2243/L2243,2)</f>
        <v>49.47</v>
      </c>
      <c r="Q2243" t="str">
        <f t="shared" ref="Q2243:Q2306" si="181">LEFT(N2243,SEARCH("/",N2243,1)-1)</f>
        <v>games</v>
      </c>
      <c r="R2243" t="str">
        <f t="shared" ref="R2243:R2306" si="182">RIGHT(N2243,LEN(N2243)-SEARCH("/",N2243))</f>
        <v>tabletop games</v>
      </c>
      <c r="S2243">
        <v>42766.494212962956</v>
      </c>
      <c r="T2243">
        <v>42796.494212962956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7">
        <f t="shared" si="180"/>
        <v>53.87</v>
      </c>
      <c r="Q2244" t="str">
        <f t="shared" si="181"/>
        <v>games</v>
      </c>
      <c r="R2244" t="str">
        <f t="shared" si="182"/>
        <v>tabletop games</v>
      </c>
      <c r="S2244">
        <v>41569.242280092592</v>
      </c>
      <c r="T2244">
        <v>41604.79305555555</v>
      </c>
      <c r="U2244" s="11">
        <f t="shared" si="178"/>
        <v>41569.242280092592</v>
      </c>
      <c r="V2244" s="11">
        <f t="shared" si="179"/>
        <v>41604.79305555555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7">
        <f t="shared" si="180"/>
        <v>4.57</v>
      </c>
      <c r="Q2245" t="str">
        <f t="shared" si="181"/>
        <v>games</v>
      </c>
      <c r="R2245" t="str">
        <f t="shared" si="182"/>
        <v>tabletop games</v>
      </c>
      <c r="S2245">
        <v>42800.417708333327</v>
      </c>
      <c r="T2245">
        <v>42806.791666666664</v>
      </c>
      <c r="U2245" s="11">
        <f t="shared" si="178"/>
        <v>42800.417708333327</v>
      </c>
      <c r="V2245" s="11">
        <f t="shared" si="179"/>
        <v>42806.791666666664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7">
        <f t="shared" si="180"/>
        <v>65</v>
      </c>
      <c r="Q2246" t="str">
        <f t="shared" si="181"/>
        <v>games</v>
      </c>
      <c r="R2246" t="str">
        <f t="shared" si="182"/>
        <v>tabletop games</v>
      </c>
      <c r="S2246">
        <v>42647.485486111109</v>
      </c>
      <c r="T2246">
        <v>42659.520833333336</v>
      </c>
      <c r="U2246" s="11">
        <f t="shared" si="178"/>
        <v>42647.485486111109</v>
      </c>
      <c r="V2246" s="11">
        <f t="shared" si="179"/>
        <v>42659.520833333336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7">
        <f t="shared" si="180"/>
        <v>53.48</v>
      </c>
      <c r="Q2247" t="str">
        <f t="shared" si="181"/>
        <v>games</v>
      </c>
      <c r="R2247" t="str">
        <f t="shared" si="182"/>
        <v>tabletop games</v>
      </c>
      <c r="S2247">
        <v>41660.375196759262</v>
      </c>
      <c r="T2247">
        <v>41691.416666666664</v>
      </c>
      <c r="U2247" s="11">
        <f t="shared" si="178"/>
        <v>41660.375196759262</v>
      </c>
      <c r="V2247" s="11">
        <f t="shared" si="179"/>
        <v>41691.416666666664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7">
        <f t="shared" si="180"/>
        <v>43.91</v>
      </c>
      <c r="Q2248" t="str">
        <f t="shared" si="181"/>
        <v>games</v>
      </c>
      <c r="R2248" t="str">
        <f t="shared" si="182"/>
        <v>tabletop games</v>
      </c>
      <c r="S2248">
        <v>42221.458449074074</v>
      </c>
      <c r="T2248">
        <v>42251.458449074074</v>
      </c>
      <c r="U2248" s="11">
        <f t="shared" si="178"/>
        <v>42221.458449074074</v>
      </c>
      <c r="V2248" s="11">
        <f t="shared" si="179"/>
        <v>42251.458449074074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7">
        <f t="shared" si="180"/>
        <v>50.85</v>
      </c>
      <c r="Q2249" t="str">
        <f t="shared" si="181"/>
        <v>games</v>
      </c>
      <c r="R2249" t="str">
        <f t="shared" si="182"/>
        <v>tabletop games</v>
      </c>
      <c r="S2249">
        <v>42200.332928240743</v>
      </c>
      <c r="T2249">
        <v>42214.332928240743</v>
      </c>
      <c r="U2249" s="11">
        <f t="shared" si="178"/>
        <v>42200.332928240743</v>
      </c>
      <c r="V2249" s="11">
        <f t="shared" si="179"/>
        <v>42214.332928240743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7">
        <f t="shared" si="180"/>
        <v>58.63</v>
      </c>
      <c r="Q2250" t="str">
        <f t="shared" si="181"/>
        <v>games</v>
      </c>
      <c r="R2250" t="str">
        <f t="shared" si="182"/>
        <v>tabletop games</v>
      </c>
      <c r="S2250">
        <v>42688.542569444442</v>
      </c>
      <c r="T2250">
        <v>42718.542569444442</v>
      </c>
      <c r="U2250" s="11">
        <f t="shared" si="178"/>
        <v>42688.542569444442</v>
      </c>
      <c r="V2250" s="11">
        <f t="shared" si="179"/>
        <v>42718.542569444442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7">
        <f t="shared" si="180"/>
        <v>32.82</v>
      </c>
      <c r="Q2251" t="str">
        <f t="shared" si="181"/>
        <v>games</v>
      </c>
      <c r="R2251" t="str">
        <f t="shared" si="182"/>
        <v>tabletop games</v>
      </c>
      <c r="S2251">
        <v>41336.369965277772</v>
      </c>
      <c r="T2251">
        <v>41366.328298611108</v>
      </c>
      <c r="U2251" s="11">
        <f t="shared" si="178"/>
        <v>41336.369965277772</v>
      </c>
      <c r="V2251" s="11">
        <f t="shared" si="179"/>
        <v>41366.328298611108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7">
        <f t="shared" si="180"/>
        <v>426.93</v>
      </c>
      <c r="Q2252" t="str">
        <f t="shared" si="181"/>
        <v>games</v>
      </c>
      <c r="R2252" t="str">
        <f t="shared" si="182"/>
        <v>tabletop games</v>
      </c>
      <c r="S2252">
        <v>42676.6721412037</v>
      </c>
      <c r="T2252">
        <v>42706.713807870365</v>
      </c>
      <c r="U2252" s="11">
        <f t="shared" si="178"/>
        <v>42676.6721412037</v>
      </c>
      <c r="V2252" s="11">
        <f t="shared" si="179"/>
        <v>42706.713807870365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7">
        <f t="shared" si="180"/>
        <v>23.81</v>
      </c>
      <c r="Q2253" t="str">
        <f t="shared" si="181"/>
        <v>games</v>
      </c>
      <c r="R2253" t="str">
        <f t="shared" si="182"/>
        <v>tabletop games</v>
      </c>
      <c r="S2253">
        <v>41846.012465277774</v>
      </c>
      <c r="T2253">
        <v>41867.012465277774</v>
      </c>
      <c r="U2253" s="11">
        <f t="shared" si="178"/>
        <v>41846.012465277774</v>
      </c>
      <c r="V2253" s="11">
        <f t="shared" si="179"/>
        <v>41867.012465277774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7">
        <f t="shared" si="180"/>
        <v>98.41</v>
      </c>
      <c r="Q2254" t="str">
        <f t="shared" si="181"/>
        <v>games</v>
      </c>
      <c r="R2254" t="str">
        <f t="shared" si="182"/>
        <v>tabletop games</v>
      </c>
      <c r="S2254">
        <v>42572.994652777772</v>
      </c>
      <c r="T2254">
        <v>42587.994652777772</v>
      </c>
      <c r="U2254" s="11">
        <f t="shared" si="178"/>
        <v>42572.994652777772</v>
      </c>
      <c r="V2254" s="11">
        <f t="shared" si="179"/>
        <v>42587.994652777772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7">
        <f t="shared" si="180"/>
        <v>107.32</v>
      </c>
      <c r="Q2255" t="str">
        <f t="shared" si="181"/>
        <v>games</v>
      </c>
      <c r="R2255" t="str">
        <f t="shared" si="182"/>
        <v>tabletop games</v>
      </c>
      <c r="S2255">
        <v>42296.297997685186</v>
      </c>
      <c r="T2255">
        <v>42326.33966435185</v>
      </c>
      <c r="U2255" s="11">
        <f t="shared" si="178"/>
        <v>42296.297997685186</v>
      </c>
      <c r="V2255" s="11">
        <f t="shared" si="179"/>
        <v>42326.33966435185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7">
        <f t="shared" si="180"/>
        <v>11.67</v>
      </c>
      <c r="Q2256" t="str">
        <f t="shared" si="181"/>
        <v>games</v>
      </c>
      <c r="R2256" t="str">
        <f t="shared" si="182"/>
        <v>tabletop games</v>
      </c>
      <c r="S2256">
        <v>42752.314444444441</v>
      </c>
      <c r="T2256">
        <v>42759.314444444441</v>
      </c>
      <c r="U2256" s="11">
        <f t="shared" si="178"/>
        <v>42752.314444444441</v>
      </c>
      <c r="V2256" s="11">
        <f t="shared" si="179"/>
        <v>42759.314444444441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7">
        <f t="shared" si="180"/>
        <v>41.78</v>
      </c>
      <c r="Q2257" t="str">
        <f t="shared" si="181"/>
        <v>games</v>
      </c>
      <c r="R2257" t="str">
        <f t="shared" si="182"/>
        <v>tabletop games</v>
      </c>
      <c r="S2257">
        <v>42467.618645833332</v>
      </c>
      <c r="T2257">
        <v>42497.618645833332</v>
      </c>
      <c r="U2257" s="11">
        <f t="shared" si="178"/>
        <v>42467.618645833332</v>
      </c>
      <c r="V2257" s="11">
        <f t="shared" si="179"/>
        <v>42497.618645833332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7">
        <f t="shared" si="180"/>
        <v>21.38</v>
      </c>
      <c r="Q2258" t="str">
        <f t="shared" si="181"/>
        <v>games</v>
      </c>
      <c r="R2258" t="str">
        <f t="shared" si="182"/>
        <v>tabletop games</v>
      </c>
      <c r="S2258">
        <v>42682.118587962956</v>
      </c>
      <c r="T2258">
        <v>42696.118587962956</v>
      </c>
      <c r="U2258" s="11">
        <f t="shared" si="178"/>
        <v>42682.118587962956</v>
      </c>
      <c r="V2258" s="11">
        <f t="shared" si="179"/>
        <v>42696.118587962956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7">
        <f t="shared" si="180"/>
        <v>94.1</v>
      </c>
      <c r="Q2259" t="str">
        <f t="shared" si="181"/>
        <v>games</v>
      </c>
      <c r="R2259" t="str">
        <f t="shared" si="182"/>
        <v>tabletop games</v>
      </c>
      <c r="S2259">
        <v>42505.603344907409</v>
      </c>
      <c r="T2259">
        <v>42540.624999999993</v>
      </c>
      <c r="U2259" s="11">
        <f t="shared" si="178"/>
        <v>42505.603344907409</v>
      </c>
      <c r="V2259" s="11">
        <f t="shared" si="179"/>
        <v>42540.624999999993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7">
        <f t="shared" si="180"/>
        <v>15.72</v>
      </c>
      <c r="Q2260" t="str">
        <f t="shared" si="181"/>
        <v>games</v>
      </c>
      <c r="R2260" t="str">
        <f t="shared" si="182"/>
        <v>tabletop games</v>
      </c>
      <c r="S2260">
        <v>42136.417673611104</v>
      </c>
      <c r="T2260">
        <v>42166.417673611104</v>
      </c>
      <c r="U2260" s="11">
        <f t="shared" si="178"/>
        <v>42136.417673611104</v>
      </c>
      <c r="V2260" s="11">
        <f t="shared" si="179"/>
        <v>42166.417673611104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7">
        <f t="shared" si="180"/>
        <v>90.64</v>
      </c>
      <c r="Q2261" t="str">
        <f t="shared" si="181"/>
        <v>games</v>
      </c>
      <c r="R2261" t="str">
        <f t="shared" si="182"/>
        <v>tabletop games</v>
      </c>
      <c r="S2261">
        <v>42702.47148148148</v>
      </c>
      <c r="T2261">
        <v>42712.47148148148</v>
      </c>
      <c r="U2261" s="11">
        <f t="shared" si="178"/>
        <v>42702.47148148148</v>
      </c>
      <c r="V2261" s="11">
        <f t="shared" si="179"/>
        <v>42712.47148148148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7">
        <f t="shared" si="180"/>
        <v>97.3</v>
      </c>
      <c r="Q2262" t="str">
        <f t="shared" si="181"/>
        <v>games</v>
      </c>
      <c r="R2262" t="str">
        <f t="shared" si="182"/>
        <v>tabletop games</v>
      </c>
      <c r="S2262">
        <v>41694.683449074073</v>
      </c>
      <c r="T2262">
        <v>41724.641782407409</v>
      </c>
      <c r="U2262" s="11">
        <f t="shared" si="178"/>
        <v>41694.683449074073</v>
      </c>
      <c r="V2262" s="11">
        <f t="shared" si="179"/>
        <v>41724.641782407409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7">
        <f t="shared" si="180"/>
        <v>37.119999999999997</v>
      </c>
      <c r="Q2263" t="str">
        <f t="shared" si="181"/>
        <v>games</v>
      </c>
      <c r="R2263" t="str">
        <f t="shared" si="182"/>
        <v>tabletop games</v>
      </c>
      <c r="S2263">
        <v>42759.391435185178</v>
      </c>
      <c r="T2263">
        <v>42780.391435185178</v>
      </c>
      <c r="U2263" s="11">
        <f t="shared" si="178"/>
        <v>42759.391435185178</v>
      </c>
      <c r="V2263" s="11">
        <f t="shared" si="179"/>
        <v>42780.391435185178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7">
        <f t="shared" si="180"/>
        <v>28.1</v>
      </c>
      <c r="Q2264" t="str">
        <f t="shared" si="181"/>
        <v>games</v>
      </c>
      <c r="R2264" t="str">
        <f t="shared" si="182"/>
        <v>tabletop games</v>
      </c>
      <c r="S2264">
        <v>41926.251828703702</v>
      </c>
      <c r="T2264">
        <v>41960.666666666664</v>
      </c>
      <c r="U2264" s="11">
        <f t="shared" si="178"/>
        <v>41926.251828703702</v>
      </c>
      <c r="V2264" s="11">
        <f t="shared" si="179"/>
        <v>41960.666666666664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7">
        <f t="shared" si="180"/>
        <v>144.43</v>
      </c>
      <c r="Q2265" t="str">
        <f t="shared" si="181"/>
        <v>games</v>
      </c>
      <c r="R2265" t="str">
        <f t="shared" si="182"/>
        <v>tabletop games</v>
      </c>
      <c r="S2265">
        <v>42014.498993055553</v>
      </c>
      <c r="T2265">
        <v>42035.498993055553</v>
      </c>
      <c r="U2265" s="11">
        <f t="shared" si="178"/>
        <v>42014.498993055553</v>
      </c>
      <c r="V2265" s="11">
        <f t="shared" si="179"/>
        <v>42035.498993055553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7">
        <f t="shared" si="180"/>
        <v>24.27</v>
      </c>
      <c r="Q2266" t="str">
        <f t="shared" si="181"/>
        <v>games</v>
      </c>
      <c r="R2266" t="str">
        <f t="shared" si="182"/>
        <v>tabletop games</v>
      </c>
      <c r="S2266">
        <v>42496.249004629623</v>
      </c>
      <c r="T2266">
        <v>42512.791666666664</v>
      </c>
      <c r="U2266" s="11">
        <f t="shared" si="178"/>
        <v>42496.249004629623</v>
      </c>
      <c r="V2266" s="11">
        <f t="shared" si="179"/>
        <v>42512.791666666664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7">
        <f t="shared" si="180"/>
        <v>35.119999999999997</v>
      </c>
      <c r="Q2267" t="str">
        <f t="shared" si="181"/>
        <v>games</v>
      </c>
      <c r="R2267" t="str">
        <f t="shared" si="182"/>
        <v>tabletop games</v>
      </c>
      <c r="S2267">
        <v>42689.519756944443</v>
      </c>
      <c r="T2267">
        <v>42696.519756944443</v>
      </c>
      <c r="U2267" s="11">
        <f t="shared" si="178"/>
        <v>42689.519756944443</v>
      </c>
      <c r="V2267" s="11">
        <f t="shared" si="179"/>
        <v>42696.519756944443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7">
        <f t="shared" si="180"/>
        <v>24.76</v>
      </c>
      <c r="Q2268" t="str">
        <f t="shared" si="181"/>
        <v>games</v>
      </c>
      <c r="R2268" t="str">
        <f t="shared" si="182"/>
        <v>tabletop games</v>
      </c>
      <c r="S2268">
        <v>42469.541574074072</v>
      </c>
      <c r="T2268">
        <v>42486.749999999993</v>
      </c>
      <c r="U2268" s="11">
        <f t="shared" si="178"/>
        <v>42469.541574074072</v>
      </c>
      <c r="V2268" s="11">
        <f t="shared" si="179"/>
        <v>42486.749999999993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7">
        <f t="shared" si="180"/>
        <v>188.38</v>
      </c>
      <c r="Q2269" t="str">
        <f t="shared" si="181"/>
        <v>games</v>
      </c>
      <c r="R2269" t="str">
        <f t="shared" si="182"/>
        <v>tabletop games</v>
      </c>
      <c r="S2269">
        <v>41968.496493055551</v>
      </c>
      <c r="T2269">
        <v>41993.708333333336</v>
      </c>
      <c r="U2269" s="11">
        <f t="shared" si="178"/>
        <v>41968.496493055551</v>
      </c>
      <c r="V2269" s="11">
        <f t="shared" si="179"/>
        <v>41993.708333333336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7">
        <f t="shared" si="180"/>
        <v>148.08000000000001</v>
      </c>
      <c r="Q2270" t="str">
        <f t="shared" si="181"/>
        <v>games</v>
      </c>
      <c r="R2270" t="str">
        <f t="shared" si="182"/>
        <v>tabletop games</v>
      </c>
      <c r="S2270">
        <v>42775.749016203699</v>
      </c>
      <c r="T2270">
        <v>42805.749016203699</v>
      </c>
      <c r="U2270" s="11">
        <f t="shared" si="178"/>
        <v>42775.749016203699</v>
      </c>
      <c r="V2270" s="11">
        <f t="shared" si="179"/>
        <v>42805.749016203699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7">
        <f t="shared" si="180"/>
        <v>49.93</v>
      </c>
      <c r="Q2271" t="str">
        <f t="shared" si="181"/>
        <v>games</v>
      </c>
      <c r="R2271" t="str">
        <f t="shared" si="182"/>
        <v>tabletop games</v>
      </c>
      <c r="S2271">
        <v>42776.371099537035</v>
      </c>
      <c r="T2271">
        <v>42800.874999999993</v>
      </c>
      <c r="U2271" s="11">
        <f t="shared" si="178"/>
        <v>42776.371099537035</v>
      </c>
      <c r="V2271" s="11">
        <f t="shared" si="179"/>
        <v>42800.874999999993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7">
        <f t="shared" si="180"/>
        <v>107.82</v>
      </c>
      <c r="Q2272" t="str">
        <f t="shared" si="181"/>
        <v>games</v>
      </c>
      <c r="R2272" t="str">
        <f t="shared" si="182"/>
        <v>tabletop games</v>
      </c>
      <c r="S2272">
        <v>42725.536030092589</v>
      </c>
      <c r="T2272">
        <v>42745.582638888889</v>
      </c>
      <c r="U2272" s="11">
        <f t="shared" si="178"/>
        <v>42725.536030092589</v>
      </c>
      <c r="V2272" s="11">
        <f t="shared" si="179"/>
        <v>42745.582638888889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7">
        <f t="shared" si="180"/>
        <v>42.63</v>
      </c>
      <c r="Q2273" t="str">
        <f t="shared" si="181"/>
        <v>games</v>
      </c>
      <c r="R2273" t="str">
        <f t="shared" si="182"/>
        <v>tabletop games</v>
      </c>
      <c r="S2273">
        <v>42683.666712962957</v>
      </c>
      <c r="T2273">
        <v>42713.666712962957</v>
      </c>
      <c r="U2273" s="11">
        <f t="shared" si="178"/>
        <v>42683.666712962957</v>
      </c>
      <c r="V2273" s="11">
        <f t="shared" si="179"/>
        <v>42713.666712962957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7">
        <f t="shared" si="180"/>
        <v>14.37</v>
      </c>
      <c r="Q2274" t="str">
        <f t="shared" si="181"/>
        <v>games</v>
      </c>
      <c r="R2274" t="str">
        <f t="shared" si="182"/>
        <v>tabletop games</v>
      </c>
      <c r="S2274">
        <v>42315.366157407399</v>
      </c>
      <c r="T2274">
        <v>42345.366157407399</v>
      </c>
      <c r="U2274" s="11">
        <f t="shared" si="178"/>
        <v>42315.366157407399</v>
      </c>
      <c r="V2274" s="11">
        <f t="shared" si="179"/>
        <v>42345.366157407399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7">
        <f t="shared" si="180"/>
        <v>37.479999999999997</v>
      </c>
      <c r="Q2275" t="str">
        <f t="shared" si="181"/>
        <v>games</v>
      </c>
      <c r="R2275" t="str">
        <f t="shared" si="182"/>
        <v>tabletop games</v>
      </c>
      <c r="S2275">
        <v>42781.215763888882</v>
      </c>
      <c r="T2275">
        <v>42806.174097222225</v>
      </c>
      <c r="U2275" s="11">
        <f t="shared" si="178"/>
        <v>42781.215763888882</v>
      </c>
      <c r="V2275" s="11">
        <f t="shared" si="179"/>
        <v>42806.174097222225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7">
        <f t="shared" si="180"/>
        <v>30.2</v>
      </c>
      <c r="Q2276" t="str">
        <f t="shared" si="181"/>
        <v>games</v>
      </c>
      <c r="R2276" t="str">
        <f t="shared" si="182"/>
        <v>tabletop games</v>
      </c>
      <c r="S2276">
        <v>41663.167326388888</v>
      </c>
      <c r="T2276">
        <v>41693.167326388888</v>
      </c>
      <c r="U2276" s="11">
        <f t="shared" si="178"/>
        <v>41663.167326388888</v>
      </c>
      <c r="V2276" s="11">
        <f t="shared" si="179"/>
        <v>41693.167326388888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7">
        <f t="shared" si="180"/>
        <v>33.549999999999997</v>
      </c>
      <c r="Q2277" t="str">
        <f t="shared" si="181"/>
        <v>games</v>
      </c>
      <c r="R2277" t="str">
        <f t="shared" si="182"/>
        <v>tabletop games</v>
      </c>
      <c r="S2277">
        <v>41965.283321759263</v>
      </c>
      <c r="T2277">
        <v>41995.283321759263</v>
      </c>
      <c r="U2277" s="11">
        <f t="shared" si="178"/>
        <v>41965.283321759263</v>
      </c>
      <c r="V2277" s="11">
        <f t="shared" si="179"/>
        <v>41995.283321759263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7">
        <f t="shared" si="180"/>
        <v>64.75</v>
      </c>
      <c r="Q2278" t="str">
        <f t="shared" si="181"/>
        <v>games</v>
      </c>
      <c r="R2278" t="str">
        <f t="shared" si="182"/>
        <v>tabletop games</v>
      </c>
      <c r="S2278">
        <v>41614.318159722221</v>
      </c>
      <c r="T2278">
        <v>41644.318159722221</v>
      </c>
      <c r="U2278" s="11">
        <f t="shared" si="178"/>
        <v>41614.318159722221</v>
      </c>
      <c r="V2278" s="11">
        <f t="shared" si="179"/>
        <v>41644.318159722221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7">
        <f t="shared" si="180"/>
        <v>57.93</v>
      </c>
      <c r="Q2279" t="str">
        <f t="shared" si="181"/>
        <v>games</v>
      </c>
      <c r="R2279" t="str">
        <f t="shared" si="182"/>
        <v>tabletop games</v>
      </c>
      <c r="S2279">
        <v>40936.345173611109</v>
      </c>
      <c r="T2279">
        <v>40966.345173611109</v>
      </c>
      <c r="U2279" s="11">
        <f t="shared" si="178"/>
        <v>40936.345173611109</v>
      </c>
      <c r="V2279" s="11">
        <f t="shared" si="179"/>
        <v>40966.345173611109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7">
        <f t="shared" si="180"/>
        <v>53.08</v>
      </c>
      <c r="Q2280" t="str">
        <f t="shared" si="181"/>
        <v>games</v>
      </c>
      <c r="R2280" t="str">
        <f t="shared" si="182"/>
        <v>tabletop games</v>
      </c>
      <c r="S2280">
        <v>42338.375775462955</v>
      </c>
      <c r="T2280">
        <v>42372.624305555553</v>
      </c>
      <c r="U2280" s="11">
        <f t="shared" si="178"/>
        <v>42338.375775462955</v>
      </c>
      <c r="V2280" s="11">
        <f t="shared" si="179"/>
        <v>42372.624305555553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7">
        <f t="shared" si="180"/>
        <v>48.06</v>
      </c>
      <c r="Q2281" t="str">
        <f t="shared" si="181"/>
        <v>games</v>
      </c>
      <c r="R2281" t="str">
        <f t="shared" si="182"/>
        <v>tabletop games</v>
      </c>
      <c r="S2281">
        <v>42020.473368055551</v>
      </c>
      <c r="T2281">
        <v>42038.833333333336</v>
      </c>
      <c r="U2281" s="11">
        <f t="shared" si="178"/>
        <v>42020.473368055551</v>
      </c>
      <c r="V2281" s="11">
        <f t="shared" si="179"/>
        <v>42038.833333333336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7">
        <f t="shared" si="180"/>
        <v>82.4</v>
      </c>
      <c r="Q2282" t="str">
        <f t="shared" si="181"/>
        <v>games</v>
      </c>
      <c r="R2282" t="str">
        <f t="shared" si="182"/>
        <v>tabletop games</v>
      </c>
      <c r="S2282">
        <v>42234.291562499995</v>
      </c>
      <c r="T2282">
        <v>42264.291562499995</v>
      </c>
      <c r="U2282" s="11">
        <f t="shared" si="178"/>
        <v>42234.291562499995</v>
      </c>
      <c r="V2282" s="11">
        <f t="shared" si="179"/>
        <v>42264.291562499995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7">
        <f t="shared" si="180"/>
        <v>50.45</v>
      </c>
      <c r="Q2283" t="str">
        <f t="shared" si="181"/>
        <v>music</v>
      </c>
      <c r="R2283" t="str">
        <f t="shared" si="182"/>
        <v>rock</v>
      </c>
      <c r="S2283">
        <v>40686.952511574069</v>
      </c>
      <c r="T2283">
        <v>40748.951388888883</v>
      </c>
      <c r="U2283" s="11">
        <f t="shared" si="178"/>
        <v>40686.952511574069</v>
      </c>
      <c r="V2283" s="11">
        <f t="shared" si="179"/>
        <v>40748.951388888883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7">
        <f t="shared" si="180"/>
        <v>115.83</v>
      </c>
      <c r="Q2284" t="str">
        <f t="shared" si="181"/>
        <v>music</v>
      </c>
      <c r="R2284" t="str">
        <f t="shared" si="182"/>
        <v>rock</v>
      </c>
      <c r="S2284">
        <v>42322.841273148144</v>
      </c>
      <c r="T2284">
        <v>42382.841273148144</v>
      </c>
      <c r="U2284" s="11">
        <f t="shared" si="178"/>
        <v>42322.841273148144</v>
      </c>
      <c r="V2284" s="11">
        <f t="shared" si="179"/>
        <v>42382.841273148144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7">
        <f t="shared" si="180"/>
        <v>63.03</v>
      </c>
      <c r="Q2285" t="str">
        <f t="shared" si="181"/>
        <v>music</v>
      </c>
      <c r="R2285" t="str">
        <f t="shared" si="182"/>
        <v>rock</v>
      </c>
      <c r="S2285">
        <v>40977.791712962957</v>
      </c>
      <c r="T2285">
        <v>41037.750046296293</v>
      </c>
      <c r="U2285" s="11">
        <f t="shared" si="178"/>
        <v>40977.791712962957</v>
      </c>
      <c r="V2285" s="11">
        <f t="shared" si="179"/>
        <v>41037.750046296293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7">
        <f t="shared" si="180"/>
        <v>108.02</v>
      </c>
      <c r="Q2286" t="str">
        <f t="shared" si="181"/>
        <v>music</v>
      </c>
      <c r="R2286" t="str">
        <f t="shared" si="182"/>
        <v>rock</v>
      </c>
      <c r="S2286">
        <v>40585.463483796295</v>
      </c>
      <c r="T2286">
        <v>40613.833333333328</v>
      </c>
      <c r="U2286" s="11">
        <f t="shared" si="178"/>
        <v>40585.463483796295</v>
      </c>
      <c r="V2286" s="11">
        <f t="shared" si="179"/>
        <v>40613.833333333328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7">
        <f t="shared" si="180"/>
        <v>46.09</v>
      </c>
      <c r="Q2287" t="str">
        <f t="shared" si="181"/>
        <v>music</v>
      </c>
      <c r="R2287" t="str">
        <f t="shared" si="182"/>
        <v>rock</v>
      </c>
      <c r="S2287">
        <v>41058.852349537032</v>
      </c>
      <c r="T2287">
        <v>41088.852349537032</v>
      </c>
      <c r="U2287" s="11">
        <f t="shared" si="178"/>
        <v>41058.852349537032</v>
      </c>
      <c r="V2287" s="11">
        <f t="shared" si="179"/>
        <v>41088.852349537032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7">
        <f t="shared" si="180"/>
        <v>107.21</v>
      </c>
      <c r="Q2288" t="str">
        <f t="shared" si="181"/>
        <v>music</v>
      </c>
      <c r="R2288" t="str">
        <f t="shared" si="182"/>
        <v>rock</v>
      </c>
      <c r="S2288">
        <v>41494.630254629628</v>
      </c>
      <c r="T2288">
        <v>41522.832638888889</v>
      </c>
      <c r="U2288" s="11">
        <f t="shared" si="178"/>
        <v>41494.630254629628</v>
      </c>
      <c r="V2288" s="11">
        <f t="shared" si="179"/>
        <v>41522.832638888889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7">
        <f t="shared" si="180"/>
        <v>50.93</v>
      </c>
      <c r="Q2289" t="str">
        <f t="shared" si="181"/>
        <v>music</v>
      </c>
      <c r="R2289" t="str">
        <f t="shared" si="182"/>
        <v>rock</v>
      </c>
      <c r="S2289">
        <v>41792.334027777775</v>
      </c>
      <c r="T2289">
        <v>41813.334027777775</v>
      </c>
      <c r="U2289" s="11">
        <f t="shared" si="178"/>
        <v>41792.334027777775</v>
      </c>
      <c r="V2289" s="11">
        <f t="shared" si="179"/>
        <v>41813.334027777775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7">
        <f t="shared" si="180"/>
        <v>40.04</v>
      </c>
      <c r="Q2290" t="str">
        <f t="shared" si="181"/>
        <v>music</v>
      </c>
      <c r="R2290" t="str">
        <f t="shared" si="182"/>
        <v>rock</v>
      </c>
      <c r="S2290">
        <v>41067.494085648148</v>
      </c>
      <c r="T2290">
        <v>41086.416666666664</v>
      </c>
      <c r="U2290" s="11">
        <f t="shared" si="178"/>
        <v>41067.494085648148</v>
      </c>
      <c r="V2290" s="11">
        <f t="shared" si="179"/>
        <v>41086.416666666664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7">
        <f t="shared" si="180"/>
        <v>64.44</v>
      </c>
      <c r="Q2291" t="str">
        <f t="shared" si="181"/>
        <v>music</v>
      </c>
      <c r="R2291" t="str">
        <f t="shared" si="182"/>
        <v>rock</v>
      </c>
      <c r="S2291">
        <v>41571.665046296293</v>
      </c>
      <c r="T2291">
        <v>41614.640277777777</v>
      </c>
      <c r="U2291" s="11">
        <f t="shared" si="178"/>
        <v>41571.665046296293</v>
      </c>
      <c r="V2291" s="11">
        <f t="shared" si="179"/>
        <v>41614.640277777777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7">
        <f t="shared" si="180"/>
        <v>53.83</v>
      </c>
      <c r="Q2292" t="str">
        <f t="shared" si="181"/>
        <v>music</v>
      </c>
      <c r="R2292" t="str">
        <f t="shared" si="182"/>
        <v>rock</v>
      </c>
      <c r="S2292">
        <v>40069.920486111107</v>
      </c>
      <c r="T2292">
        <v>40148.375</v>
      </c>
      <c r="U2292" s="11">
        <f t="shared" si="178"/>
        <v>40069.920486111107</v>
      </c>
      <c r="V2292" s="11">
        <f t="shared" si="179"/>
        <v>40148.375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7">
        <f t="shared" si="180"/>
        <v>100.47</v>
      </c>
      <c r="Q2293" t="str">
        <f t="shared" si="181"/>
        <v>music</v>
      </c>
      <c r="R2293" t="str">
        <f t="shared" si="182"/>
        <v>rock</v>
      </c>
      <c r="S2293">
        <v>40987.643726851849</v>
      </c>
      <c r="T2293">
        <v>41021.833333333328</v>
      </c>
      <c r="U2293" s="11">
        <f t="shared" si="178"/>
        <v>40987.643726851849</v>
      </c>
      <c r="V2293" s="11">
        <f t="shared" si="179"/>
        <v>41021.833333333328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7">
        <f t="shared" si="180"/>
        <v>46.63</v>
      </c>
      <c r="Q2294" t="str">
        <f t="shared" si="181"/>
        <v>music</v>
      </c>
      <c r="R2294" t="str">
        <f t="shared" si="182"/>
        <v>rock</v>
      </c>
      <c r="S2294">
        <v>40987.364305555551</v>
      </c>
      <c r="T2294">
        <v>41017.364305555551</v>
      </c>
      <c r="U2294" s="11">
        <f t="shared" si="178"/>
        <v>40987.364305555551</v>
      </c>
      <c r="V2294" s="11">
        <f t="shared" si="179"/>
        <v>41017.364305555551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7">
        <f t="shared" si="180"/>
        <v>34.07</v>
      </c>
      <c r="Q2295" t="str">
        <f t="shared" si="181"/>
        <v>music</v>
      </c>
      <c r="R2295" t="str">
        <f t="shared" si="182"/>
        <v>rock</v>
      </c>
      <c r="S2295">
        <v>41151.374988425923</v>
      </c>
      <c r="T2295">
        <v>41176.832638888889</v>
      </c>
      <c r="U2295" s="11">
        <f t="shared" si="178"/>
        <v>41151.374988425923</v>
      </c>
      <c r="V2295" s="11">
        <f t="shared" si="179"/>
        <v>41176.832638888889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7">
        <f t="shared" si="180"/>
        <v>65.209999999999994</v>
      </c>
      <c r="Q2296" t="str">
        <f t="shared" si="181"/>
        <v>music</v>
      </c>
      <c r="R2296" t="str">
        <f t="shared" si="182"/>
        <v>rock</v>
      </c>
      <c r="S2296">
        <v>41264.389814814815</v>
      </c>
      <c r="T2296">
        <v>41294.389814814815</v>
      </c>
      <c r="U2296" s="11">
        <f t="shared" si="178"/>
        <v>41264.389814814815</v>
      </c>
      <c r="V2296" s="11">
        <f t="shared" si="179"/>
        <v>41294.389814814815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7">
        <f t="shared" si="180"/>
        <v>44.21</v>
      </c>
      <c r="Q2297" t="str">
        <f t="shared" si="181"/>
        <v>music</v>
      </c>
      <c r="R2297" t="str">
        <f t="shared" si="182"/>
        <v>rock</v>
      </c>
      <c r="S2297">
        <v>41270.621018518512</v>
      </c>
      <c r="T2297">
        <v>41300.621018518512</v>
      </c>
      <c r="U2297" s="11">
        <f t="shared" si="178"/>
        <v>41270.621018518512</v>
      </c>
      <c r="V2297" s="11">
        <f t="shared" si="179"/>
        <v>41300.621018518512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7">
        <f t="shared" si="180"/>
        <v>71.97</v>
      </c>
      <c r="Q2298" t="str">
        <f t="shared" si="181"/>
        <v>music</v>
      </c>
      <c r="R2298" t="str">
        <f t="shared" si="182"/>
        <v>rock</v>
      </c>
      <c r="S2298">
        <v>40927.39844907407</v>
      </c>
      <c r="T2298">
        <v>40962.39844907407</v>
      </c>
      <c r="U2298" s="11">
        <f t="shared" si="178"/>
        <v>40927.39844907407</v>
      </c>
      <c r="V2298" s="11">
        <f t="shared" si="179"/>
        <v>40962.39844907407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7">
        <f t="shared" si="180"/>
        <v>52.95</v>
      </c>
      <c r="Q2299" t="str">
        <f t="shared" si="181"/>
        <v>music</v>
      </c>
      <c r="R2299" t="str">
        <f t="shared" si="182"/>
        <v>rock</v>
      </c>
      <c r="S2299">
        <v>40947.70890046296</v>
      </c>
      <c r="T2299">
        <v>40981.832638888889</v>
      </c>
      <c r="U2299" s="11">
        <f t="shared" si="178"/>
        <v>40947.70890046296</v>
      </c>
      <c r="V2299" s="11">
        <f t="shared" si="179"/>
        <v>40981.832638888889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7">
        <f t="shared" si="180"/>
        <v>109.45</v>
      </c>
      <c r="Q2300" t="str">
        <f t="shared" si="181"/>
        <v>music</v>
      </c>
      <c r="R2300" t="str">
        <f t="shared" si="182"/>
        <v>rock</v>
      </c>
      <c r="S2300">
        <v>41694.507326388884</v>
      </c>
      <c r="T2300">
        <v>41724.46565972222</v>
      </c>
      <c r="U2300" s="11">
        <f t="shared" si="178"/>
        <v>41694.507326388884</v>
      </c>
      <c r="V2300" s="11">
        <f t="shared" si="179"/>
        <v>41724.46565972222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7">
        <f t="shared" si="180"/>
        <v>75.040000000000006</v>
      </c>
      <c r="Q2301" t="str">
        <f t="shared" si="181"/>
        <v>music</v>
      </c>
      <c r="R2301" t="str">
        <f t="shared" si="182"/>
        <v>rock</v>
      </c>
      <c r="S2301">
        <v>40564.699178240735</v>
      </c>
      <c r="T2301">
        <v>40579.699178240735</v>
      </c>
      <c r="U2301" s="11">
        <f t="shared" si="178"/>
        <v>40564.699178240735</v>
      </c>
      <c r="V2301" s="11">
        <f t="shared" si="179"/>
        <v>40579.699178240735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7">
        <f t="shared" si="180"/>
        <v>115.71</v>
      </c>
      <c r="Q2302" t="str">
        <f t="shared" si="181"/>
        <v>music</v>
      </c>
      <c r="R2302" t="str">
        <f t="shared" si="182"/>
        <v>rock</v>
      </c>
      <c r="S2302">
        <v>41074.393703703703</v>
      </c>
      <c r="T2302">
        <v>41088.393703703703</v>
      </c>
      <c r="U2302" s="11">
        <f t="shared" si="178"/>
        <v>41074.393703703703</v>
      </c>
      <c r="V2302" s="11">
        <f t="shared" si="179"/>
        <v>41088.393703703703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7">
        <f t="shared" si="180"/>
        <v>31.66</v>
      </c>
      <c r="Q2303" t="str">
        <f t="shared" si="181"/>
        <v>music</v>
      </c>
      <c r="R2303" t="str">
        <f t="shared" si="182"/>
        <v>indie rock</v>
      </c>
      <c r="S2303">
        <v>41415.813611111109</v>
      </c>
      <c r="T2303">
        <v>41445.813611111109</v>
      </c>
      <c r="U2303" s="11">
        <f t="shared" si="178"/>
        <v>41415.813611111109</v>
      </c>
      <c r="V2303" s="11">
        <f t="shared" si="179"/>
        <v>41445.813611111109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7">
        <f t="shared" si="180"/>
        <v>46.18</v>
      </c>
      <c r="Q2304" t="str">
        <f t="shared" si="181"/>
        <v>music</v>
      </c>
      <c r="R2304" t="str">
        <f t="shared" si="182"/>
        <v>indie rock</v>
      </c>
      <c r="S2304">
        <v>41605.535115740735</v>
      </c>
      <c r="T2304">
        <v>41638.958333333328</v>
      </c>
      <c r="U2304" s="11">
        <f t="shared" si="178"/>
        <v>41605.535115740735</v>
      </c>
      <c r="V2304" s="11">
        <f t="shared" si="179"/>
        <v>41638.958333333328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7">
        <f t="shared" si="180"/>
        <v>68.48</v>
      </c>
      <c r="Q2305" t="str">
        <f t="shared" si="181"/>
        <v>music</v>
      </c>
      <c r="R2305" t="str">
        <f t="shared" si="182"/>
        <v>indie rock</v>
      </c>
      <c r="S2305">
        <v>40849.777731481481</v>
      </c>
      <c r="T2305">
        <v>40889.819398148145</v>
      </c>
      <c r="U2305" s="11">
        <f t="shared" si="178"/>
        <v>40849.777731481481</v>
      </c>
      <c r="V2305" s="11">
        <f t="shared" si="179"/>
        <v>40889.819398148145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7">
        <f t="shared" si="180"/>
        <v>53.47</v>
      </c>
      <c r="Q2306" t="str">
        <f t="shared" si="181"/>
        <v>music</v>
      </c>
      <c r="R2306" t="str">
        <f t="shared" si="182"/>
        <v>indie rock</v>
      </c>
      <c r="S2306">
        <v>40502.482534722221</v>
      </c>
      <c r="T2306">
        <v>40543.874305555553</v>
      </c>
      <c r="U2306" s="11">
        <f t="shared" ref="U2306:U2369" si="183">(((J2306/60)/60)/24)+DATE(1970,1,1)+(-8/24)</f>
        <v>40502.482534722221</v>
      </c>
      <c r="V2306" s="11">
        <f t="shared" ref="V2306:V2369" si="184">(((I2306/60)/60)/24)+DATE(1970,1,1)+(-8/24)</f>
        <v>40543.874305555553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7">
        <f t="shared" ref="P2307:P2370" si="185">ROUND(E2307/L2307,2)</f>
        <v>109.11</v>
      </c>
      <c r="Q2307" t="str">
        <f t="shared" ref="Q2307:Q2370" si="186">LEFT(N2307,SEARCH("/",N2307,1)-1)</f>
        <v>music</v>
      </c>
      <c r="R2307" t="str">
        <f t="shared" ref="R2307:R2370" si="187">RIGHT(N2307,LEN(N2307)-SEARCH("/",N2307))</f>
        <v>indie rock</v>
      </c>
      <c r="S2307">
        <v>41834.361944444441</v>
      </c>
      <c r="T2307">
        <v>41859.416666666664</v>
      </c>
      <c r="U2307" s="11">
        <f t="shared" si="183"/>
        <v>41834.361944444441</v>
      </c>
      <c r="V2307" s="11">
        <f t="shared" si="184"/>
        <v>41859.416666666664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7">
        <f t="shared" si="185"/>
        <v>51.19</v>
      </c>
      <c r="Q2308" t="str">
        <f t="shared" si="186"/>
        <v>music</v>
      </c>
      <c r="R2308" t="str">
        <f t="shared" si="187"/>
        <v>indie rock</v>
      </c>
      <c r="S2308">
        <v>40947.834826388884</v>
      </c>
      <c r="T2308">
        <v>40977.834826388884</v>
      </c>
      <c r="U2308" s="11">
        <f t="shared" si="183"/>
        <v>40947.834826388884</v>
      </c>
      <c r="V2308" s="11">
        <f t="shared" si="184"/>
        <v>40977.834826388884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7">
        <f t="shared" si="185"/>
        <v>27.94</v>
      </c>
      <c r="Q2309" t="str">
        <f t="shared" si="186"/>
        <v>music</v>
      </c>
      <c r="R2309" t="str">
        <f t="shared" si="187"/>
        <v>indie rock</v>
      </c>
      <c r="S2309">
        <v>41004.469131944439</v>
      </c>
      <c r="T2309">
        <v>41034.46907407407</v>
      </c>
      <c r="U2309" s="11">
        <f t="shared" si="183"/>
        <v>41004.469131944439</v>
      </c>
      <c r="V2309" s="11">
        <f t="shared" si="184"/>
        <v>41034.46907407407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7">
        <f t="shared" si="185"/>
        <v>82.5</v>
      </c>
      <c r="Q2310" t="str">
        <f t="shared" si="186"/>
        <v>music</v>
      </c>
      <c r="R2310" t="str">
        <f t="shared" si="187"/>
        <v>indie rock</v>
      </c>
      <c r="S2310">
        <v>41851.629583333335</v>
      </c>
      <c r="T2310">
        <v>41879.708333333328</v>
      </c>
      <c r="U2310" s="11">
        <f t="shared" si="183"/>
        <v>41851.629583333335</v>
      </c>
      <c r="V2310" s="11">
        <f t="shared" si="184"/>
        <v>41879.708333333328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7">
        <f t="shared" si="185"/>
        <v>59.82</v>
      </c>
      <c r="Q2311" t="str">
        <f t="shared" si="186"/>
        <v>music</v>
      </c>
      <c r="R2311" t="str">
        <f t="shared" si="187"/>
        <v>indie rock</v>
      </c>
      <c r="S2311">
        <v>41307.654363425921</v>
      </c>
      <c r="T2311">
        <v>41342.654363425921</v>
      </c>
      <c r="U2311" s="11">
        <f t="shared" si="183"/>
        <v>41307.654363425921</v>
      </c>
      <c r="V2311" s="11">
        <f t="shared" si="184"/>
        <v>41342.654363425921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7">
        <f t="shared" si="185"/>
        <v>64.819999999999993</v>
      </c>
      <c r="Q2312" t="str">
        <f t="shared" si="186"/>
        <v>music</v>
      </c>
      <c r="R2312" t="str">
        <f t="shared" si="187"/>
        <v>indie rock</v>
      </c>
      <c r="S2312">
        <v>41324.460821759254</v>
      </c>
      <c r="T2312">
        <v>41354.41915509259</v>
      </c>
      <c r="U2312" s="11">
        <f t="shared" si="183"/>
        <v>41324.460821759254</v>
      </c>
      <c r="V2312" s="11">
        <f t="shared" si="184"/>
        <v>41354.41915509259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7">
        <f t="shared" si="185"/>
        <v>90.1</v>
      </c>
      <c r="Q2313" t="str">
        <f t="shared" si="186"/>
        <v>music</v>
      </c>
      <c r="R2313" t="str">
        <f t="shared" si="187"/>
        <v>indie rock</v>
      </c>
      <c r="S2313">
        <v>41735.671168981477</v>
      </c>
      <c r="T2313">
        <v>41765.671168981477</v>
      </c>
      <c r="U2313" s="11">
        <f t="shared" si="183"/>
        <v>41735.671168981477</v>
      </c>
      <c r="V2313" s="11">
        <f t="shared" si="184"/>
        <v>41765.671168981477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7">
        <f t="shared" si="185"/>
        <v>40.96</v>
      </c>
      <c r="Q2314" t="str">
        <f t="shared" si="186"/>
        <v>music</v>
      </c>
      <c r="R2314" t="str">
        <f t="shared" si="187"/>
        <v>indie rock</v>
      </c>
      <c r="S2314">
        <v>41716.299513888887</v>
      </c>
      <c r="T2314">
        <v>41747.625</v>
      </c>
      <c r="U2314" s="11">
        <f t="shared" si="183"/>
        <v>41716.299513888887</v>
      </c>
      <c r="V2314" s="11">
        <f t="shared" si="184"/>
        <v>41747.625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7">
        <f t="shared" si="185"/>
        <v>56</v>
      </c>
      <c r="Q2315" t="str">
        <f t="shared" si="186"/>
        <v>music</v>
      </c>
      <c r="R2315" t="str">
        <f t="shared" si="187"/>
        <v>indie rock</v>
      </c>
      <c r="S2315">
        <v>41002.625300925924</v>
      </c>
      <c r="T2315">
        <v>41032.625300925924</v>
      </c>
      <c r="U2315" s="11">
        <f t="shared" si="183"/>
        <v>41002.625300925924</v>
      </c>
      <c r="V2315" s="11">
        <f t="shared" si="184"/>
        <v>41032.625300925924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7">
        <f t="shared" si="185"/>
        <v>37.67</v>
      </c>
      <c r="Q2316" t="str">
        <f t="shared" si="186"/>
        <v>music</v>
      </c>
      <c r="R2316" t="str">
        <f t="shared" si="187"/>
        <v>indie rock</v>
      </c>
      <c r="S2316">
        <v>41037.218252314815</v>
      </c>
      <c r="T2316">
        <v>41067.218252314815</v>
      </c>
      <c r="U2316" s="11">
        <f t="shared" si="183"/>
        <v>41037.218252314815</v>
      </c>
      <c r="V2316" s="11">
        <f t="shared" si="184"/>
        <v>41067.218252314815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7">
        <f t="shared" si="185"/>
        <v>40.08</v>
      </c>
      <c r="Q2317" t="str">
        <f t="shared" si="186"/>
        <v>music</v>
      </c>
      <c r="R2317" t="str">
        <f t="shared" si="187"/>
        <v>indie rock</v>
      </c>
      <c r="S2317">
        <v>41004.392858796295</v>
      </c>
      <c r="T2317">
        <v>41034.392858796295</v>
      </c>
      <c r="U2317" s="11">
        <f t="shared" si="183"/>
        <v>41004.392858796295</v>
      </c>
      <c r="V2317" s="11">
        <f t="shared" si="184"/>
        <v>41034.392858796295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7">
        <f t="shared" si="185"/>
        <v>78.03</v>
      </c>
      <c r="Q2318" t="str">
        <f t="shared" si="186"/>
        <v>music</v>
      </c>
      <c r="R2318" t="str">
        <f t="shared" si="187"/>
        <v>indie rock</v>
      </c>
      <c r="S2318">
        <v>40079.391782407409</v>
      </c>
      <c r="T2318">
        <v>40156.433333333334</v>
      </c>
      <c r="U2318" s="11">
        <f t="shared" si="183"/>
        <v>40079.391782407409</v>
      </c>
      <c r="V2318" s="11">
        <f t="shared" si="184"/>
        <v>40156.433333333334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7">
        <f t="shared" si="185"/>
        <v>18.91</v>
      </c>
      <c r="Q2319" t="str">
        <f t="shared" si="186"/>
        <v>music</v>
      </c>
      <c r="R2319" t="str">
        <f t="shared" si="187"/>
        <v>indie rock</v>
      </c>
      <c r="S2319">
        <v>40192.20890046296</v>
      </c>
      <c r="T2319">
        <v>40223.875</v>
      </c>
      <c r="U2319" s="11">
        <f t="shared" si="183"/>
        <v>40192.20890046296</v>
      </c>
      <c r="V2319" s="11">
        <f t="shared" si="184"/>
        <v>40223.875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7">
        <f t="shared" si="185"/>
        <v>37.130000000000003</v>
      </c>
      <c r="Q2320" t="str">
        <f t="shared" si="186"/>
        <v>music</v>
      </c>
      <c r="R2320" t="str">
        <f t="shared" si="187"/>
        <v>indie rock</v>
      </c>
      <c r="S2320">
        <v>40050.310347222221</v>
      </c>
      <c r="T2320">
        <v>40081.832638888889</v>
      </c>
      <c r="U2320" s="11">
        <f t="shared" si="183"/>
        <v>40050.310347222221</v>
      </c>
      <c r="V2320" s="11">
        <f t="shared" si="184"/>
        <v>40081.832638888889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7">
        <f t="shared" si="185"/>
        <v>41.96</v>
      </c>
      <c r="Q2321" t="str">
        <f t="shared" si="186"/>
        <v>music</v>
      </c>
      <c r="R2321" t="str">
        <f t="shared" si="187"/>
        <v>indie rock</v>
      </c>
      <c r="S2321">
        <v>41592.748668981476</v>
      </c>
      <c r="T2321">
        <v>41622.748668981476</v>
      </c>
      <c r="U2321" s="11">
        <f t="shared" si="183"/>
        <v>41592.748668981476</v>
      </c>
      <c r="V2321" s="11">
        <f t="shared" si="184"/>
        <v>41622.748668981476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7">
        <f t="shared" si="185"/>
        <v>61.04</v>
      </c>
      <c r="Q2322" t="str">
        <f t="shared" si="186"/>
        <v>music</v>
      </c>
      <c r="R2322" t="str">
        <f t="shared" si="187"/>
        <v>indie rock</v>
      </c>
      <c r="S2322">
        <v>41696.483796296292</v>
      </c>
      <c r="T2322">
        <v>41731.442129629628</v>
      </c>
      <c r="U2322" s="11">
        <f t="shared" si="183"/>
        <v>41696.483796296292</v>
      </c>
      <c r="V2322" s="11">
        <f t="shared" si="184"/>
        <v>41731.442129629628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7">
        <f t="shared" si="185"/>
        <v>64.53</v>
      </c>
      <c r="Q2323" t="str">
        <f t="shared" si="186"/>
        <v>food</v>
      </c>
      <c r="R2323" t="str">
        <f t="shared" si="187"/>
        <v>small batch</v>
      </c>
      <c r="S2323">
        <v>42798.927094907405</v>
      </c>
      <c r="T2323">
        <v>42828.885428240734</v>
      </c>
      <c r="U2323" s="11">
        <f t="shared" si="183"/>
        <v>42798.927094907405</v>
      </c>
      <c r="V2323" s="11">
        <f t="shared" si="184"/>
        <v>42828.885428240734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7">
        <f t="shared" si="185"/>
        <v>21.25</v>
      </c>
      <c r="Q2324" t="str">
        <f t="shared" si="186"/>
        <v>food</v>
      </c>
      <c r="R2324" t="str">
        <f t="shared" si="187"/>
        <v>small batch</v>
      </c>
      <c r="S2324">
        <v>42804.562141203707</v>
      </c>
      <c r="T2324">
        <v>42834.520474537036</v>
      </c>
      <c r="U2324" s="11">
        <f t="shared" si="183"/>
        <v>42804.562141203707</v>
      </c>
      <c r="V2324" s="11">
        <f t="shared" si="184"/>
        <v>42834.520474537036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7">
        <f t="shared" si="185"/>
        <v>30</v>
      </c>
      <c r="Q2325" t="str">
        <f t="shared" si="186"/>
        <v>food</v>
      </c>
      <c r="R2325" t="str">
        <f t="shared" si="187"/>
        <v>small batch</v>
      </c>
      <c r="S2325">
        <v>42807.42184027777</v>
      </c>
      <c r="T2325">
        <v>42814.42184027777</v>
      </c>
      <c r="U2325" s="11">
        <f t="shared" si="183"/>
        <v>42807.42184027777</v>
      </c>
      <c r="V2325" s="11">
        <f t="shared" si="184"/>
        <v>42814.42184027777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7">
        <f t="shared" si="185"/>
        <v>25.49</v>
      </c>
      <c r="Q2326" t="str">
        <f t="shared" si="186"/>
        <v>food</v>
      </c>
      <c r="R2326" t="str">
        <f t="shared" si="187"/>
        <v>small batch</v>
      </c>
      <c r="S2326">
        <v>42790.55190972222</v>
      </c>
      <c r="T2326">
        <v>42820.510243055549</v>
      </c>
      <c r="U2326" s="11">
        <f t="shared" si="183"/>
        <v>42790.55190972222</v>
      </c>
      <c r="V2326" s="11">
        <f t="shared" si="184"/>
        <v>42820.510243055549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7">
        <f t="shared" si="185"/>
        <v>11.43</v>
      </c>
      <c r="Q2327" t="str">
        <f t="shared" si="186"/>
        <v>food</v>
      </c>
      <c r="R2327" t="str">
        <f t="shared" si="187"/>
        <v>small batch</v>
      </c>
      <c r="S2327">
        <v>42793.689016203702</v>
      </c>
      <c r="T2327">
        <v>42823.647349537037</v>
      </c>
      <c r="U2327" s="11">
        <f t="shared" si="183"/>
        <v>42793.689016203702</v>
      </c>
      <c r="V2327" s="11">
        <f t="shared" si="184"/>
        <v>42823.647349537037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7">
        <f t="shared" si="185"/>
        <v>108</v>
      </c>
      <c r="Q2328" t="str">
        <f t="shared" si="186"/>
        <v>food</v>
      </c>
      <c r="R2328" t="str">
        <f t="shared" si="187"/>
        <v>small batch</v>
      </c>
      <c r="S2328">
        <v>42803.700787037036</v>
      </c>
      <c r="T2328">
        <v>42855.374999999993</v>
      </c>
      <c r="U2328" s="11">
        <f t="shared" si="183"/>
        <v>42803.700787037036</v>
      </c>
      <c r="V2328" s="11">
        <f t="shared" si="184"/>
        <v>42855.374999999993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7">
        <f t="shared" si="185"/>
        <v>54.88</v>
      </c>
      <c r="Q2329" t="str">
        <f t="shared" si="186"/>
        <v>food</v>
      </c>
      <c r="R2329" t="str">
        <f t="shared" si="187"/>
        <v>small batch</v>
      </c>
      <c r="S2329">
        <v>41842.583796296298</v>
      </c>
      <c r="T2329">
        <v>41877.583796296298</v>
      </c>
      <c r="U2329" s="11">
        <f t="shared" si="183"/>
        <v>41842.583796296298</v>
      </c>
      <c r="V2329" s="11">
        <f t="shared" si="184"/>
        <v>41877.583796296298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7">
        <f t="shared" si="185"/>
        <v>47.38</v>
      </c>
      <c r="Q2330" t="str">
        <f t="shared" si="186"/>
        <v>food</v>
      </c>
      <c r="R2330" t="str">
        <f t="shared" si="187"/>
        <v>small batch</v>
      </c>
      <c r="S2330">
        <v>42139.448344907411</v>
      </c>
      <c r="T2330">
        <v>42169.448344907411</v>
      </c>
      <c r="U2330" s="11">
        <f t="shared" si="183"/>
        <v>42139.448344907411</v>
      </c>
      <c r="V2330" s="11">
        <f t="shared" si="184"/>
        <v>42169.448344907411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7">
        <f t="shared" si="185"/>
        <v>211.84</v>
      </c>
      <c r="Q2331" t="str">
        <f t="shared" si="186"/>
        <v>food</v>
      </c>
      <c r="R2331" t="str">
        <f t="shared" si="187"/>
        <v>small batch</v>
      </c>
      <c r="S2331">
        <v>41807.291041666664</v>
      </c>
      <c r="T2331">
        <v>41837.291041666664</v>
      </c>
      <c r="U2331" s="11">
        <f t="shared" si="183"/>
        <v>41807.291041666664</v>
      </c>
      <c r="V2331" s="11">
        <f t="shared" si="184"/>
        <v>41837.291041666664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7">
        <f t="shared" si="185"/>
        <v>219.93</v>
      </c>
      <c r="Q2332" t="str">
        <f t="shared" si="186"/>
        <v>food</v>
      </c>
      <c r="R2332" t="str">
        <f t="shared" si="187"/>
        <v>small batch</v>
      </c>
      <c r="S2332">
        <v>42332.566469907404</v>
      </c>
      <c r="T2332">
        <v>42362.666666666664</v>
      </c>
      <c r="U2332" s="11">
        <f t="shared" si="183"/>
        <v>42332.566469907404</v>
      </c>
      <c r="V2332" s="11">
        <f t="shared" si="184"/>
        <v>42362.666666666664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7">
        <f t="shared" si="185"/>
        <v>40.799999999999997</v>
      </c>
      <c r="Q2333" t="str">
        <f t="shared" si="186"/>
        <v>food</v>
      </c>
      <c r="R2333" t="str">
        <f t="shared" si="187"/>
        <v>small batch</v>
      </c>
      <c r="S2333">
        <v>41838.672337962962</v>
      </c>
      <c r="T2333">
        <v>41868.672337962962</v>
      </c>
      <c r="U2333" s="11">
        <f t="shared" si="183"/>
        <v>41838.672337962962</v>
      </c>
      <c r="V2333" s="11">
        <f t="shared" si="184"/>
        <v>41868.672337962962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7">
        <f t="shared" si="185"/>
        <v>75.5</v>
      </c>
      <c r="Q2334" t="str">
        <f t="shared" si="186"/>
        <v>food</v>
      </c>
      <c r="R2334" t="str">
        <f t="shared" si="187"/>
        <v>small batch</v>
      </c>
      <c r="S2334">
        <v>42011.294803240737</v>
      </c>
      <c r="T2334">
        <v>42041.294803240737</v>
      </c>
      <c r="U2334" s="11">
        <f t="shared" si="183"/>
        <v>42011.294803240737</v>
      </c>
      <c r="V2334" s="11">
        <f t="shared" si="184"/>
        <v>42041.294803240737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7">
        <f t="shared" si="185"/>
        <v>13.54</v>
      </c>
      <c r="Q2335" t="str">
        <f t="shared" si="186"/>
        <v>food</v>
      </c>
      <c r="R2335" t="str">
        <f t="shared" si="187"/>
        <v>small batch</v>
      </c>
      <c r="S2335">
        <v>41767.317013888889</v>
      </c>
      <c r="T2335">
        <v>41788.409722222219</v>
      </c>
      <c r="U2335" s="11">
        <f t="shared" si="183"/>
        <v>41767.317013888889</v>
      </c>
      <c r="V2335" s="11">
        <f t="shared" si="184"/>
        <v>41788.409722222219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7">
        <f t="shared" si="185"/>
        <v>60.87</v>
      </c>
      <c r="Q2336" t="str">
        <f t="shared" si="186"/>
        <v>food</v>
      </c>
      <c r="R2336" t="str">
        <f t="shared" si="187"/>
        <v>small batch</v>
      </c>
      <c r="S2336">
        <v>41918.336782407401</v>
      </c>
      <c r="T2336">
        <v>41948.398611111108</v>
      </c>
      <c r="U2336" s="11">
        <f t="shared" si="183"/>
        <v>41918.336782407401</v>
      </c>
      <c r="V2336" s="11">
        <f t="shared" si="184"/>
        <v>41948.398611111108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7">
        <f t="shared" si="185"/>
        <v>115.69</v>
      </c>
      <c r="Q2337" t="str">
        <f t="shared" si="186"/>
        <v>food</v>
      </c>
      <c r="R2337" t="str">
        <f t="shared" si="187"/>
        <v>small batch</v>
      </c>
      <c r="S2337">
        <v>41771.238923611112</v>
      </c>
      <c r="T2337">
        <v>41801.238923611112</v>
      </c>
      <c r="U2337" s="11">
        <f t="shared" si="183"/>
        <v>41771.238923611112</v>
      </c>
      <c r="V2337" s="11">
        <f t="shared" si="184"/>
        <v>41801.238923611112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7">
        <f t="shared" si="185"/>
        <v>48.1</v>
      </c>
      <c r="Q2338" t="str">
        <f t="shared" si="186"/>
        <v>food</v>
      </c>
      <c r="R2338" t="str">
        <f t="shared" si="187"/>
        <v>small batch</v>
      </c>
      <c r="S2338">
        <v>41666.591377314813</v>
      </c>
      <c r="T2338">
        <v>41706.591377314813</v>
      </c>
      <c r="U2338" s="11">
        <f t="shared" si="183"/>
        <v>41666.591377314813</v>
      </c>
      <c r="V2338" s="11">
        <f t="shared" si="184"/>
        <v>41706.591377314813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7">
        <f t="shared" si="185"/>
        <v>74.180000000000007</v>
      </c>
      <c r="Q2339" t="str">
        <f t="shared" si="186"/>
        <v>food</v>
      </c>
      <c r="R2339" t="str">
        <f t="shared" si="187"/>
        <v>small batch</v>
      </c>
      <c r="S2339">
        <v>41786.307210648149</v>
      </c>
      <c r="T2339">
        <v>41816.307210648149</v>
      </c>
      <c r="U2339" s="11">
        <f t="shared" si="183"/>
        <v>41786.307210648149</v>
      </c>
      <c r="V2339" s="11">
        <f t="shared" si="184"/>
        <v>41816.307210648149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7">
        <f t="shared" si="185"/>
        <v>123.35</v>
      </c>
      <c r="Q2340" t="str">
        <f t="shared" si="186"/>
        <v>food</v>
      </c>
      <c r="R2340" t="str">
        <f t="shared" si="187"/>
        <v>small batch</v>
      </c>
      <c r="S2340">
        <v>41789.563472222217</v>
      </c>
      <c r="T2340">
        <v>41819.563472222217</v>
      </c>
      <c r="U2340" s="11">
        <f t="shared" si="183"/>
        <v>41789.563472222217</v>
      </c>
      <c r="V2340" s="11">
        <f t="shared" si="184"/>
        <v>41819.563472222217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7">
        <f t="shared" si="185"/>
        <v>66.62</v>
      </c>
      <c r="Q2341" t="str">
        <f t="shared" si="186"/>
        <v>food</v>
      </c>
      <c r="R2341" t="str">
        <f t="shared" si="187"/>
        <v>small batch</v>
      </c>
      <c r="S2341">
        <v>42692.466539351844</v>
      </c>
      <c r="T2341">
        <v>42722.999305555553</v>
      </c>
      <c r="U2341" s="11">
        <f t="shared" si="183"/>
        <v>42692.466539351844</v>
      </c>
      <c r="V2341" s="11">
        <f t="shared" si="184"/>
        <v>42722.999305555553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7">
        <f t="shared" si="185"/>
        <v>104.99</v>
      </c>
      <c r="Q2342" t="str">
        <f t="shared" si="186"/>
        <v>food</v>
      </c>
      <c r="R2342" t="str">
        <f t="shared" si="187"/>
        <v>small batch</v>
      </c>
      <c r="S2342">
        <v>42643.309467592589</v>
      </c>
      <c r="T2342">
        <v>42673.309467592589</v>
      </c>
      <c r="U2342" s="11">
        <f t="shared" si="183"/>
        <v>42643.309467592589</v>
      </c>
      <c r="V2342" s="11">
        <f t="shared" si="184"/>
        <v>42673.309467592589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7" t="e">
        <f t="shared" si="185"/>
        <v>#DIV/0!</v>
      </c>
      <c r="Q2343" t="str">
        <f t="shared" si="186"/>
        <v>technology</v>
      </c>
      <c r="R2343" t="str">
        <f t="shared" si="187"/>
        <v>web</v>
      </c>
      <c r="S2343">
        <v>42167.480370370373</v>
      </c>
      <c r="T2343">
        <v>42197.480370370373</v>
      </c>
      <c r="U2343" s="11">
        <f t="shared" si="183"/>
        <v>42167.480370370373</v>
      </c>
      <c r="V2343" s="11">
        <f t="shared" si="184"/>
        <v>42197.480370370373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7" t="e">
        <f t="shared" si="185"/>
        <v>#DIV/0!</v>
      </c>
      <c r="Q2344" t="str">
        <f t="shared" si="186"/>
        <v>technology</v>
      </c>
      <c r="R2344" t="str">
        <f t="shared" si="187"/>
        <v>web</v>
      </c>
      <c r="S2344">
        <v>41897.36886574074</v>
      </c>
      <c r="T2344">
        <v>41917.875</v>
      </c>
      <c r="U2344" s="11">
        <f t="shared" si="183"/>
        <v>41897.36886574074</v>
      </c>
      <c r="V2344" s="11">
        <f t="shared" si="184"/>
        <v>41917.875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7">
        <f t="shared" si="185"/>
        <v>300</v>
      </c>
      <c r="Q2345" t="str">
        <f t="shared" si="186"/>
        <v>technology</v>
      </c>
      <c r="R2345" t="str">
        <f t="shared" si="187"/>
        <v>web</v>
      </c>
      <c r="S2345">
        <v>42327.491956018515</v>
      </c>
      <c r="T2345">
        <v>42377.490972222215</v>
      </c>
      <c r="U2345" s="11">
        <f t="shared" si="183"/>
        <v>42327.491956018515</v>
      </c>
      <c r="V2345" s="11">
        <f t="shared" si="184"/>
        <v>42377.490972222215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7">
        <f t="shared" si="185"/>
        <v>1</v>
      </c>
      <c r="Q2346" t="str">
        <f t="shared" si="186"/>
        <v>technology</v>
      </c>
      <c r="R2346" t="str">
        <f t="shared" si="187"/>
        <v>web</v>
      </c>
      <c r="S2346">
        <v>42515.394317129627</v>
      </c>
      <c r="T2346">
        <v>42545.394317129627</v>
      </c>
      <c r="U2346" s="11">
        <f t="shared" si="183"/>
        <v>42515.394317129627</v>
      </c>
      <c r="V2346" s="11">
        <f t="shared" si="184"/>
        <v>42545.394317129627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7" t="e">
        <f t="shared" si="185"/>
        <v>#DIV/0!</v>
      </c>
      <c r="Q2347" t="str">
        <f t="shared" si="186"/>
        <v>technology</v>
      </c>
      <c r="R2347" t="str">
        <f t="shared" si="187"/>
        <v>web</v>
      </c>
      <c r="S2347">
        <v>42059.66847222222</v>
      </c>
      <c r="T2347">
        <v>42094.652083333327</v>
      </c>
      <c r="U2347" s="11">
        <f t="shared" si="183"/>
        <v>42059.66847222222</v>
      </c>
      <c r="V2347" s="11">
        <f t="shared" si="184"/>
        <v>42094.652083333327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7">
        <f t="shared" si="185"/>
        <v>13</v>
      </c>
      <c r="Q2348" t="str">
        <f t="shared" si="186"/>
        <v>technology</v>
      </c>
      <c r="R2348" t="str">
        <f t="shared" si="187"/>
        <v>web</v>
      </c>
      <c r="S2348">
        <v>42615.465636574074</v>
      </c>
      <c r="T2348">
        <v>42660.465636574074</v>
      </c>
      <c r="U2348" s="11">
        <f t="shared" si="183"/>
        <v>42615.465636574074</v>
      </c>
      <c r="V2348" s="11">
        <f t="shared" si="184"/>
        <v>42660.465636574074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7">
        <f t="shared" si="185"/>
        <v>15</v>
      </c>
      <c r="Q2349" t="str">
        <f t="shared" si="186"/>
        <v>technology</v>
      </c>
      <c r="R2349" t="str">
        <f t="shared" si="187"/>
        <v>web</v>
      </c>
      <c r="S2349">
        <v>42577.274027777778</v>
      </c>
      <c r="T2349">
        <v>42607.274027777778</v>
      </c>
      <c r="U2349" s="11">
        <f t="shared" si="183"/>
        <v>42577.274027777778</v>
      </c>
      <c r="V2349" s="11">
        <f t="shared" si="184"/>
        <v>42607.274027777778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7">
        <f t="shared" si="185"/>
        <v>54</v>
      </c>
      <c r="Q2350" t="str">
        <f t="shared" si="186"/>
        <v>technology</v>
      </c>
      <c r="R2350" t="str">
        <f t="shared" si="187"/>
        <v>web</v>
      </c>
      <c r="S2350">
        <v>42360.598819444444</v>
      </c>
      <c r="T2350">
        <v>42420.598819444444</v>
      </c>
      <c r="U2350" s="11">
        <f t="shared" si="183"/>
        <v>42360.598819444444</v>
      </c>
      <c r="V2350" s="11">
        <f t="shared" si="184"/>
        <v>42420.598819444444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7" t="e">
        <f t="shared" si="185"/>
        <v>#DIV/0!</v>
      </c>
      <c r="Q2351" t="str">
        <f t="shared" si="186"/>
        <v>technology</v>
      </c>
      <c r="R2351" t="str">
        <f t="shared" si="187"/>
        <v>web</v>
      </c>
      <c r="S2351">
        <v>42198.442453703705</v>
      </c>
      <c r="T2351">
        <v>42227.442453703705</v>
      </c>
      <c r="U2351" s="11">
        <f t="shared" si="183"/>
        <v>42198.442453703705</v>
      </c>
      <c r="V2351" s="11">
        <f t="shared" si="184"/>
        <v>42227.442453703705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7" t="e">
        <f t="shared" si="185"/>
        <v>#DIV/0!</v>
      </c>
      <c r="Q2352" t="str">
        <f t="shared" si="186"/>
        <v>technology</v>
      </c>
      <c r="R2352" t="str">
        <f t="shared" si="187"/>
        <v>web</v>
      </c>
      <c r="S2352">
        <v>42708.508912037032</v>
      </c>
      <c r="T2352">
        <v>42738.508912037032</v>
      </c>
      <c r="U2352" s="11">
        <f t="shared" si="183"/>
        <v>42708.508912037032</v>
      </c>
      <c r="V2352" s="11">
        <f t="shared" si="184"/>
        <v>42738.508912037032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7">
        <f t="shared" si="185"/>
        <v>15.43</v>
      </c>
      <c r="Q2353" t="str">
        <f t="shared" si="186"/>
        <v>technology</v>
      </c>
      <c r="R2353" t="str">
        <f t="shared" si="187"/>
        <v>web</v>
      </c>
      <c r="S2353">
        <v>42093.767812500002</v>
      </c>
      <c r="T2353">
        <v>42123.767812500002</v>
      </c>
      <c r="U2353" s="11">
        <f t="shared" si="183"/>
        <v>42093.767812500002</v>
      </c>
      <c r="V2353" s="11">
        <f t="shared" si="184"/>
        <v>42123.767812500002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7" t="e">
        <f t="shared" si="185"/>
        <v>#DIV/0!</v>
      </c>
      <c r="Q2354" t="str">
        <f t="shared" si="186"/>
        <v>technology</v>
      </c>
      <c r="R2354" t="str">
        <f t="shared" si="187"/>
        <v>web</v>
      </c>
      <c r="S2354">
        <v>42101.300370370365</v>
      </c>
      <c r="T2354">
        <v>42161.300370370365</v>
      </c>
      <c r="U2354" s="11">
        <f t="shared" si="183"/>
        <v>42101.300370370365</v>
      </c>
      <c r="V2354" s="11">
        <f t="shared" si="184"/>
        <v>42161.300370370365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7" t="e">
        <f t="shared" si="185"/>
        <v>#DIV/0!</v>
      </c>
      <c r="Q2355" t="str">
        <f t="shared" si="186"/>
        <v>technology</v>
      </c>
      <c r="R2355" t="str">
        <f t="shared" si="187"/>
        <v>web</v>
      </c>
      <c r="S2355">
        <v>42103.342847222222</v>
      </c>
      <c r="T2355">
        <v>42115.342847222222</v>
      </c>
      <c r="U2355" s="11">
        <f t="shared" si="183"/>
        <v>42103.342847222222</v>
      </c>
      <c r="V2355" s="11">
        <f t="shared" si="184"/>
        <v>42115.342847222222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7">
        <f t="shared" si="185"/>
        <v>25</v>
      </c>
      <c r="Q2356" t="str">
        <f t="shared" si="186"/>
        <v>technology</v>
      </c>
      <c r="R2356" t="str">
        <f t="shared" si="187"/>
        <v>web</v>
      </c>
      <c r="S2356">
        <v>41954.38958333333</v>
      </c>
      <c r="T2356">
        <v>42014.38958333333</v>
      </c>
      <c r="U2356" s="11">
        <f t="shared" si="183"/>
        <v>41954.38958333333</v>
      </c>
      <c r="V2356" s="11">
        <f t="shared" si="184"/>
        <v>42014.38958333333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7">
        <f t="shared" si="185"/>
        <v>27.5</v>
      </c>
      <c r="Q2357" t="str">
        <f t="shared" si="186"/>
        <v>technology</v>
      </c>
      <c r="R2357" t="str">
        <f t="shared" si="187"/>
        <v>web</v>
      </c>
      <c r="S2357">
        <v>42096.584907407399</v>
      </c>
      <c r="T2357">
        <v>42126.584907407399</v>
      </c>
      <c r="U2357" s="11">
        <f t="shared" si="183"/>
        <v>42096.584907407399</v>
      </c>
      <c r="V2357" s="11">
        <f t="shared" si="184"/>
        <v>42126.584907407399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7" t="e">
        <f t="shared" si="185"/>
        <v>#DIV/0!</v>
      </c>
      <c r="Q2358" t="str">
        <f t="shared" si="186"/>
        <v>technology</v>
      </c>
      <c r="R2358" t="str">
        <f t="shared" si="187"/>
        <v>web</v>
      </c>
      <c r="S2358">
        <v>42130.450277777774</v>
      </c>
      <c r="T2358">
        <v>42160.450277777774</v>
      </c>
      <c r="U2358" s="11">
        <f t="shared" si="183"/>
        <v>42130.450277777774</v>
      </c>
      <c r="V2358" s="11">
        <f t="shared" si="184"/>
        <v>42160.450277777774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7" t="e">
        <f t="shared" si="185"/>
        <v>#DIV/0!</v>
      </c>
      <c r="Q2359" t="str">
        <f t="shared" si="186"/>
        <v>technology</v>
      </c>
      <c r="R2359" t="str">
        <f t="shared" si="187"/>
        <v>web</v>
      </c>
      <c r="S2359">
        <v>42264.286782407398</v>
      </c>
      <c r="T2359">
        <v>42294.286782407398</v>
      </c>
      <c r="U2359" s="11">
        <f t="shared" si="183"/>
        <v>42264.286782407398</v>
      </c>
      <c r="V2359" s="11">
        <f t="shared" si="184"/>
        <v>42294.286782407398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7" t="e">
        <f t="shared" si="185"/>
        <v>#DIV/0!</v>
      </c>
      <c r="Q2360" t="str">
        <f t="shared" si="186"/>
        <v>technology</v>
      </c>
      <c r="R2360" t="str">
        <f t="shared" si="187"/>
        <v>web</v>
      </c>
      <c r="S2360">
        <v>41978.597638888888</v>
      </c>
      <c r="T2360">
        <v>42034.693749999999</v>
      </c>
      <c r="U2360" s="11">
        <f t="shared" si="183"/>
        <v>41978.597638888888</v>
      </c>
      <c r="V2360" s="11">
        <f t="shared" si="184"/>
        <v>42034.693749999999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7">
        <f t="shared" si="185"/>
        <v>367</v>
      </c>
      <c r="Q2361" t="str">
        <f t="shared" si="186"/>
        <v>technology</v>
      </c>
      <c r="R2361" t="str">
        <f t="shared" si="187"/>
        <v>web</v>
      </c>
      <c r="S2361">
        <v>42159.316249999996</v>
      </c>
      <c r="T2361">
        <v>42219.316249999996</v>
      </c>
      <c r="U2361" s="11">
        <f t="shared" si="183"/>
        <v>42159.316249999996</v>
      </c>
      <c r="V2361" s="11">
        <f t="shared" si="184"/>
        <v>42219.316249999996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7">
        <f t="shared" si="185"/>
        <v>2</v>
      </c>
      <c r="Q2362" t="str">
        <f t="shared" si="186"/>
        <v>technology</v>
      </c>
      <c r="R2362" t="str">
        <f t="shared" si="187"/>
        <v>web</v>
      </c>
      <c r="S2362">
        <v>42377.373611111114</v>
      </c>
      <c r="T2362">
        <v>42407.373611111114</v>
      </c>
      <c r="U2362" s="11">
        <f t="shared" si="183"/>
        <v>42377.373611111114</v>
      </c>
      <c r="V2362" s="11">
        <f t="shared" si="184"/>
        <v>42407.373611111114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7" t="e">
        <f t="shared" si="185"/>
        <v>#DIV/0!</v>
      </c>
      <c r="Q2363" t="str">
        <f t="shared" si="186"/>
        <v>technology</v>
      </c>
      <c r="R2363" t="str">
        <f t="shared" si="187"/>
        <v>web</v>
      </c>
      <c r="S2363">
        <v>42466.525555555556</v>
      </c>
      <c r="T2363">
        <v>42490.583333333336</v>
      </c>
      <c r="U2363" s="11">
        <f t="shared" si="183"/>
        <v>42466.525555555556</v>
      </c>
      <c r="V2363" s="11">
        <f t="shared" si="184"/>
        <v>42490.583333333336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7">
        <f t="shared" si="185"/>
        <v>60</v>
      </c>
      <c r="Q2364" t="str">
        <f t="shared" si="186"/>
        <v>technology</v>
      </c>
      <c r="R2364" t="str">
        <f t="shared" si="187"/>
        <v>web</v>
      </c>
      <c r="S2364">
        <v>41954.35497685185</v>
      </c>
      <c r="T2364">
        <v>41984.35497685185</v>
      </c>
      <c r="U2364" s="11">
        <f t="shared" si="183"/>
        <v>41954.35497685185</v>
      </c>
      <c r="V2364" s="11">
        <f t="shared" si="184"/>
        <v>41984.35497685185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7" t="e">
        <f t="shared" si="185"/>
        <v>#DIV/0!</v>
      </c>
      <c r="Q2365" t="str">
        <f t="shared" si="186"/>
        <v>technology</v>
      </c>
      <c r="R2365" t="str">
        <f t="shared" si="187"/>
        <v>web</v>
      </c>
      <c r="S2365">
        <v>42321.678240740737</v>
      </c>
      <c r="T2365">
        <v>42366.678240740737</v>
      </c>
      <c r="U2365" s="11">
        <f t="shared" si="183"/>
        <v>42321.678240740737</v>
      </c>
      <c r="V2365" s="11">
        <f t="shared" si="184"/>
        <v>42366.678240740737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7" t="e">
        <f t="shared" si="185"/>
        <v>#DIV/0!</v>
      </c>
      <c r="Q2366" t="str">
        <f t="shared" si="186"/>
        <v>technology</v>
      </c>
      <c r="R2366" t="str">
        <f t="shared" si="187"/>
        <v>web</v>
      </c>
      <c r="S2366">
        <v>42248.601342592585</v>
      </c>
      <c r="T2366">
        <v>42303.601342592585</v>
      </c>
      <c r="U2366" s="11">
        <f t="shared" si="183"/>
        <v>42248.601342592585</v>
      </c>
      <c r="V2366" s="11">
        <f t="shared" si="184"/>
        <v>42303.601342592585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7" t="e">
        <f t="shared" si="185"/>
        <v>#DIV/0!</v>
      </c>
      <c r="Q2367" t="str">
        <f t="shared" si="186"/>
        <v>technology</v>
      </c>
      <c r="R2367" t="str">
        <f t="shared" si="187"/>
        <v>web</v>
      </c>
      <c r="S2367">
        <v>42346.403067129628</v>
      </c>
      <c r="T2367">
        <v>42386.624999999993</v>
      </c>
      <c r="U2367" s="11">
        <f t="shared" si="183"/>
        <v>42346.403067129628</v>
      </c>
      <c r="V2367" s="11">
        <f t="shared" si="184"/>
        <v>42386.624999999993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7">
        <f t="shared" si="185"/>
        <v>97.41</v>
      </c>
      <c r="Q2368" t="str">
        <f t="shared" si="186"/>
        <v>technology</v>
      </c>
      <c r="R2368" t="str">
        <f t="shared" si="187"/>
        <v>web</v>
      </c>
      <c r="S2368">
        <v>42268.198298611103</v>
      </c>
      <c r="T2368">
        <v>42298.198298611103</v>
      </c>
      <c r="U2368" s="11">
        <f t="shared" si="183"/>
        <v>42268.198298611103</v>
      </c>
      <c r="V2368" s="11">
        <f t="shared" si="184"/>
        <v>42298.198298611103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7">
        <f t="shared" si="185"/>
        <v>47.86</v>
      </c>
      <c r="Q2369" t="str">
        <f t="shared" si="186"/>
        <v>technology</v>
      </c>
      <c r="R2369" t="str">
        <f t="shared" si="187"/>
        <v>web</v>
      </c>
      <c r="S2369">
        <v>42425.636759259258</v>
      </c>
      <c r="T2369">
        <v>42485.595092592594</v>
      </c>
      <c r="U2369" s="11">
        <f t="shared" si="183"/>
        <v>42425.636759259258</v>
      </c>
      <c r="V2369" s="11">
        <f t="shared" si="184"/>
        <v>42485.595092592594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7">
        <f t="shared" si="185"/>
        <v>50</v>
      </c>
      <c r="Q2370" t="str">
        <f t="shared" si="186"/>
        <v>technology</v>
      </c>
      <c r="R2370" t="str">
        <f t="shared" si="187"/>
        <v>web</v>
      </c>
      <c r="S2370">
        <v>42063.388483796291</v>
      </c>
      <c r="T2370">
        <v>42108.346817129634</v>
      </c>
      <c r="U2370" s="11">
        <f t="shared" ref="U2370:U2433" si="188">(((J2370/60)/60)/24)+DATE(1970,1,1)+(-8/24)</f>
        <v>42063.388483796291</v>
      </c>
      <c r="V2370" s="11">
        <f t="shared" ref="V2370:V2433" si="189">(((I2370/60)/60)/24)+DATE(1970,1,1)+(-8/24)</f>
        <v>42108.346817129634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7" t="e">
        <f t="shared" ref="P2371:P2434" si="190">ROUND(E2371/L2371,2)</f>
        <v>#DIV/0!</v>
      </c>
      <c r="Q2371" t="str">
        <f t="shared" ref="Q2371:Q2434" si="191">LEFT(N2371,SEARCH("/",N2371,1)-1)</f>
        <v>technology</v>
      </c>
      <c r="R2371" t="str">
        <f t="shared" ref="R2371:R2434" si="192">RIGHT(N2371,LEN(N2371)-SEARCH("/",N2371))</f>
        <v>web</v>
      </c>
      <c r="S2371">
        <v>42380.47929398148</v>
      </c>
      <c r="T2371">
        <v>42410.47929398148</v>
      </c>
      <c r="U2371" s="11">
        <f t="shared" si="188"/>
        <v>42380.47929398148</v>
      </c>
      <c r="V2371" s="11">
        <f t="shared" si="189"/>
        <v>42410.47929398148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7">
        <f t="shared" si="190"/>
        <v>20.5</v>
      </c>
      <c r="Q2372" t="str">
        <f t="shared" si="191"/>
        <v>technology</v>
      </c>
      <c r="R2372" t="str">
        <f t="shared" si="192"/>
        <v>web</v>
      </c>
      <c r="S2372">
        <v>41960.855798611105</v>
      </c>
      <c r="T2372">
        <v>41990.855798611105</v>
      </c>
      <c r="U2372" s="11">
        <f t="shared" si="188"/>
        <v>41960.855798611105</v>
      </c>
      <c r="V2372" s="11">
        <f t="shared" si="189"/>
        <v>41990.855798611105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7" t="e">
        <f t="shared" si="190"/>
        <v>#DIV/0!</v>
      </c>
      <c r="Q2373" t="str">
        <f t="shared" si="191"/>
        <v>technology</v>
      </c>
      <c r="R2373" t="str">
        <f t="shared" si="192"/>
        <v>web</v>
      </c>
      <c r="S2373">
        <v>42150.444398148145</v>
      </c>
      <c r="T2373">
        <v>42180.444398148145</v>
      </c>
      <c r="U2373" s="11">
        <f t="shared" si="188"/>
        <v>42150.444398148145</v>
      </c>
      <c r="V2373" s="11">
        <f t="shared" si="189"/>
        <v>42180.444398148145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7">
        <f t="shared" si="190"/>
        <v>30</v>
      </c>
      <c r="Q2374" t="str">
        <f t="shared" si="191"/>
        <v>technology</v>
      </c>
      <c r="R2374" t="str">
        <f t="shared" si="192"/>
        <v>web</v>
      </c>
      <c r="S2374">
        <v>42087.735775462956</v>
      </c>
      <c r="T2374">
        <v>42117.735775462956</v>
      </c>
      <c r="U2374" s="11">
        <f t="shared" si="188"/>
        <v>42087.735775462956</v>
      </c>
      <c r="V2374" s="11">
        <f t="shared" si="189"/>
        <v>42117.735775462956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7">
        <f t="shared" si="190"/>
        <v>50</v>
      </c>
      <c r="Q2375" t="str">
        <f t="shared" si="191"/>
        <v>technology</v>
      </c>
      <c r="R2375" t="str">
        <f t="shared" si="192"/>
        <v>web</v>
      </c>
      <c r="S2375">
        <v>42215.328981481485</v>
      </c>
      <c r="T2375">
        <v>42245.328981481485</v>
      </c>
      <c r="U2375" s="11">
        <f t="shared" si="188"/>
        <v>42215.328981481485</v>
      </c>
      <c r="V2375" s="11">
        <f t="shared" si="189"/>
        <v>42245.328981481485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7">
        <f t="shared" si="190"/>
        <v>10</v>
      </c>
      <c r="Q2376" t="str">
        <f t="shared" si="191"/>
        <v>technology</v>
      </c>
      <c r="R2376" t="str">
        <f t="shared" si="192"/>
        <v>web</v>
      </c>
      <c r="S2376">
        <v>42017.509953703695</v>
      </c>
      <c r="T2376">
        <v>42047.509953703695</v>
      </c>
      <c r="U2376" s="11">
        <f t="shared" si="188"/>
        <v>42017.509953703695</v>
      </c>
      <c r="V2376" s="11">
        <f t="shared" si="189"/>
        <v>42047.509953703695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7" t="e">
        <f t="shared" si="190"/>
        <v>#DIV/0!</v>
      </c>
      <c r="Q2377" t="str">
        <f t="shared" si="191"/>
        <v>technology</v>
      </c>
      <c r="R2377" t="str">
        <f t="shared" si="192"/>
        <v>web</v>
      </c>
      <c r="S2377">
        <v>42592.502743055556</v>
      </c>
      <c r="T2377">
        <v>42622.502743055556</v>
      </c>
      <c r="U2377" s="11">
        <f t="shared" si="188"/>
        <v>42592.502743055556</v>
      </c>
      <c r="V2377" s="11">
        <f t="shared" si="189"/>
        <v>42622.502743055556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7">
        <f t="shared" si="190"/>
        <v>81.58</v>
      </c>
      <c r="Q2378" t="str">
        <f t="shared" si="191"/>
        <v>technology</v>
      </c>
      <c r="R2378" t="str">
        <f t="shared" si="192"/>
        <v>web</v>
      </c>
      <c r="S2378">
        <v>42318.592199074068</v>
      </c>
      <c r="T2378">
        <v>42348.592199074068</v>
      </c>
      <c r="U2378" s="11">
        <f t="shared" si="188"/>
        <v>42318.592199074068</v>
      </c>
      <c r="V2378" s="11">
        <f t="shared" si="189"/>
        <v>42348.592199074068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7" t="e">
        <f t="shared" si="190"/>
        <v>#DIV/0!</v>
      </c>
      <c r="Q2379" t="str">
        <f t="shared" si="191"/>
        <v>technology</v>
      </c>
      <c r="R2379" t="str">
        <f t="shared" si="192"/>
        <v>web</v>
      </c>
      <c r="S2379">
        <v>42669.536840277775</v>
      </c>
      <c r="T2379">
        <v>42699.578506944446</v>
      </c>
      <c r="U2379" s="11">
        <f t="shared" si="188"/>
        <v>42669.536840277775</v>
      </c>
      <c r="V2379" s="11">
        <f t="shared" si="189"/>
        <v>42699.578506944446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7" t="e">
        <f t="shared" si="190"/>
        <v>#DIV/0!</v>
      </c>
      <c r="Q2380" t="str">
        <f t="shared" si="191"/>
        <v>technology</v>
      </c>
      <c r="R2380" t="str">
        <f t="shared" si="192"/>
        <v>web</v>
      </c>
      <c r="S2380">
        <v>42212.679745370369</v>
      </c>
      <c r="T2380">
        <v>42241.679745370369</v>
      </c>
      <c r="U2380" s="11">
        <f t="shared" si="188"/>
        <v>42212.679745370369</v>
      </c>
      <c r="V2380" s="11">
        <f t="shared" si="189"/>
        <v>42241.679745370369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7" t="e">
        <f t="shared" si="190"/>
        <v>#DIV/0!</v>
      </c>
      <c r="Q2381" t="str">
        <f t="shared" si="191"/>
        <v>technology</v>
      </c>
      <c r="R2381" t="str">
        <f t="shared" si="192"/>
        <v>web</v>
      </c>
      <c r="S2381">
        <v>42236.683055555557</v>
      </c>
      <c r="T2381">
        <v>42281.683055555557</v>
      </c>
      <c r="U2381" s="11">
        <f t="shared" si="188"/>
        <v>42236.683055555557</v>
      </c>
      <c r="V2381" s="11">
        <f t="shared" si="189"/>
        <v>42281.683055555557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7">
        <f t="shared" si="190"/>
        <v>18.329999999999998</v>
      </c>
      <c r="Q2382" t="str">
        <f t="shared" si="191"/>
        <v>technology</v>
      </c>
      <c r="R2382" t="str">
        <f t="shared" si="192"/>
        <v>web</v>
      </c>
      <c r="S2382">
        <v>42248.459976851846</v>
      </c>
      <c r="T2382">
        <v>42278.459976851846</v>
      </c>
      <c r="U2382" s="11">
        <f t="shared" si="188"/>
        <v>42248.459976851846</v>
      </c>
      <c r="V2382" s="11">
        <f t="shared" si="189"/>
        <v>42278.459976851846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7">
        <f t="shared" si="190"/>
        <v>224.43</v>
      </c>
      <c r="Q2383" t="str">
        <f t="shared" si="191"/>
        <v>technology</v>
      </c>
      <c r="R2383" t="str">
        <f t="shared" si="192"/>
        <v>web</v>
      </c>
      <c r="S2383">
        <v>42074.602407407401</v>
      </c>
      <c r="T2383">
        <v>42104.602407407401</v>
      </c>
      <c r="U2383" s="11">
        <f t="shared" si="188"/>
        <v>42074.602407407401</v>
      </c>
      <c r="V2383" s="11">
        <f t="shared" si="189"/>
        <v>42104.602407407401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7">
        <f t="shared" si="190"/>
        <v>37.5</v>
      </c>
      <c r="Q2384" t="str">
        <f t="shared" si="191"/>
        <v>technology</v>
      </c>
      <c r="R2384" t="str">
        <f t="shared" si="192"/>
        <v>web</v>
      </c>
      <c r="S2384">
        <v>42194.854201388887</v>
      </c>
      <c r="T2384">
        <v>42219.854201388887</v>
      </c>
      <c r="U2384" s="11">
        <f t="shared" si="188"/>
        <v>42194.854201388887</v>
      </c>
      <c r="V2384" s="11">
        <f t="shared" si="189"/>
        <v>42219.854201388887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7">
        <f t="shared" si="190"/>
        <v>145</v>
      </c>
      <c r="Q2385" t="str">
        <f t="shared" si="191"/>
        <v>technology</v>
      </c>
      <c r="R2385" t="str">
        <f t="shared" si="192"/>
        <v>web</v>
      </c>
      <c r="S2385">
        <v>42026.723460648143</v>
      </c>
      <c r="T2385">
        <v>42056.723460648143</v>
      </c>
      <c r="U2385" s="11">
        <f t="shared" si="188"/>
        <v>42026.723460648143</v>
      </c>
      <c r="V2385" s="11">
        <f t="shared" si="189"/>
        <v>42056.723460648143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7">
        <f t="shared" si="190"/>
        <v>1</v>
      </c>
      <c r="Q2386" t="str">
        <f t="shared" si="191"/>
        <v>technology</v>
      </c>
      <c r="R2386" t="str">
        <f t="shared" si="192"/>
        <v>web</v>
      </c>
      <c r="S2386">
        <v>41926.734293981477</v>
      </c>
      <c r="T2386">
        <v>41956.775960648149</v>
      </c>
      <c r="U2386" s="11">
        <f t="shared" si="188"/>
        <v>41926.734293981477</v>
      </c>
      <c r="V2386" s="11">
        <f t="shared" si="189"/>
        <v>41956.775960648149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7">
        <f t="shared" si="190"/>
        <v>112.57</v>
      </c>
      <c r="Q2387" t="str">
        <f t="shared" si="191"/>
        <v>technology</v>
      </c>
      <c r="R2387" t="str">
        <f t="shared" si="192"/>
        <v>web</v>
      </c>
      <c r="S2387">
        <v>42191.368425925924</v>
      </c>
      <c r="T2387">
        <v>42221.368425925924</v>
      </c>
      <c r="U2387" s="11">
        <f t="shared" si="188"/>
        <v>42191.368425925924</v>
      </c>
      <c r="V2387" s="11">
        <f t="shared" si="189"/>
        <v>42221.368425925924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7" t="e">
        <f t="shared" si="190"/>
        <v>#DIV/0!</v>
      </c>
      <c r="Q2388" t="str">
        <f t="shared" si="191"/>
        <v>technology</v>
      </c>
      <c r="R2388" t="str">
        <f t="shared" si="192"/>
        <v>web</v>
      </c>
      <c r="S2388">
        <v>41954.504907407405</v>
      </c>
      <c r="T2388">
        <v>42014.504907407405</v>
      </c>
      <c r="U2388" s="11">
        <f t="shared" si="188"/>
        <v>41954.504907407405</v>
      </c>
      <c r="V2388" s="11">
        <f t="shared" si="189"/>
        <v>42014.504907407405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7">
        <f t="shared" si="190"/>
        <v>342</v>
      </c>
      <c r="Q2389" t="str">
        <f t="shared" si="191"/>
        <v>technology</v>
      </c>
      <c r="R2389" t="str">
        <f t="shared" si="192"/>
        <v>web</v>
      </c>
      <c r="S2389">
        <v>42528.293287037035</v>
      </c>
      <c r="T2389">
        <v>42573.293287037035</v>
      </c>
      <c r="U2389" s="11">
        <f t="shared" si="188"/>
        <v>42528.293287037035</v>
      </c>
      <c r="V2389" s="11">
        <f t="shared" si="189"/>
        <v>42573.293287037035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7">
        <f t="shared" si="190"/>
        <v>57.88</v>
      </c>
      <c r="Q2390" t="str">
        <f t="shared" si="191"/>
        <v>technology</v>
      </c>
      <c r="R2390" t="str">
        <f t="shared" si="192"/>
        <v>web</v>
      </c>
      <c r="S2390">
        <v>41989.520358796297</v>
      </c>
      <c r="T2390">
        <v>42019.478472222218</v>
      </c>
      <c r="U2390" s="11">
        <f t="shared" si="188"/>
        <v>41989.520358796297</v>
      </c>
      <c r="V2390" s="11">
        <f t="shared" si="189"/>
        <v>42019.478472222218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7">
        <f t="shared" si="190"/>
        <v>30</v>
      </c>
      <c r="Q2391" t="str">
        <f t="shared" si="191"/>
        <v>technology</v>
      </c>
      <c r="R2391" t="str">
        <f t="shared" si="192"/>
        <v>web</v>
      </c>
      <c r="S2391">
        <v>42179.320046296292</v>
      </c>
      <c r="T2391">
        <v>42210.582638888889</v>
      </c>
      <c r="U2391" s="11">
        <f t="shared" si="188"/>
        <v>42179.320046296292</v>
      </c>
      <c r="V2391" s="11">
        <f t="shared" si="189"/>
        <v>42210.582638888889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7" t="e">
        <f t="shared" si="190"/>
        <v>#DIV/0!</v>
      </c>
      <c r="Q2392" t="str">
        <f t="shared" si="191"/>
        <v>technology</v>
      </c>
      <c r="R2392" t="str">
        <f t="shared" si="192"/>
        <v>web</v>
      </c>
      <c r="S2392">
        <v>41967.928981481477</v>
      </c>
      <c r="T2392">
        <v>42007.928981481477</v>
      </c>
      <c r="U2392" s="11">
        <f t="shared" si="188"/>
        <v>41967.928981481477</v>
      </c>
      <c r="V2392" s="11">
        <f t="shared" si="189"/>
        <v>42007.928981481477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7">
        <f t="shared" si="190"/>
        <v>25</v>
      </c>
      <c r="Q2393" t="str">
        <f t="shared" si="191"/>
        <v>technology</v>
      </c>
      <c r="R2393" t="str">
        <f t="shared" si="192"/>
        <v>web</v>
      </c>
      <c r="S2393">
        <v>42064.461157407401</v>
      </c>
      <c r="T2393">
        <v>42094.419490740744</v>
      </c>
      <c r="U2393" s="11">
        <f t="shared" si="188"/>
        <v>42064.461157407401</v>
      </c>
      <c r="V2393" s="11">
        <f t="shared" si="189"/>
        <v>42094.419490740744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7" t="e">
        <f t="shared" si="190"/>
        <v>#DIV/0!</v>
      </c>
      <c r="Q2394" t="str">
        <f t="shared" si="191"/>
        <v>technology</v>
      </c>
      <c r="R2394" t="str">
        <f t="shared" si="192"/>
        <v>web</v>
      </c>
      <c r="S2394">
        <v>42275.787303240737</v>
      </c>
      <c r="T2394">
        <v>42305.787303240737</v>
      </c>
      <c r="U2394" s="11">
        <f t="shared" si="188"/>
        <v>42275.787303240737</v>
      </c>
      <c r="V2394" s="11">
        <f t="shared" si="189"/>
        <v>42305.787303240737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7">
        <f t="shared" si="190"/>
        <v>50</v>
      </c>
      <c r="Q2395" t="str">
        <f t="shared" si="191"/>
        <v>technology</v>
      </c>
      <c r="R2395" t="str">
        <f t="shared" si="192"/>
        <v>web</v>
      </c>
      <c r="S2395">
        <v>42194.315011574072</v>
      </c>
      <c r="T2395">
        <v>42224.315011574072</v>
      </c>
      <c r="U2395" s="11">
        <f t="shared" si="188"/>
        <v>42194.315011574072</v>
      </c>
      <c r="V2395" s="11">
        <f t="shared" si="189"/>
        <v>42224.315011574072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7">
        <f t="shared" si="190"/>
        <v>1.5</v>
      </c>
      <c r="Q2396" t="str">
        <f t="shared" si="191"/>
        <v>technology</v>
      </c>
      <c r="R2396" t="str">
        <f t="shared" si="192"/>
        <v>web</v>
      </c>
      <c r="S2396">
        <v>42031.02885416666</v>
      </c>
      <c r="T2396">
        <v>42061.02885416666</v>
      </c>
      <c r="U2396" s="11">
        <f t="shared" si="188"/>
        <v>42031.02885416666</v>
      </c>
      <c r="V2396" s="11">
        <f t="shared" si="189"/>
        <v>42061.02885416666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7" t="e">
        <f t="shared" si="190"/>
        <v>#DIV/0!</v>
      </c>
      <c r="Q2397" t="str">
        <f t="shared" si="191"/>
        <v>technology</v>
      </c>
      <c r="R2397" t="str">
        <f t="shared" si="192"/>
        <v>web</v>
      </c>
      <c r="S2397">
        <v>42716.788043981483</v>
      </c>
      <c r="T2397">
        <v>42745.039583333331</v>
      </c>
      <c r="U2397" s="11">
        <f t="shared" si="188"/>
        <v>42716.788043981483</v>
      </c>
      <c r="V2397" s="11">
        <f t="shared" si="189"/>
        <v>42745.039583333331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7">
        <f t="shared" si="190"/>
        <v>10</v>
      </c>
      <c r="Q2398" t="str">
        <f t="shared" si="191"/>
        <v>technology</v>
      </c>
      <c r="R2398" t="str">
        <f t="shared" si="192"/>
        <v>web</v>
      </c>
      <c r="S2398">
        <v>42262.515717592592</v>
      </c>
      <c r="T2398">
        <v>42292.515717592592</v>
      </c>
      <c r="U2398" s="11">
        <f t="shared" si="188"/>
        <v>42262.515717592592</v>
      </c>
      <c r="V2398" s="11">
        <f t="shared" si="189"/>
        <v>42292.515717592592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7" t="e">
        <f t="shared" si="190"/>
        <v>#DIV/0!</v>
      </c>
      <c r="Q2399" t="str">
        <f t="shared" si="191"/>
        <v>technology</v>
      </c>
      <c r="R2399" t="str">
        <f t="shared" si="192"/>
        <v>web</v>
      </c>
      <c r="S2399">
        <v>41976.551574074074</v>
      </c>
      <c r="T2399">
        <v>42006.551574074074</v>
      </c>
      <c r="U2399" s="11">
        <f t="shared" si="188"/>
        <v>41976.551574074074</v>
      </c>
      <c r="V2399" s="11">
        <f t="shared" si="189"/>
        <v>42006.551574074074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7" t="e">
        <f t="shared" si="190"/>
        <v>#DIV/0!</v>
      </c>
      <c r="Q2400" t="str">
        <f t="shared" si="191"/>
        <v>technology</v>
      </c>
      <c r="R2400" t="str">
        <f t="shared" si="192"/>
        <v>web</v>
      </c>
      <c r="S2400">
        <v>42157.583148148151</v>
      </c>
      <c r="T2400">
        <v>42187.583148148151</v>
      </c>
      <c r="U2400" s="11">
        <f t="shared" si="188"/>
        <v>42157.583148148151</v>
      </c>
      <c r="V2400" s="11">
        <f t="shared" si="189"/>
        <v>42187.583148148151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7" t="e">
        <f t="shared" si="190"/>
        <v>#DIV/0!</v>
      </c>
      <c r="Q2401" t="str">
        <f t="shared" si="191"/>
        <v>technology</v>
      </c>
      <c r="R2401" t="str">
        <f t="shared" si="192"/>
        <v>web</v>
      </c>
      <c r="S2401">
        <v>41956.519745370366</v>
      </c>
      <c r="T2401">
        <v>41991.519745370366</v>
      </c>
      <c r="U2401" s="11">
        <f t="shared" si="188"/>
        <v>41956.519745370366</v>
      </c>
      <c r="V2401" s="11">
        <f t="shared" si="189"/>
        <v>41991.519745370366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7" t="e">
        <f t="shared" si="190"/>
        <v>#DIV/0!</v>
      </c>
      <c r="Q2402" t="str">
        <f t="shared" si="191"/>
        <v>technology</v>
      </c>
      <c r="R2402" t="str">
        <f t="shared" si="192"/>
        <v>web</v>
      </c>
      <c r="S2402">
        <v>42443.934768518513</v>
      </c>
      <c r="T2402">
        <v>42473.934768518513</v>
      </c>
      <c r="U2402" s="11">
        <f t="shared" si="188"/>
        <v>42443.934768518513</v>
      </c>
      <c r="V2402" s="11">
        <f t="shared" si="189"/>
        <v>42473.934768518513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7">
        <f t="shared" si="190"/>
        <v>22.33</v>
      </c>
      <c r="Q2403" t="str">
        <f t="shared" si="191"/>
        <v>food</v>
      </c>
      <c r="R2403" t="str">
        <f t="shared" si="192"/>
        <v>food trucks</v>
      </c>
      <c r="S2403">
        <v>42374.489537037036</v>
      </c>
      <c r="T2403">
        <v>42434.489537037036</v>
      </c>
      <c r="U2403" s="11">
        <f t="shared" si="188"/>
        <v>42374.489537037036</v>
      </c>
      <c r="V2403" s="11">
        <f t="shared" si="189"/>
        <v>42434.489537037036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7">
        <f t="shared" si="190"/>
        <v>52</v>
      </c>
      <c r="Q2404" t="str">
        <f t="shared" si="191"/>
        <v>food</v>
      </c>
      <c r="R2404" t="str">
        <f t="shared" si="192"/>
        <v>food trucks</v>
      </c>
      <c r="S2404">
        <v>42107.34642361111</v>
      </c>
      <c r="T2404">
        <v>42137.34642361111</v>
      </c>
      <c r="U2404" s="11">
        <f t="shared" si="188"/>
        <v>42107.34642361111</v>
      </c>
      <c r="V2404" s="11">
        <f t="shared" si="189"/>
        <v>42137.34642361111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7">
        <f t="shared" si="190"/>
        <v>16.829999999999998</v>
      </c>
      <c r="Q2405" t="str">
        <f t="shared" si="191"/>
        <v>food</v>
      </c>
      <c r="R2405" t="str">
        <f t="shared" si="192"/>
        <v>food trucks</v>
      </c>
      <c r="S2405">
        <v>42399.549282407403</v>
      </c>
      <c r="T2405">
        <v>42459.507615740738</v>
      </c>
      <c r="U2405" s="11">
        <f t="shared" si="188"/>
        <v>42399.549282407403</v>
      </c>
      <c r="V2405" s="11">
        <f t="shared" si="189"/>
        <v>42459.507615740738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7" t="e">
        <f t="shared" si="190"/>
        <v>#DIV/0!</v>
      </c>
      <c r="Q2406" t="str">
        <f t="shared" si="191"/>
        <v>food</v>
      </c>
      <c r="R2406" t="str">
        <f t="shared" si="192"/>
        <v>food trucks</v>
      </c>
      <c r="S2406">
        <v>42341.706099537034</v>
      </c>
      <c r="T2406">
        <v>42371.706099537034</v>
      </c>
      <c r="U2406" s="11">
        <f t="shared" si="188"/>
        <v>42341.706099537034</v>
      </c>
      <c r="V2406" s="11">
        <f t="shared" si="189"/>
        <v>42371.706099537034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7">
        <f t="shared" si="190"/>
        <v>56.3</v>
      </c>
      <c r="Q2407" t="str">
        <f t="shared" si="191"/>
        <v>food</v>
      </c>
      <c r="R2407" t="str">
        <f t="shared" si="192"/>
        <v>food trucks</v>
      </c>
      <c r="S2407">
        <v>42595.252025462956</v>
      </c>
      <c r="T2407">
        <v>42616.252025462956</v>
      </c>
      <c r="U2407" s="11">
        <f t="shared" si="188"/>
        <v>42595.252025462956</v>
      </c>
      <c r="V2407" s="11">
        <f t="shared" si="189"/>
        <v>42616.252025462956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7">
        <f t="shared" si="190"/>
        <v>84.06</v>
      </c>
      <c r="Q2408" t="str">
        <f t="shared" si="191"/>
        <v>food</v>
      </c>
      <c r="R2408" t="str">
        <f t="shared" si="192"/>
        <v>food trucks</v>
      </c>
      <c r="S2408">
        <v>41982.777662037035</v>
      </c>
      <c r="T2408">
        <v>42022.777662037035</v>
      </c>
      <c r="U2408" s="11">
        <f t="shared" si="188"/>
        <v>41982.777662037035</v>
      </c>
      <c r="V2408" s="11">
        <f t="shared" si="189"/>
        <v>42022.777662037035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7">
        <f t="shared" si="190"/>
        <v>168.39</v>
      </c>
      <c r="Q2409" t="str">
        <f t="shared" si="191"/>
        <v>food</v>
      </c>
      <c r="R2409" t="str">
        <f t="shared" si="192"/>
        <v>food trucks</v>
      </c>
      <c r="S2409">
        <v>42082.242222222216</v>
      </c>
      <c r="T2409">
        <v>42104.916666666664</v>
      </c>
      <c r="U2409" s="11">
        <f t="shared" si="188"/>
        <v>42082.242222222216</v>
      </c>
      <c r="V2409" s="11">
        <f t="shared" si="189"/>
        <v>42104.916666666664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7">
        <f t="shared" si="190"/>
        <v>15</v>
      </c>
      <c r="Q2410" t="str">
        <f t="shared" si="191"/>
        <v>food</v>
      </c>
      <c r="R2410" t="str">
        <f t="shared" si="192"/>
        <v>food trucks</v>
      </c>
      <c r="S2410">
        <v>41918.80737268518</v>
      </c>
      <c r="T2410">
        <v>41948.849039351851</v>
      </c>
      <c r="U2410" s="11">
        <f t="shared" si="188"/>
        <v>41918.80737268518</v>
      </c>
      <c r="V2410" s="11">
        <f t="shared" si="189"/>
        <v>41948.849039351851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7">
        <f t="shared" si="190"/>
        <v>76.67</v>
      </c>
      <c r="Q2411" t="str">
        <f t="shared" si="191"/>
        <v>food</v>
      </c>
      <c r="R2411" t="str">
        <f t="shared" si="192"/>
        <v>food trucks</v>
      </c>
      <c r="S2411">
        <v>42204.542534722219</v>
      </c>
      <c r="T2411">
        <v>42234.542534722219</v>
      </c>
      <c r="U2411" s="11">
        <f t="shared" si="188"/>
        <v>42204.542534722219</v>
      </c>
      <c r="V2411" s="11">
        <f t="shared" si="189"/>
        <v>42234.542534722219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7" t="e">
        <f t="shared" si="190"/>
        <v>#DIV/0!</v>
      </c>
      <c r="Q2412" t="str">
        <f t="shared" si="191"/>
        <v>food</v>
      </c>
      <c r="R2412" t="str">
        <f t="shared" si="192"/>
        <v>food trucks</v>
      </c>
      <c r="S2412">
        <v>42224.074942129628</v>
      </c>
      <c r="T2412">
        <v>42254.074942129628</v>
      </c>
      <c r="U2412" s="11">
        <f t="shared" si="188"/>
        <v>42224.074942129628</v>
      </c>
      <c r="V2412" s="11">
        <f t="shared" si="189"/>
        <v>42254.074942129628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7">
        <f t="shared" si="190"/>
        <v>50.33</v>
      </c>
      <c r="Q2413" t="str">
        <f t="shared" si="191"/>
        <v>food</v>
      </c>
      <c r="R2413" t="str">
        <f t="shared" si="192"/>
        <v>food trucks</v>
      </c>
      <c r="S2413">
        <v>42211.399097222216</v>
      </c>
      <c r="T2413">
        <v>42241.399097222216</v>
      </c>
      <c r="U2413" s="11">
        <f t="shared" si="188"/>
        <v>42211.399097222216</v>
      </c>
      <c r="V2413" s="11">
        <f t="shared" si="189"/>
        <v>42241.399097222216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7" t="e">
        <f t="shared" si="190"/>
        <v>#DIV/0!</v>
      </c>
      <c r="Q2414" t="str">
        <f t="shared" si="191"/>
        <v>food</v>
      </c>
      <c r="R2414" t="str">
        <f t="shared" si="192"/>
        <v>food trucks</v>
      </c>
      <c r="S2414">
        <v>42655.403622685182</v>
      </c>
      <c r="T2414">
        <v>42700.445289351854</v>
      </c>
      <c r="U2414" s="11">
        <f t="shared" si="188"/>
        <v>42655.403622685182</v>
      </c>
      <c r="V2414" s="11">
        <f t="shared" si="189"/>
        <v>42700.445289351854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7">
        <f t="shared" si="190"/>
        <v>8.33</v>
      </c>
      <c r="Q2415" t="str">
        <f t="shared" si="191"/>
        <v>food</v>
      </c>
      <c r="R2415" t="str">
        <f t="shared" si="192"/>
        <v>food trucks</v>
      </c>
      <c r="S2415">
        <v>41759.776412037034</v>
      </c>
      <c r="T2415">
        <v>41790.645833333328</v>
      </c>
      <c r="U2415" s="11">
        <f t="shared" si="188"/>
        <v>41759.776412037034</v>
      </c>
      <c r="V2415" s="11">
        <f t="shared" si="189"/>
        <v>41790.645833333328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7">
        <f t="shared" si="190"/>
        <v>35.380000000000003</v>
      </c>
      <c r="Q2416" t="str">
        <f t="shared" si="191"/>
        <v>food</v>
      </c>
      <c r="R2416" t="str">
        <f t="shared" si="192"/>
        <v>food trucks</v>
      </c>
      <c r="S2416">
        <v>42198.361805555549</v>
      </c>
      <c r="T2416">
        <v>42237.832638888889</v>
      </c>
      <c r="U2416" s="11">
        <f t="shared" si="188"/>
        <v>42198.361805555549</v>
      </c>
      <c r="V2416" s="11">
        <f t="shared" si="189"/>
        <v>42237.832638888889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7">
        <f t="shared" si="190"/>
        <v>55.83</v>
      </c>
      <c r="Q2417" t="str">
        <f t="shared" si="191"/>
        <v>food</v>
      </c>
      <c r="R2417" t="str">
        <f t="shared" si="192"/>
        <v>food trucks</v>
      </c>
      <c r="S2417">
        <v>42536.529467592591</v>
      </c>
      <c r="T2417">
        <v>42566.529467592591</v>
      </c>
      <c r="U2417" s="11">
        <f t="shared" si="188"/>
        <v>42536.529467592591</v>
      </c>
      <c r="V2417" s="11">
        <f t="shared" si="189"/>
        <v>42566.529467592591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7">
        <f t="shared" si="190"/>
        <v>5</v>
      </c>
      <c r="Q2418" t="str">
        <f t="shared" si="191"/>
        <v>food</v>
      </c>
      <c r="R2418" t="str">
        <f t="shared" si="192"/>
        <v>food trucks</v>
      </c>
      <c r="S2418">
        <v>42019.404432870368</v>
      </c>
      <c r="T2418">
        <v>42077.291666666664</v>
      </c>
      <c r="U2418" s="11">
        <f t="shared" si="188"/>
        <v>42019.404432870368</v>
      </c>
      <c r="V2418" s="11">
        <f t="shared" si="189"/>
        <v>42077.291666666664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7" t="e">
        <f t="shared" si="190"/>
        <v>#DIV/0!</v>
      </c>
      <c r="Q2419" t="str">
        <f t="shared" si="191"/>
        <v>food</v>
      </c>
      <c r="R2419" t="str">
        <f t="shared" si="192"/>
        <v>food trucks</v>
      </c>
      <c r="S2419">
        <v>41831.550775462958</v>
      </c>
      <c r="T2419">
        <v>41861.550775462958</v>
      </c>
      <c r="U2419" s="11">
        <f t="shared" si="188"/>
        <v>41831.550775462958</v>
      </c>
      <c r="V2419" s="11">
        <f t="shared" si="189"/>
        <v>41861.550775462958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7">
        <f t="shared" si="190"/>
        <v>1</v>
      </c>
      <c r="Q2420" t="str">
        <f t="shared" si="191"/>
        <v>food</v>
      </c>
      <c r="R2420" t="str">
        <f t="shared" si="192"/>
        <v>food trucks</v>
      </c>
      <c r="S2420">
        <v>42027.523657407401</v>
      </c>
      <c r="T2420">
        <v>42087.481990740744</v>
      </c>
      <c r="U2420" s="11">
        <f t="shared" si="188"/>
        <v>42027.523657407401</v>
      </c>
      <c r="V2420" s="11">
        <f t="shared" si="189"/>
        <v>42087.481990740744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7" t="e">
        <f t="shared" si="190"/>
        <v>#DIV/0!</v>
      </c>
      <c r="Q2421" t="str">
        <f t="shared" si="191"/>
        <v>food</v>
      </c>
      <c r="R2421" t="str">
        <f t="shared" si="192"/>
        <v>food trucks</v>
      </c>
      <c r="S2421">
        <v>41993.404965277768</v>
      </c>
      <c r="T2421">
        <v>42053.404965277768</v>
      </c>
      <c r="U2421" s="11">
        <f t="shared" si="188"/>
        <v>41993.404965277768</v>
      </c>
      <c r="V2421" s="11">
        <f t="shared" si="189"/>
        <v>42053.404965277768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7">
        <f t="shared" si="190"/>
        <v>69.47</v>
      </c>
      <c r="Q2422" t="str">
        <f t="shared" si="191"/>
        <v>food</v>
      </c>
      <c r="R2422" t="str">
        <f t="shared" si="192"/>
        <v>food trucks</v>
      </c>
      <c r="S2422">
        <v>41892.695543981477</v>
      </c>
      <c r="T2422">
        <v>41952.737210648142</v>
      </c>
      <c r="U2422" s="11">
        <f t="shared" si="188"/>
        <v>41892.695543981477</v>
      </c>
      <c r="V2422" s="11">
        <f t="shared" si="189"/>
        <v>41952.737210648142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7">
        <f t="shared" si="190"/>
        <v>1</v>
      </c>
      <c r="Q2423" t="str">
        <f t="shared" si="191"/>
        <v>food</v>
      </c>
      <c r="R2423" t="str">
        <f t="shared" si="192"/>
        <v>food trucks</v>
      </c>
      <c r="S2423">
        <v>42026.354120370372</v>
      </c>
      <c r="T2423">
        <v>42056.354120370372</v>
      </c>
      <c r="U2423" s="11">
        <f t="shared" si="188"/>
        <v>42026.354120370372</v>
      </c>
      <c r="V2423" s="11">
        <f t="shared" si="189"/>
        <v>42056.354120370372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7">
        <f t="shared" si="190"/>
        <v>1</v>
      </c>
      <c r="Q2424" t="str">
        <f t="shared" si="191"/>
        <v>food</v>
      </c>
      <c r="R2424" t="str">
        <f t="shared" si="192"/>
        <v>food trucks</v>
      </c>
      <c r="S2424">
        <v>42044.391620370363</v>
      </c>
      <c r="T2424">
        <v>42074.349953703706</v>
      </c>
      <c r="U2424" s="11">
        <f t="shared" si="188"/>
        <v>42044.391620370363</v>
      </c>
      <c r="V2424" s="11">
        <f t="shared" si="189"/>
        <v>42074.349953703706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7">
        <f t="shared" si="190"/>
        <v>8</v>
      </c>
      <c r="Q2425" t="str">
        <f t="shared" si="191"/>
        <v>food</v>
      </c>
      <c r="R2425" t="str">
        <f t="shared" si="192"/>
        <v>food trucks</v>
      </c>
      <c r="S2425">
        <v>41974.371412037035</v>
      </c>
      <c r="T2425">
        <v>42004.371412037035</v>
      </c>
      <c r="U2425" s="11">
        <f t="shared" si="188"/>
        <v>41974.371412037035</v>
      </c>
      <c r="V2425" s="11">
        <f t="shared" si="189"/>
        <v>42004.371412037035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7">
        <f t="shared" si="190"/>
        <v>34.44</v>
      </c>
      <c r="Q2426" t="str">
        <f t="shared" si="191"/>
        <v>food</v>
      </c>
      <c r="R2426" t="str">
        <f t="shared" si="192"/>
        <v>food trucks</v>
      </c>
      <c r="S2426">
        <v>41909.559120370366</v>
      </c>
      <c r="T2426">
        <v>41939.559120370366</v>
      </c>
      <c r="U2426" s="11">
        <f t="shared" si="188"/>
        <v>41909.559120370366</v>
      </c>
      <c r="V2426" s="11">
        <f t="shared" si="189"/>
        <v>41939.559120370366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7">
        <f t="shared" si="190"/>
        <v>1</v>
      </c>
      <c r="Q2427" t="str">
        <f t="shared" si="191"/>
        <v>food</v>
      </c>
      <c r="R2427" t="str">
        <f t="shared" si="192"/>
        <v>food trucks</v>
      </c>
      <c r="S2427">
        <v>42502.580428240741</v>
      </c>
      <c r="T2427">
        <v>42517.586111111108</v>
      </c>
      <c r="U2427" s="11">
        <f t="shared" si="188"/>
        <v>42502.580428240741</v>
      </c>
      <c r="V2427" s="11">
        <f t="shared" si="189"/>
        <v>42517.586111111108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7" t="e">
        <f t="shared" si="190"/>
        <v>#DIV/0!</v>
      </c>
      <c r="Q2428" t="str">
        <f t="shared" si="191"/>
        <v>food</v>
      </c>
      <c r="R2428" t="str">
        <f t="shared" si="192"/>
        <v>food trucks</v>
      </c>
      <c r="S2428">
        <v>42163.836712962955</v>
      </c>
      <c r="T2428">
        <v>42223.836712962955</v>
      </c>
      <c r="U2428" s="11">
        <f t="shared" si="188"/>
        <v>42163.836712962955</v>
      </c>
      <c r="V2428" s="11">
        <f t="shared" si="189"/>
        <v>42223.836712962955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7">
        <f t="shared" si="190"/>
        <v>1</v>
      </c>
      <c r="Q2429" t="str">
        <f t="shared" si="191"/>
        <v>food</v>
      </c>
      <c r="R2429" t="str">
        <f t="shared" si="192"/>
        <v>food trucks</v>
      </c>
      <c r="S2429">
        <v>42411.98533564814</v>
      </c>
      <c r="T2429">
        <v>42451.943668981483</v>
      </c>
      <c r="U2429" s="11">
        <f t="shared" si="188"/>
        <v>42411.98533564814</v>
      </c>
      <c r="V2429" s="11">
        <f t="shared" si="189"/>
        <v>42451.943668981483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7">
        <f t="shared" si="190"/>
        <v>1</v>
      </c>
      <c r="Q2430" t="str">
        <f t="shared" si="191"/>
        <v>food</v>
      </c>
      <c r="R2430" t="str">
        <f t="shared" si="192"/>
        <v>food trucks</v>
      </c>
      <c r="S2430">
        <v>42045.450821759259</v>
      </c>
      <c r="T2430">
        <v>42075.409155092588</v>
      </c>
      <c r="U2430" s="11">
        <f t="shared" si="188"/>
        <v>42045.450821759259</v>
      </c>
      <c r="V2430" s="11">
        <f t="shared" si="189"/>
        <v>42075.409155092588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7">
        <f t="shared" si="190"/>
        <v>501.25</v>
      </c>
      <c r="Q2431" t="str">
        <f t="shared" si="191"/>
        <v>food</v>
      </c>
      <c r="R2431" t="str">
        <f t="shared" si="192"/>
        <v>food trucks</v>
      </c>
      <c r="S2431">
        <v>42734.545902777776</v>
      </c>
      <c r="T2431">
        <v>42771.363888888889</v>
      </c>
      <c r="U2431" s="11">
        <f t="shared" si="188"/>
        <v>42734.545902777776</v>
      </c>
      <c r="V2431" s="11">
        <f t="shared" si="189"/>
        <v>42771.363888888889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7">
        <f t="shared" si="190"/>
        <v>10.5</v>
      </c>
      <c r="Q2432" t="str">
        <f t="shared" si="191"/>
        <v>food</v>
      </c>
      <c r="R2432" t="str">
        <f t="shared" si="192"/>
        <v>food trucks</v>
      </c>
      <c r="S2432">
        <v>42381.797499999993</v>
      </c>
      <c r="T2432">
        <v>42411.797499999993</v>
      </c>
      <c r="U2432" s="11">
        <f t="shared" si="188"/>
        <v>42381.797499999993</v>
      </c>
      <c r="V2432" s="11">
        <f t="shared" si="189"/>
        <v>42411.797499999993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7">
        <f t="shared" si="190"/>
        <v>1</v>
      </c>
      <c r="Q2433" t="str">
        <f t="shared" si="191"/>
        <v>food</v>
      </c>
      <c r="R2433" t="str">
        <f t="shared" si="192"/>
        <v>food trucks</v>
      </c>
      <c r="S2433">
        <v>42488.766354166662</v>
      </c>
      <c r="T2433">
        <v>42548.766354166662</v>
      </c>
      <c r="U2433" s="11">
        <f t="shared" si="188"/>
        <v>42488.766354166662</v>
      </c>
      <c r="V2433" s="11">
        <f t="shared" si="189"/>
        <v>42548.766354166662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7">
        <f t="shared" si="190"/>
        <v>1</v>
      </c>
      <c r="Q2434" t="str">
        <f t="shared" si="191"/>
        <v>food</v>
      </c>
      <c r="R2434" t="str">
        <f t="shared" si="192"/>
        <v>food trucks</v>
      </c>
      <c r="S2434">
        <v>42040.885381944441</v>
      </c>
      <c r="T2434">
        <v>42070.885381944441</v>
      </c>
      <c r="U2434" s="11">
        <f t="shared" ref="U2434:U2497" si="193">(((J2434/60)/60)/24)+DATE(1970,1,1)+(-8/24)</f>
        <v>42040.885381944441</v>
      </c>
      <c r="V2434" s="11">
        <f t="shared" ref="V2434:V2497" si="194">(((I2434/60)/60)/24)+DATE(1970,1,1)+(-8/24)</f>
        <v>42070.885381944441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7" t="e">
        <f t="shared" ref="P2435:P2498" si="195">ROUND(E2435/L2435,2)</f>
        <v>#DIV/0!</v>
      </c>
      <c r="Q2435" t="str">
        <f t="shared" ref="Q2435:Q2498" si="196">LEFT(N2435,SEARCH("/",N2435,1)-1)</f>
        <v>food</v>
      </c>
      <c r="R2435" t="str">
        <f t="shared" ref="R2435:R2498" si="197">RIGHT(N2435,LEN(N2435)-SEARCH("/",N2435))</f>
        <v>food trucks</v>
      </c>
      <c r="S2435">
        <v>42397.566469907404</v>
      </c>
      <c r="T2435">
        <v>42427.566469907404</v>
      </c>
      <c r="U2435" s="11">
        <f t="shared" si="193"/>
        <v>42397.566469907404</v>
      </c>
      <c r="V2435" s="11">
        <f t="shared" si="194"/>
        <v>42427.566469907404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7">
        <f t="shared" si="195"/>
        <v>13</v>
      </c>
      <c r="Q2436" t="str">
        <f t="shared" si="196"/>
        <v>food</v>
      </c>
      <c r="R2436" t="str">
        <f t="shared" si="197"/>
        <v>food trucks</v>
      </c>
      <c r="S2436">
        <v>42179.852708333325</v>
      </c>
      <c r="T2436">
        <v>42219.852708333325</v>
      </c>
      <c r="U2436" s="11">
        <f t="shared" si="193"/>
        <v>42179.852708333325</v>
      </c>
      <c r="V2436" s="11">
        <f t="shared" si="194"/>
        <v>42219.852708333325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7">
        <f t="shared" si="195"/>
        <v>306</v>
      </c>
      <c r="Q2437" t="str">
        <f t="shared" si="196"/>
        <v>food</v>
      </c>
      <c r="R2437" t="str">
        <f t="shared" si="197"/>
        <v>food trucks</v>
      </c>
      <c r="S2437">
        <v>42251.944282407399</v>
      </c>
      <c r="T2437">
        <v>42281.944282407399</v>
      </c>
      <c r="U2437" s="11">
        <f t="shared" si="193"/>
        <v>42251.944282407399</v>
      </c>
      <c r="V2437" s="11">
        <f t="shared" si="194"/>
        <v>42281.944282407399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7">
        <f t="shared" si="195"/>
        <v>22.5</v>
      </c>
      <c r="Q2438" t="str">
        <f t="shared" si="196"/>
        <v>food</v>
      </c>
      <c r="R2438" t="str">
        <f t="shared" si="197"/>
        <v>food trucks</v>
      </c>
      <c r="S2438">
        <v>42338.282060185178</v>
      </c>
      <c r="T2438">
        <v>42398.282060185178</v>
      </c>
      <c r="U2438" s="11">
        <f t="shared" si="193"/>
        <v>42338.282060185178</v>
      </c>
      <c r="V2438" s="11">
        <f t="shared" si="194"/>
        <v>42398.282060185178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7" t="e">
        <f t="shared" si="195"/>
        <v>#DIV/0!</v>
      </c>
      <c r="Q2439" t="str">
        <f t="shared" si="196"/>
        <v>food</v>
      </c>
      <c r="R2439" t="str">
        <f t="shared" si="197"/>
        <v>food trucks</v>
      </c>
      <c r="S2439">
        <v>42031.631805555553</v>
      </c>
      <c r="T2439">
        <v>42080.416666666664</v>
      </c>
      <c r="U2439" s="11">
        <f t="shared" si="193"/>
        <v>42031.631805555553</v>
      </c>
      <c r="V2439" s="11">
        <f t="shared" si="194"/>
        <v>42080.416666666664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7">
        <f t="shared" si="195"/>
        <v>50</v>
      </c>
      <c r="Q2440" t="str">
        <f t="shared" si="196"/>
        <v>food</v>
      </c>
      <c r="R2440" t="str">
        <f t="shared" si="197"/>
        <v>food trucks</v>
      </c>
      <c r="S2440">
        <v>42285.581736111104</v>
      </c>
      <c r="T2440">
        <v>42345.623402777775</v>
      </c>
      <c r="U2440" s="11">
        <f t="shared" si="193"/>
        <v>42285.581736111104</v>
      </c>
      <c r="V2440" s="11">
        <f t="shared" si="194"/>
        <v>42345.623402777775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7" t="e">
        <f t="shared" si="195"/>
        <v>#DIV/0!</v>
      </c>
      <c r="Q2441" t="str">
        <f t="shared" si="196"/>
        <v>food</v>
      </c>
      <c r="R2441" t="str">
        <f t="shared" si="197"/>
        <v>food trucks</v>
      </c>
      <c r="S2441">
        <v>42265.485289351847</v>
      </c>
      <c r="T2441">
        <v>42295.485289351847</v>
      </c>
      <c r="U2441" s="11">
        <f t="shared" si="193"/>
        <v>42265.485289351847</v>
      </c>
      <c r="V2441" s="11">
        <f t="shared" si="194"/>
        <v>42295.485289351847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7">
        <f t="shared" si="195"/>
        <v>5</v>
      </c>
      <c r="Q2442" t="str">
        <f t="shared" si="196"/>
        <v>food</v>
      </c>
      <c r="R2442" t="str">
        <f t="shared" si="197"/>
        <v>food trucks</v>
      </c>
      <c r="S2442">
        <v>42383.566122685181</v>
      </c>
      <c r="T2442">
        <v>42413.566122685181</v>
      </c>
      <c r="U2442" s="11">
        <f t="shared" si="193"/>
        <v>42383.566122685181</v>
      </c>
      <c r="V2442" s="11">
        <f t="shared" si="194"/>
        <v>42413.566122685181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7">
        <f t="shared" si="195"/>
        <v>74.23</v>
      </c>
      <c r="Q2443" t="str">
        <f t="shared" si="196"/>
        <v>food</v>
      </c>
      <c r="R2443" t="str">
        <f t="shared" si="197"/>
        <v>small batch</v>
      </c>
      <c r="S2443">
        <v>42186.792291666665</v>
      </c>
      <c r="T2443">
        <v>42207.874305555553</v>
      </c>
      <c r="U2443" s="11">
        <f t="shared" si="193"/>
        <v>42186.792291666665</v>
      </c>
      <c r="V2443" s="11">
        <f t="shared" si="194"/>
        <v>42207.874305555553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7">
        <f t="shared" si="195"/>
        <v>81.25</v>
      </c>
      <c r="Q2444" t="str">
        <f t="shared" si="196"/>
        <v>food</v>
      </c>
      <c r="R2444" t="str">
        <f t="shared" si="197"/>
        <v>small batch</v>
      </c>
      <c r="S2444">
        <v>42052.333657407398</v>
      </c>
      <c r="T2444">
        <v>42082.291990740741</v>
      </c>
      <c r="U2444" s="11">
        <f t="shared" si="193"/>
        <v>42052.333657407398</v>
      </c>
      <c r="V2444" s="11">
        <f t="shared" si="194"/>
        <v>42082.291990740741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7">
        <f t="shared" si="195"/>
        <v>130.22999999999999</v>
      </c>
      <c r="Q2445" t="str">
        <f t="shared" si="196"/>
        <v>food</v>
      </c>
      <c r="R2445" t="str">
        <f t="shared" si="197"/>
        <v>small batch</v>
      </c>
      <c r="S2445">
        <v>41836.291921296295</v>
      </c>
      <c r="T2445">
        <v>41866.291921296295</v>
      </c>
      <c r="U2445" s="11">
        <f t="shared" si="193"/>
        <v>41836.291921296295</v>
      </c>
      <c r="V2445" s="11">
        <f t="shared" si="194"/>
        <v>41866.291921296295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7">
        <f t="shared" si="195"/>
        <v>53.41</v>
      </c>
      <c r="Q2446" t="str">
        <f t="shared" si="196"/>
        <v>food</v>
      </c>
      <c r="R2446" t="str">
        <f t="shared" si="197"/>
        <v>small batch</v>
      </c>
      <c r="S2446">
        <v>42485.42119212963</v>
      </c>
      <c r="T2446">
        <v>42515.42119212963</v>
      </c>
      <c r="U2446" s="11">
        <f t="shared" si="193"/>
        <v>42485.42119212963</v>
      </c>
      <c r="V2446" s="11">
        <f t="shared" si="194"/>
        <v>42515.42119212963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7">
        <f t="shared" si="195"/>
        <v>75.13</v>
      </c>
      <c r="Q2447" t="str">
        <f t="shared" si="196"/>
        <v>food</v>
      </c>
      <c r="R2447" t="str">
        <f t="shared" si="197"/>
        <v>small batch</v>
      </c>
      <c r="S2447">
        <v>42242.856724537036</v>
      </c>
      <c r="T2447">
        <v>42272.856724537036</v>
      </c>
      <c r="U2447" s="11">
        <f t="shared" si="193"/>
        <v>42242.856724537036</v>
      </c>
      <c r="V2447" s="11">
        <f t="shared" si="194"/>
        <v>42272.856724537036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7">
        <f t="shared" si="195"/>
        <v>75.67</v>
      </c>
      <c r="Q2448" t="str">
        <f t="shared" si="196"/>
        <v>food</v>
      </c>
      <c r="R2448" t="str">
        <f t="shared" si="197"/>
        <v>small batch</v>
      </c>
      <c r="S2448">
        <v>42670.269340277773</v>
      </c>
      <c r="T2448">
        <v>42700.311006944445</v>
      </c>
      <c r="U2448" s="11">
        <f t="shared" si="193"/>
        <v>42670.269340277773</v>
      </c>
      <c r="V2448" s="11">
        <f t="shared" si="194"/>
        <v>42700.311006944445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7">
        <f t="shared" si="195"/>
        <v>31.69</v>
      </c>
      <c r="Q2449" t="str">
        <f t="shared" si="196"/>
        <v>food</v>
      </c>
      <c r="R2449" t="str">
        <f t="shared" si="197"/>
        <v>small batch</v>
      </c>
      <c r="S2449">
        <v>42654.13649305555</v>
      </c>
      <c r="T2449">
        <v>42685.833333333336</v>
      </c>
      <c r="U2449" s="11">
        <f t="shared" si="193"/>
        <v>42654.13649305555</v>
      </c>
      <c r="V2449" s="11">
        <f t="shared" si="194"/>
        <v>42685.833333333336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7">
        <f t="shared" si="195"/>
        <v>47.78</v>
      </c>
      <c r="Q2450" t="str">
        <f t="shared" si="196"/>
        <v>food</v>
      </c>
      <c r="R2450" t="str">
        <f t="shared" si="197"/>
        <v>small batch</v>
      </c>
      <c r="S2450">
        <v>42606.982789351845</v>
      </c>
      <c r="T2450">
        <v>42612.9</v>
      </c>
      <c r="U2450" s="11">
        <f t="shared" si="193"/>
        <v>42606.982789351845</v>
      </c>
      <c r="V2450" s="11">
        <f t="shared" si="194"/>
        <v>42612.9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7">
        <f t="shared" si="195"/>
        <v>90</v>
      </c>
      <c r="Q2451" t="str">
        <f t="shared" si="196"/>
        <v>food</v>
      </c>
      <c r="R2451" t="str">
        <f t="shared" si="197"/>
        <v>small batch</v>
      </c>
      <c r="S2451">
        <v>41942.809201388889</v>
      </c>
      <c r="T2451">
        <v>41972.850868055553</v>
      </c>
      <c r="U2451" s="11">
        <f t="shared" si="193"/>
        <v>41942.809201388889</v>
      </c>
      <c r="V2451" s="11">
        <f t="shared" si="194"/>
        <v>41972.850868055553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7">
        <f t="shared" si="195"/>
        <v>149.31</v>
      </c>
      <c r="Q2452" t="str">
        <f t="shared" si="196"/>
        <v>food</v>
      </c>
      <c r="R2452" t="str">
        <f t="shared" si="197"/>
        <v>small batch</v>
      </c>
      <c r="S2452">
        <v>41901.739074074074</v>
      </c>
      <c r="T2452">
        <v>41939.799305555556</v>
      </c>
      <c r="U2452" s="11">
        <f t="shared" si="193"/>
        <v>41901.739074074074</v>
      </c>
      <c r="V2452" s="11">
        <f t="shared" si="194"/>
        <v>41939.799305555556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7">
        <f t="shared" si="195"/>
        <v>62.07</v>
      </c>
      <c r="Q2453" t="str">
        <f t="shared" si="196"/>
        <v>food</v>
      </c>
      <c r="R2453" t="str">
        <f t="shared" si="197"/>
        <v>small batch</v>
      </c>
      <c r="S2453">
        <v>42779.575115740743</v>
      </c>
      <c r="T2453">
        <v>42799.575115740743</v>
      </c>
      <c r="U2453" s="11">
        <f t="shared" si="193"/>
        <v>42779.575115740743</v>
      </c>
      <c r="V2453" s="11">
        <f t="shared" si="194"/>
        <v>42799.575115740743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7">
        <f t="shared" si="195"/>
        <v>53.4</v>
      </c>
      <c r="Q2454" t="str">
        <f t="shared" si="196"/>
        <v>food</v>
      </c>
      <c r="R2454" t="str">
        <f t="shared" si="197"/>
        <v>small batch</v>
      </c>
      <c r="S2454">
        <v>42338.510416666664</v>
      </c>
      <c r="T2454">
        <v>42367.624999999993</v>
      </c>
      <c r="U2454" s="11">
        <f t="shared" si="193"/>
        <v>42338.510416666664</v>
      </c>
      <c r="V2454" s="11">
        <f t="shared" si="194"/>
        <v>42367.624999999993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7">
        <f t="shared" si="195"/>
        <v>69.27</v>
      </c>
      <c r="Q2455" t="str">
        <f t="shared" si="196"/>
        <v>food</v>
      </c>
      <c r="R2455" t="str">
        <f t="shared" si="197"/>
        <v>small batch</v>
      </c>
      <c r="S2455">
        <v>42738.358900462961</v>
      </c>
      <c r="T2455">
        <v>42768.358900462961</v>
      </c>
      <c r="U2455" s="11">
        <f t="shared" si="193"/>
        <v>42738.358900462961</v>
      </c>
      <c r="V2455" s="11">
        <f t="shared" si="194"/>
        <v>42768.358900462961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7">
        <f t="shared" si="195"/>
        <v>271.51</v>
      </c>
      <c r="Q2456" t="str">
        <f t="shared" si="196"/>
        <v>food</v>
      </c>
      <c r="R2456" t="str">
        <f t="shared" si="197"/>
        <v>small batch</v>
      </c>
      <c r="S2456">
        <v>42769.86814814814</v>
      </c>
      <c r="T2456">
        <v>42804.86814814814</v>
      </c>
      <c r="U2456" s="11">
        <f t="shared" si="193"/>
        <v>42769.86814814814</v>
      </c>
      <c r="V2456" s="11">
        <f t="shared" si="194"/>
        <v>42804.86814814814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7">
        <f t="shared" si="195"/>
        <v>34.130000000000003</v>
      </c>
      <c r="Q2457" t="str">
        <f t="shared" si="196"/>
        <v>food</v>
      </c>
      <c r="R2457" t="str">
        <f t="shared" si="197"/>
        <v>small batch</v>
      </c>
      <c r="S2457">
        <v>42452.448495370372</v>
      </c>
      <c r="T2457">
        <v>42480.448495370372</v>
      </c>
      <c r="U2457" s="11">
        <f t="shared" si="193"/>
        <v>42452.448495370372</v>
      </c>
      <c r="V2457" s="11">
        <f t="shared" si="194"/>
        <v>42480.448495370372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7">
        <f t="shared" si="195"/>
        <v>40.49</v>
      </c>
      <c r="Q2458" t="str">
        <f t="shared" si="196"/>
        <v>food</v>
      </c>
      <c r="R2458" t="str">
        <f t="shared" si="197"/>
        <v>small batch</v>
      </c>
      <c r="S2458">
        <v>42761.627766203703</v>
      </c>
      <c r="T2458">
        <v>42791.627766203703</v>
      </c>
      <c r="U2458" s="11">
        <f t="shared" si="193"/>
        <v>42761.627766203703</v>
      </c>
      <c r="V2458" s="11">
        <f t="shared" si="194"/>
        <v>42791.627766203703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s="7">
        <f t="shared" si="195"/>
        <v>189.76</v>
      </c>
      <c r="Q2459" t="str">
        <f t="shared" si="196"/>
        <v>food</v>
      </c>
      <c r="R2459" t="str">
        <f t="shared" si="197"/>
        <v>small batch</v>
      </c>
      <c r="S2459">
        <v>42423.269166666665</v>
      </c>
      <c r="T2459">
        <v>42453.227500000001</v>
      </c>
      <c r="U2459" s="11">
        <f t="shared" si="193"/>
        <v>42423.269166666665</v>
      </c>
      <c r="V2459" s="11">
        <f t="shared" si="194"/>
        <v>42453.227500000001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7">
        <f t="shared" si="195"/>
        <v>68.86</v>
      </c>
      <c r="Q2460" t="str">
        <f t="shared" si="196"/>
        <v>food</v>
      </c>
      <c r="R2460" t="str">
        <f t="shared" si="197"/>
        <v>small batch</v>
      </c>
      <c r="S2460">
        <v>42495.538402777776</v>
      </c>
      <c r="T2460">
        <v>42530.458333333336</v>
      </c>
      <c r="U2460" s="11">
        <f t="shared" si="193"/>
        <v>42495.538402777776</v>
      </c>
      <c r="V2460" s="11">
        <f t="shared" si="194"/>
        <v>42530.458333333336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7">
        <f t="shared" si="195"/>
        <v>108.78</v>
      </c>
      <c r="Q2461" t="str">
        <f t="shared" si="196"/>
        <v>food</v>
      </c>
      <c r="R2461" t="str">
        <f t="shared" si="197"/>
        <v>small batch</v>
      </c>
      <c r="S2461">
        <v>42407.304224537038</v>
      </c>
      <c r="T2461">
        <v>42452.262557870366</v>
      </c>
      <c r="U2461" s="11">
        <f t="shared" si="193"/>
        <v>42407.304224537038</v>
      </c>
      <c r="V2461" s="11">
        <f t="shared" si="194"/>
        <v>42452.262557870366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7">
        <f t="shared" si="195"/>
        <v>125.99</v>
      </c>
      <c r="Q2462" t="str">
        <f t="shared" si="196"/>
        <v>food</v>
      </c>
      <c r="R2462" t="str">
        <f t="shared" si="197"/>
        <v>small batch</v>
      </c>
      <c r="S2462">
        <v>42703.853784722225</v>
      </c>
      <c r="T2462">
        <v>42737.845138888886</v>
      </c>
      <c r="U2462" s="11">
        <f t="shared" si="193"/>
        <v>42703.853784722225</v>
      </c>
      <c r="V2462" s="11">
        <f t="shared" si="194"/>
        <v>42737.845138888886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7">
        <f t="shared" si="195"/>
        <v>90.52</v>
      </c>
      <c r="Q2463" t="str">
        <f t="shared" si="196"/>
        <v>music</v>
      </c>
      <c r="R2463" t="str">
        <f t="shared" si="197"/>
        <v>indie rock</v>
      </c>
      <c r="S2463">
        <v>40783.679363425923</v>
      </c>
      <c r="T2463">
        <v>40816.791666666664</v>
      </c>
      <c r="U2463" s="11">
        <f t="shared" si="193"/>
        <v>40783.679363425923</v>
      </c>
      <c r="V2463" s="11">
        <f t="shared" si="194"/>
        <v>40816.791666666664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7">
        <f t="shared" si="195"/>
        <v>28.88</v>
      </c>
      <c r="Q2464" t="str">
        <f t="shared" si="196"/>
        <v>music</v>
      </c>
      <c r="R2464" t="str">
        <f t="shared" si="197"/>
        <v>indie rock</v>
      </c>
      <c r="S2464">
        <v>41088.852962962963</v>
      </c>
      <c r="T2464">
        <v>41108.852962962963</v>
      </c>
      <c r="U2464" s="11">
        <f t="shared" si="193"/>
        <v>41088.852962962963</v>
      </c>
      <c r="V2464" s="11">
        <f t="shared" si="194"/>
        <v>41108.852962962963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7">
        <f t="shared" si="195"/>
        <v>31</v>
      </c>
      <c r="Q2465" t="str">
        <f t="shared" si="196"/>
        <v>music</v>
      </c>
      <c r="R2465" t="str">
        <f t="shared" si="197"/>
        <v>indie rock</v>
      </c>
      <c r="S2465">
        <v>41340.778067129628</v>
      </c>
      <c r="T2465">
        <v>41380.458333333328</v>
      </c>
      <c r="U2465" s="11">
        <f t="shared" si="193"/>
        <v>41340.778067129628</v>
      </c>
      <c r="V2465" s="11">
        <f t="shared" si="194"/>
        <v>41380.458333333328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7">
        <f t="shared" si="195"/>
        <v>51.67</v>
      </c>
      <c r="Q2466" t="str">
        <f t="shared" si="196"/>
        <v>music</v>
      </c>
      <c r="R2466" t="str">
        <f t="shared" si="197"/>
        <v>indie rock</v>
      </c>
      <c r="S2466">
        <v>42248.567094907405</v>
      </c>
      <c r="T2466">
        <v>42277.478472222218</v>
      </c>
      <c r="U2466" s="11">
        <f t="shared" si="193"/>
        <v>42248.567094907405</v>
      </c>
      <c r="V2466" s="11">
        <f t="shared" si="194"/>
        <v>42277.478472222218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7">
        <f t="shared" si="195"/>
        <v>26.27</v>
      </c>
      <c r="Q2467" t="str">
        <f t="shared" si="196"/>
        <v>music</v>
      </c>
      <c r="R2467" t="str">
        <f t="shared" si="197"/>
        <v>indie rock</v>
      </c>
      <c r="S2467">
        <v>41145.385972222219</v>
      </c>
      <c r="T2467">
        <v>41175.385972222219</v>
      </c>
      <c r="U2467" s="11">
        <f t="shared" si="193"/>
        <v>41145.385972222219</v>
      </c>
      <c r="V2467" s="11">
        <f t="shared" si="194"/>
        <v>41175.385972222219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7">
        <f t="shared" si="195"/>
        <v>48.08</v>
      </c>
      <c r="Q2468" t="str">
        <f t="shared" si="196"/>
        <v>music</v>
      </c>
      <c r="R2468" t="str">
        <f t="shared" si="197"/>
        <v>indie rock</v>
      </c>
      <c r="S2468">
        <v>41372.769131944442</v>
      </c>
      <c r="T2468">
        <v>41402.769131944442</v>
      </c>
      <c r="U2468" s="11">
        <f t="shared" si="193"/>
        <v>41372.769131944442</v>
      </c>
      <c r="V2468" s="11">
        <f t="shared" si="194"/>
        <v>41402.769131944442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7">
        <f t="shared" si="195"/>
        <v>27.56</v>
      </c>
      <c r="Q2469" t="str">
        <f t="shared" si="196"/>
        <v>music</v>
      </c>
      <c r="R2469" t="str">
        <f t="shared" si="197"/>
        <v>indie rock</v>
      </c>
      <c r="S2469">
        <v>41025.540868055556</v>
      </c>
      <c r="T2469">
        <v>41039.375</v>
      </c>
      <c r="U2469" s="11">
        <f t="shared" si="193"/>
        <v>41025.540868055556</v>
      </c>
      <c r="V2469" s="11">
        <f t="shared" si="194"/>
        <v>41039.375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7">
        <f t="shared" si="195"/>
        <v>36.97</v>
      </c>
      <c r="Q2470" t="str">
        <f t="shared" si="196"/>
        <v>music</v>
      </c>
      <c r="R2470" t="str">
        <f t="shared" si="197"/>
        <v>indie rock</v>
      </c>
      <c r="S2470">
        <v>41173.820844907401</v>
      </c>
      <c r="T2470">
        <v>41209.875</v>
      </c>
      <c r="U2470" s="11">
        <f t="shared" si="193"/>
        <v>41173.820844907401</v>
      </c>
      <c r="V2470" s="11">
        <f t="shared" si="194"/>
        <v>41209.875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7">
        <f t="shared" si="195"/>
        <v>29.02</v>
      </c>
      <c r="Q2471" t="str">
        <f t="shared" si="196"/>
        <v>music</v>
      </c>
      <c r="R2471" t="str">
        <f t="shared" si="197"/>
        <v>indie rock</v>
      </c>
      <c r="S2471">
        <v>40557.096400462957</v>
      </c>
      <c r="T2471">
        <v>40582.096400462957</v>
      </c>
      <c r="U2471" s="11">
        <f t="shared" si="193"/>
        <v>40557.096400462957</v>
      </c>
      <c r="V2471" s="11">
        <f t="shared" si="194"/>
        <v>40582.096400462957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7">
        <f t="shared" si="195"/>
        <v>28.66</v>
      </c>
      <c r="Q2472" t="str">
        <f t="shared" si="196"/>
        <v>music</v>
      </c>
      <c r="R2472" t="str">
        <f t="shared" si="197"/>
        <v>indie rock</v>
      </c>
      <c r="S2472">
        <v>41022.741377314815</v>
      </c>
      <c r="T2472">
        <v>41052.741377314815</v>
      </c>
      <c r="U2472" s="11">
        <f t="shared" si="193"/>
        <v>41022.741377314815</v>
      </c>
      <c r="V2472" s="11">
        <f t="shared" si="194"/>
        <v>41052.741377314815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7">
        <f t="shared" si="195"/>
        <v>37.65</v>
      </c>
      <c r="Q2473" t="str">
        <f t="shared" si="196"/>
        <v>music</v>
      </c>
      <c r="R2473" t="str">
        <f t="shared" si="197"/>
        <v>indie rock</v>
      </c>
      <c r="S2473">
        <v>40893.659629629627</v>
      </c>
      <c r="T2473">
        <v>40933.659629629627</v>
      </c>
      <c r="U2473" s="11">
        <f t="shared" si="193"/>
        <v>40893.659629629627</v>
      </c>
      <c r="V2473" s="11">
        <f t="shared" si="194"/>
        <v>40933.659629629627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7">
        <f t="shared" si="195"/>
        <v>97.9</v>
      </c>
      <c r="Q2474" t="str">
        <f t="shared" si="196"/>
        <v>music</v>
      </c>
      <c r="R2474" t="str">
        <f t="shared" si="197"/>
        <v>indie rock</v>
      </c>
      <c r="S2474">
        <v>40353.782175925924</v>
      </c>
      <c r="T2474">
        <v>40424.710416666661</v>
      </c>
      <c r="U2474" s="11">
        <f t="shared" si="193"/>
        <v>40353.782175925924</v>
      </c>
      <c r="V2474" s="11">
        <f t="shared" si="194"/>
        <v>40424.710416666661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7">
        <f t="shared" si="195"/>
        <v>42.55</v>
      </c>
      <c r="Q2475" t="str">
        <f t="shared" si="196"/>
        <v>music</v>
      </c>
      <c r="R2475" t="str">
        <f t="shared" si="197"/>
        <v>indie rock</v>
      </c>
      <c r="S2475">
        <v>41193.415150462963</v>
      </c>
      <c r="T2475">
        <v>41223.456817129627</v>
      </c>
      <c r="U2475" s="11">
        <f t="shared" si="193"/>
        <v>41193.415150462963</v>
      </c>
      <c r="V2475" s="11">
        <f t="shared" si="194"/>
        <v>41223.456817129627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7">
        <f t="shared" si="195"/>
        <v>131.58000000000001</v>
      </c>
      <c r="Q2476" t="str">
        <f t="shared" si="196"/>
        <v>music</v>
      </c>
      <c r="R2476" t="str">
        <f t="shared" si="197"/>
        <v>indie rock</v>
      </c>
      <c r="S2476">
        <v>40416.67796296296</v>
      </c>
      <c r="T2476">
        <v>40461.67796296296</v>
      </c>
      <c r="U2476" s="11">
        <f t="shared" si="193"/>
        <v>40416.67796296296</v>
      </c>
      <c r="V2476" s="11">
        <f t="shared" si="194"/>
        <v>40461.67796296296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7">
        <f t="shared" si="195"/>
        <v>32.32</v>
      </c>
      <c r="Q2477" t="str">
        <f t="shared" si="196"/>
        <v>music</v>
      </c>
      <c r="R2477" t="str">
        <f t="shared" si="197"/>
        <v>indie rock</v>
      </c>
      <c r="S2477">
        <v>40309.954340277778</v>
      </c>
      <c r="T2477">
        <v>40369.583333333328</v>
      </c>
      <c r="U2477" s="11">
        <f t="shared" si="193"/>
        <v>40309.954340277778</v>
      </c>
      <c r="V2477" s="11">
        <f t="shared" si="194"/>
        <v>40369.583333333328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7">
        <f t="shared" si="195"/>
        <v>61.1</v>
      </c>
      <c r="Q2478" t="str">
        <f t="shared" si="196"/>
        <v>music</v>
      </c>
      <c r="R2478" t="str">
        <f t="shared" si="197"/>
        <v>indie rock</v>
      </c>
      <c r="S2478">
        <v>41912.995023148142</v>
      </c>
      <c r="T2478">
        <v>41946.036689814813</v>
      </c>
      <c r="U2478" s="11">
        <f t="shared" si="193"/>
        <v>41912.995023148142</v>
      </c>
      <c r="V2478" s="11">
        <f t="shared" si="194"/>
        <v>41946.036689814813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7">
        <f t="shared" si="195"/>
        <v>31.34</v>
      </c>
      <c r="Q2479" t="str">
        <f t="shared" si="196"/>
        <v>music</v>
      </c>
      <c r="R2479" t="str">
        <f t="shared" si="197"/>
        <v>indie rock</v>
      </c>
      <c r="S2479">
        <v>41088.358159722222</v>
      </c>
      <c r="T2479">
        <v>41133.358159722222</v>
      </c>
      <c r="U2479" s="11">
        <f t="shared" si="193"/>
        <v>41088.358159722222</v>
      </c>
      <c r="V2479" s="11">
        <f t="shared" si="194"/>
        <v>41133.358159722222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7">
        <f t="shared" si="195"/>
        <v>129.11000000000001</v>
      </c>
      <c r="Q2480" t="str">
        <f t="shared" si="196"/>
        <v>music</v>
      </c>
      <c r="R2480" t="str">
        <f t="shared" si="197"/>
        <v>indie rock</v>
      </c>
      <c r="S2480">
        <v>41257.617048611108</v>
      </c>
      <c r="T2480">
        <v>41287.617048611108</v>
      </c>
      <c r="U2480" s="11">
        <f t="shared" si="193"/>
        <v>41257.617048611108</v>
      </c>
      <c r="V2480" s="11">
        <f t="shared" si="194"/>
        <v>41287.617048611108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7">
        <f t="shared" si="195"/>
        <v>25.02</v>
      </c>
      <c r="Q2481" t="str">
        <f t="shared" si="196"/>
        <v>music</v>
      </c>
      <c r="R2481" t="str">
        <f t="shared" si="197"/>
        <v>indie rock</v>
      </c>
      <c r="S2481">
        <v>41107.393449074072</v>
      </c>
      <c r="T2481">
        <v>41117.75</v>
      </c>
      <c r="U2481" s="11">
        <f t="shared" si="193"/>
        <v>41107.393449074072</v>
      </c>
      <c r="V2481" s="11">
        <f t="shared" si="194"/>
        <v>41117.75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7">
        <f t="shared" si="195"/>
        <v>250</v>
      </c>
      <c r="Q2482" t="str">
        <f t="shared" si="196"/>
        <v>music</v>
      </c>
      <c r="R2482" t="str">
        <f t="shared" si="197"/>
        <v>indie rock</v>
      </c>
      <c r="S2482">
        <v>42227.602824074071</v>
      </c>
      <c r="T2482">
        <v>42287.602824074071</v>
      </c>
      <c r="U2482" s="11">
        <f t="shared" si="193"/>
        <v>42227.602824074071</v>
      </c>
      <c r="V2482" s="11">
        <f t="shared" si="194"/>
        <v>42287.602824074071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7">
        <f t="shared" si="195"/>
        <v>47.54</v>
      </c>
      <c r="Q2483" t="str">
        <f t="shared" si="196"/>
        <v>music</v>
      </c>
      <c r="R2483" t="str">
        <f t="shared" si="197"/>
        <v>indie rock</v>
      </c>
      <c r="S2483">
        <v>40999.312592592592</v>
      </c>
      <c r="T2483">
        <v>41029.312592592592</v>
      </c>
      <c r="U2483" s="11">
        <f t="shared" si="193"/>
        <v>40999.312592592592</v>
      </c>
      <c r="V2483" s="11">
        <f t="shared" si="194"/>
        <v>41029.312592592592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7">
        <f t="shared" si="195"/>
        <v>40.04</v>
      </c>
      <c r="Q2484" t="str">
        <f t="shared" si="196"/>
        <v>music</v>
      </c>
      <c r="R2484" t="str">
        <f t="shared" si="197"/>
        <v>indie rock</v>
      </c>
      <c r="S2484">
        <v>40711.448877314811</v>
      </c>
      <c r="T2484">
        <v>40756.448877314811</v>
      </c>
      <c r="U2484" s="11">
        <f t="shared" si="193"/>
        <v>40711.448877314811</v>
      </c>
      <c r="V2484" s="11">
        <f t="shared" si="194"/>
        <v>40756.448877314811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7">
        <f t="shared" si="195"/>
        <v>65.84</v>
      </c>
      <c r="Q2485" t="str">
        <f t="shared" si="196"/>
        <v>music</v>
      </c>
      <c r="R2485" t="str">
        <f t="shared" si="197"/>
        <v>indie rock</v>
      </c>
      <c r="S2485">
        <v>40970.416701388887</v>
      </c>
      <c r="T2485">
        <v>41030.375034722223</v>
      </c>
      <c r="U2485" s="11">
        <f t="shared" si="193"/>
        <v>40970.416701388887</v>
      </c>
      <c r="V2485" s="11">
        <f t="shared" si="194"/>
        <v>41030.375034722223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7">
        <f t="shared" si="195"/>
        <v>46.4</v>
      </c>
      <c r="Q2486" t="str">
        <f t="shared" si="196"/>
        <v>music</v>
      </c>
      <c r="R2486" t="str">
        <f t="shared" si="197"/>
        <v>indie rock</v>
      </c>
      <c r="S2486">
        <v>40771.583368055552</v>
      </c>
      <c r="T2486">
        <v>40801.583368055552</v>
      </c>
      <c r="U2486" s="11">
        <f t="shared" si="193"/>
        <v>40771.583368055552</v>
      </c>
      <c r="V2486" s="11">
        <f t="shared" si="194"/>
        <v>40801.583368055552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7">
        <f t="shared" si="195"/>
        <v>50.37</v>
      </c>
      <c r="Q2487" t="str">
        <f t="shared" si="196"/>
        <v>music</v>
      </c>
      <c r="R2487" t="str">
        <f t="shared" si="197"/>
        <v>indie rock</v>
      </c>
      <c r="S2487">
        <v>40793.665266203701</v>
      </c>
      <c r="T2487">
        <v>40828.665266203701</v>
      </c>
      <c r="U2487" s="11">
        <f t="shared" si="193"/>
        <v>40793.665266203701</v>
      </c>
      <c r="V2487" s="11">
        <f t="shared" si="194"/>
        <v>40828.665266203701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7">
        <f t="shared" si="195"/>
        <v>26.57</v>
      </c>
      <c r="Q2488" t="str">
        <f t="shared" si="196"/>
        <v>music</v>
      </c>
      <c r="R2488" t="str">
        <f t="shared" si="197"/>
        <v>indie rock</v>
      </c>
      <c r="S2488">
        <v>40991.374722222223</v>
      </c>
      <c r="T2488">
        <v>41021.374722222223</v>
      </c>
      <c r="U2488" s="11">
        <f t="shared" si="193"/>
        <v>40991.374722222223</v>
      </c>
      <c r="V2488" s="11">
        <f t="shared" si="194"/>
        <v>41021.374722222223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7">
        <f t="shared" si="195"/>
        <v>39.49</v>
      </c>
      <c r="Q2489" t="str">
        <f t="shared" si="196"/>
        <v>music</v>
      </c>
      <c r="R2489" t="str">
        <f t="shared" si="197"/>
        <v>indie rock</v>
      </c>
      <c r="S2489">
        <v>41025.749965277777</v>
      </c>
      <c r="T2489">
        <v>41055.749965277777</v>
      </c>
      <c r="U2489" s="11">
        <f t="shared" si="193"/>
        <v>41025.749965277777</v>
      </c>
      <c r="V2489" s="11">
        <f t="shared" si="194"/>
        <v>41055.749965277777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7">
        <f t="shared" si="195"/>
        <v>49.25</v>
      </c>
      <c r="Q2490" t="str">
        <f t="shared" si="196"/>
        <v>music</v>
      </c>
      <c r="R2490" t="str">
        <f t="shared" si="197"/>
        <v>indie rock</v>
      </c>
      <c r="S2490">
        <v>40833.299861111111</v>
      </c>
      <c r="T2490">
        <v>40863.341527777775</v>
      </c>
      <c r="U2490" s="11">
        <f t="shared" si="193"/>
        <v>40833.299861111111</v>
      </c>
      <c r="V2490" s="11">
        <f t="shared" si="194"/>
        <v>40863.341527777775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7">
        <f t="shared" si="195"/>
        <v>62.38</v>
      </c>
      <c r="Q2491" t="str">
        <f t="shared" si="196"/>
        <v>music</v>
      </c>
      <c r="R2491" t="str">
        <f t="shared" si="197"/>
        <v>indie rock</v>
      </c>
      <c r="S2491">
        <v>41373.356932870367</v>
      </c>
      <c r="T2491">
        <v>41403.356932870367</v>
      </c>
      <c r="U2491" s="11">
        <f t="shared" si="193"/>
        <v>41373.356932870367</v>
      </c>
      <c r="V2491" s="11">
        <f t="shared" si="194"/>
        <v>41403.356932870367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7">
        <f t="shared" si="195"/>
        <v>37.94</v>
      </c>
      <c r="Q2492" t="str">
        <f t="shared" si="196"/>
        <v>music</v>
      </c>
      <c r="R2492" t="str">
        <f t="shared" si="197"/>
        <v>indie rock</v>
      </c>
      <c r="S2492">
        <v>41022.894398148142</v>
      </c>
      <c r="T2492">
        <v>41082.894398148142</v>
      </c>
      <c r="U2492" s="11">
        <f t="shared" si="193"/>
        <v>41022.894398148142</v>
      </c>
      <c r="V2492" s="11">
        <f t="shared" si="194"/>
        <v>41082.894398148142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7">
        <f t="shared" si="195"/>
        <v>51.6</v>
      </c>
      <c r="Q2493" t="str">
        <f t="shared" si="196"/>
        <v>music</v>
      </c>
      <c r="R2493" t="str">
        <f t="shared" si="197"/>
        <v>indie rock</v>
      </c>
      <c r="S2493">
        <v>40542.505949074075</v>
      </c>
      <c r="T2493">
        <v>40558.743749999994</v>
      </c>
      <c r="U2493" s="11">
        <f t="shared" si="193"/>
        <v>40542.505949074075</v>
      </c>
      <c r="V2493" s="11">
        <f t="shared" si="194"/>
        <v>40558.743749999994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7">
        <f t="shared" si="195"/>
        <v>27.78</v>
      </c>
      <c r="Q2494" t="str">
        <f t="shared" si="196"/>
        <v>music</v>
      </c>
      <c r="R2494" t="str">
        <f t="shared" si="197"/>
        <v>indie rock</v>
      </c>
      <c r="S2494">
        <v>41024.652638888889</v>
      </c>
      <c r="T2494">
        <v>41076.082638888889</v>
      </c>
      <c r="U2494" s="11">
        <f t="shared" si="193"/>
        <v>41024.652638888889</v>
      </c>
      <c r="V2494" s="11">
        <f t="shared" si="194"/>
        <v>41076.082638888889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7">
        <f t="shared" si="195"/>
        <v>99.38</v>
      </c>
      <c r="Q2495" t="str">
        <f t="shared" si="196"/>
        <v>music</v>
      </c>
      <c r="R2495" t="str">
        <f t="shared" si="197"/>
        <v>indie rock</v>
      </c>
      <c r="S2495">
        <v>41347.834953703699</v>
      </c>
      <c r="T2495">
        <v>41392.834953703699</v>
      </c>
      <c r="U2495" s="11">
        <f t="shared" si="193"/>
        <v>41347.834953703699</v>
      </c>
      <c r="V2495" s="11">
        <f t="shared" si="194"/>
        <v>41392.834953703699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7">
        <f t="shared" si="195"/>
        <v>38.85</v>
      </c>
      <c r="Q2496" t="str">
        <f t="shared" si="196"/>
        <v>music</v>
      </c>
      <c r="R2496" t="str">
        <f t="shared" si="197"/>
        <v>indie rock</v>
      </c>
      <c r="S2496">
        <v>41022.311851851846</v>
      </c>
      <c r="T2496">
        <v>41052.311851851846</v>
      </c>
      <c r="U2496" s="11">
        <f t="shared" si="193"/>
        <v>41022.311851851846</v>
      </c>
      <c r="V2496" s="11">
        <f t="shared" si="194"/>
        <v>41052.311851851846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7">
        <f t="shared" si="195"/>
        <v>45.55</v>
      </c>
      <c r="Q2497" t="str">
        <f t="shared" si="196"/>
        <v>music</v>
      </c>
      <c r="R2497" t="str">
        <f t="shared" si="197"/>
        <v>indie rock</v>
      </c>
      <c r="S2497">
        <v>41036.613136574073</v>
      </c>
      <c r="T2497">
        <v>41066.613136574073</v>
      </c>
      <c r="U2497" s="11">
        <f t="shared" si="193"/>
        <v>41036.613136574073</v>
      </c>
      <c r="V2497" s="11">
        <f t="shared" si="194"/>
        <v>41066.613136574073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7">
        <f t="shared" si="195"/>
        <v>600</v>
      </c>
      <c r="Q2498" t="str">
        <f t="shared" si="196"/>
        <v>music</v>
      </c>
      <c r="R2498" t="str">
        <f t="shared" si="197"/>
        <v>indie rock</v>
      </c>
      <c r="S2498">
        <v>41327.663101851853</v>
      </c>
      <c r="T2498">
        <v>41362.621435185181</v>
      </c>
      <c r="U2498" s="11">
        <f t="shared" ref="U2498:U2561" si="198">(((J2498/60)/60)/24)+DATE(1970,1,1)+(-8/24)</f>
        <v>41327.663101851853</v>
      </c>
      <c r="V2498" s="11">
        <f t="shared" ref="V2498:V2561" si="199">(((I2498/60)/60)/24)+DATE(1970,1,1)+(-8/24)</f>
        <v>41362.621435185181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7">
        <f t="shared" ref="P2499:P2562" si="200">ROUND(E2499/L2499,2)</f>
        <v>80.55</v>
      </c>
      <c r="Q2499" t="str">
        <f t="shared" ref="Q2499:Q2562" si="201">LEFT(N2499,SEARCH("/",N2499,1)-1)</f>
        <v>music</v>
      </c>
      <c r="R2499" t="str">
        <f t="shared" ref="R2499:R2562" si="202">RIGHT(N2499,LEN(N2499)-SEARCH("/",N2499))</f>
        <v>indie rock</v>
      </c>
      <c r="S2499">
        <v>40730.545578703699</v>
      </c>
      <c r="T2499">
        <v>40760.545578703699</v>
      </c>
      <c r="U2499" s="11">
        <f t="shared" si="198"/>
        <v>40730.545578703699</v>
      </c>
      <c r="V2499" s="11">
        <f t="shared" si="199"/>
        <v>40760.545578703699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7">
        <f t="shared" si="200"/>
        <v>52.8</v>
      </c>
      <c r="Q2500" t="str">
        <f t="shared" si="201"/>
        <v>music</v>
      </c>
      <c r="R2500" t="str">
        <f t="shared" si="202"/>
        <v>indie rock</v>
      </c>
      <c r="S2500">
        <v>42017.634108796294</v>
      </c>
      <c r="T2500">
        <v>42031.634108796294</v>
      </c>
      <c r="U2500" s="11">
        <f t="shared" si="198"/>
        <v>42017.634108796294</v>
      </c>
      <c r="V2500" s="11">
        <f t="shared" si="199"/>
        <v>42031.634108796294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7">
        <f t="shared" si="200"/>
        <v>47.68</v>
      </c>
      <c r="Q2501" t="str">
        <f t="shared" si="201"/>
        <v>music</v>
      </c>
      <c r="R2501" t="str">
        <f t="shared" si="202"/>
        <v>indie rock</v>
      </c>
      <c r="S2501">
        <v>41226.315243055549</v>
      </c>
      <c r="T2501">
        <v>41274.416666666664</v>
      </c>
      <c r="U2501" s="11">
        <f t="shared" si="198"/>
        <v>41226.315243055549</v>
      </c>
      <c r="V2501" s="11">
        <f t="shared" si="199"/>
        <v>41274.416666666664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7">
        <f t="shared" si="200"/>
        <v>23.45</v>
      </c>
      <c r="Q2502" t="str">
        <f t="shared" si="201"/>
        <v>music</v>
      </c>
      <c r="R2502" t="str">
        <f t="shared" si="202"/>
        <v>indie rock</v>
      </c>
      <c r="S2502">
        <v>41053.439525462964</v>
      </c>
      <c r="T2502">
        <v>41083.439525462964</v>
      </c>
      <c r="U2502" s="11">
        <f t="shared" si="198"/>
        <v>41053.439525462964</v>
      </c>
      <c r="V2502" s="11">
        <f t="shared" si="199"/>
        <v>41083.439525462964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7">
        <f t="shared" si="200"/>
        <v>40.14</v>
      </c>
      <c r="Q2503" t="str">
        <f t="shared" si="201"/>
        <v>food</v>
      </c>
      <c r="R2503" t="str">
        <f t="shared" si="202"/>
        <v>restaurants</v>
      </c>
      <c r="S2503">
        <v>42244.443333333329</v>
      </c>
      <c r="T2503">
        <v>42274.443333333329</v>
      </c>
      <c r="U2503" s="11">
        <f t="shared" si="198"/>
        <v>42244.443333333329</v>
      </c>
      <c r="V2503" s="11">
        <f t="shared" si="199"/>
        <v>42274.443333333329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7">
        <f t="shared" si="200"/>
        <v>17.2</v>
      </c>
      <c r="Q2504" t="str">
        <f t="shared" si="201"/>
        <v>food</v>
      </c>
      <c r="R2504" t="str">
        <f t="shared" si="202"/>
        <v>restaurants</v>
      </c>
      <c r="S2504">
        <v>41858.492106481477</v>
      </c>
      <c r="T2504">
        <v>41903.492106481477</v>
      </c>
      <c r="U2504" s="11">
        <f t="shared" si="198"/>
        <v>41858.492106481477</v>
      </c>
      <c r="V2504" s="11">
        <f t="shared" si="199"/>
        <v>41903.492106481477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7" t="e">
        <f t="shared" si="200"/>
        <v>#DIV/0!</v>
      </c>
      <c r="Q2505" t="str">
        <f t="shared" si="201"/>
        <v>food</v>
      </c>
      <c r="R2505" t="str">
        <f t="shared" si="202"/>
        <v>restaurants</v>
      </c>
      <c r="S2505">
        <v>42498.566064814811</v>
      </c>
      <c r="T2505">
        <v>42528.54583333333</v>
      </c>
      <c r="U2505" s="11">
        <f t="shared" si="198"/>
        <v>42498.566064814811</v>
      </c>
      <c r="V2505" s="11">
        <f t="shared" si="199"/>
        <v>42528.54583333333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7" t="e">
        <f t="shared" si="200"/>
        <v>#DIV/0!</v>
      </c>
      <c r="Q2506" t="str">
        <f t="shared" si="201"/>
        <v>food</v>
      </c>
      <c r="R2506" t="str">
        <f t="shared" si="202"/>
        <v>restaurants</v>
      </c>
      <c r="S2506">
        <v>41927.682106481479</v>
      </c>
      <c r="T2506">
        <v>41957.723773148151</v>
      </c>
      <c r="U2506" s="11">
        <f t="shared" si="198"/>
        <v>41927.682106481479</v>
      </c>
      <c r="V2506" s="11">
        <f t="shared" si="199"/>
        <v>41957.723773148151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7" t="e">
        <f t="shared" si="200"/>
        <v>#DIV/0!</v>
      </c>
      <c r="Q2507" t="str">
        <f t="shared" si="201"/>
        <v>food</v>
      </c>
      <c r="R2507" t="str">
        <f t="shared" si="202"/>
        <v>restaurants</v>
      </c>
      <c r="S2507">
        <v>42046.722407407404</v>
      </c>
      <c r="T2507">
        <v>42076.68074074074</v>
      </c>
      <c r="U2507" s="11">
        <f t="shared" si="198"/>
        <v>42046.722407407404</v>
      </c>
      <c r="V2507" s="11">
        <f t="shared" si="199"/>
        <v>42076.68074074074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7">
        <f t="shared" si="200"/>
        <v>15</v>
      </c>
      <c r="Q2508" t="str">
        <f t="shared" si="201"/>
        <v>food</v>
      </c>
      <c r="R2508" t="str">
        <f t="shared" si="202"/>
        <v>restaurants</v>
      </c>
      <c r="S2508">
        <v>42257.963761574072</v>
      </c>
      <c r="T2508">
        <v>42280.541666666664</v>
      </c>
      <c r="U2508" s="11">
        <f t="shared" si="198"/>
        <v>42257.963761574072</v>
      </c>
      <c r="V2508" s="11">
        <f t="shared" si="199"/>
        <v>42280.541666666664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7" t="e">
        <f t="shared" si="200"/>
        <v>#DIV/0!</v>
      </c>
      <c r="Q2509" t="str">
        <f t="shared" si="201"/>
        <v>food</v>
      </c>
      <c r="R2509" t="str">
        <f t="shared" si="202"/>
        <v>restaurants</v>
      </c>
      <c r="S2509">
        <v>42104.739629629628</v>
      </c>
      <c r="T2509">
        <v>42134.739629629628</v>
      </c>
      <c r="U2509" s="11">
        <f t="shared" si="198"/>
        <v>42104.739629629628</v>
      </c>
      <c r="V2509" s="11">
        <f t="shared" si="199"/>
        <v>42134.739629629628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7" t="e">
        <f t="shared" si="200"/>
        <v>#DIV/0!</v>
      </c>
      <c r="Q2510" t="str">
        <f t="shared" si="201"/>
        <v>food</v>
      </c>
      <c r="R2510" t="str">
        <f t="shared" si="202"/>
        <v>restaurants</v>
      </c>
      <c r="S2510">
        <v>41835.618449074071</v>
      </c>
      <c r="T2510">
        <v>41865.618449074071</v>
      </c>
      <c r="U2510" s="11">
        <f t="shared" si="198"/>
        <v>41835.618449074071</v>
      </c>
      <c r="V2510" s="11">
        <f t="shared" si="199"/>
        <v>41865.618449074071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7">
        <f t="shared" si="200"/>
        <v>35.71</v>
      </c>
      <c r="Q2511" t="str">
        <f t="shared" si="201"/>
        <v>food</v>
      </c>
      <c r="R2511" t="str">
        <f t="shared" si="202"/>
        <v>restaurants</v>
      </c>
      <c r="S2511">
        <v>42058.476261574069</v>
      </c>
      <c r="T2511">
        <v>42114.434594907405</v>
      </c>
      <c r="U2511" s="11">
        <f t="shared" si="198"/>
        <v>42058.476261574069</v>
      </c>
      <c r="V2511" s="11">
        <f t="shared" si="199"/>
        <v>42114.434594907405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7">
        <f t="shared" si="200"/>
        <v>37.5</v>
      </c>
      <c r="Q2512" t="str">
        <f t="shared" si="201"/>
        <v>food</v>
      </c>
      <c r="R2512" t="str">
        <f t="shared" si="202"/>
        <v>restaurants</v>
      </c>
      <c r="S2512">
        <v>42078.66402777777</v>
      </c>
      <c r="T2512">
        <v>42138.66402777777</v>
      </c>
      <c r="U2512" s="11">
        <f t="shared" si="198"/>
        <v>42078.66402777777</v>
      </c>
      <c r="V2512" s="11">
        <f t="shared" si="199"/>
        <v>42138.66402777777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7" t="e">
        <f t="shared" si="200"/>
        <v>#DIV/0!</v>
      </c>
      <c r="Q2513" t="str">
        <f t="shared" si="201"/>
        <v>food</v>
      </c>
      <c r="R2513" t="str">
        <f t="shared" si="202"/>
        <v>restaurants</v>
      </c>
      <c r="S2513">
        <v>42371.113576388881</v>
      </c>
      <c r="T2513">
        <v>42401.113576388881</v>
      </c>
      <c r="U2513" s="11">
        <f t="shared" si="198"/>
        <v>42371.113576388881</v>
      </c>
      <c r="V2513" s="11">
        <f t="shared" si="199"/>
        <v>42401.113576388881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7" t="e">
        <f t="shared" si="200"/>
        <v>#DIV/0!</v>
      </c>
      <c r="Q2514" t="str">
        <f t="shared" si="201"/>
        <v>food</v>
      </c>
      <c r="R2514" t="str">
        <f t="shared" si="202"/>
        <v>restaurants</v>
      </c>
      <c r="S2514">
        <v>41971.543530092589</v>
      </c>
      <c r="T2514">
        <v>41986.543530092589</v>
      </c>
      <c r="U2514" s="11">
        <f t="shared" si="198"/>
        <v>41971.543530092589</v>
      </c>
      <c r="V2514" s="11">
        <f t="shared" si="199"/>
        <v>41986.543530092589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7" t="e">
        <f t="shared" si="200"/>
        <v>#DIV/0!</v>
      </c>
      <c r="Q2515" t="str">
        <f t="shared" si="201"/>
        <v>food</v>
      </c>
      <c r="R2515" t="str">
        <f t="shared" si="202"/>
        <v>restaurants</v>
      </c>
      <c r="S2515">
        <v>42731.673483796294</v>
      </c>
      <c r="T2515">
        <v>42791.673483796294</v>
      </c>
      <c r="U2515" s="11">
        <f t="shared" si="198"/>
        <v>42731.673483796294</v>
      </c>
      <c r="V2515" s="11">
        <f t="shared" si="199"/>
        <v>42791.673483796294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7">
        <f t="shared" si="200"/>
        <v>52.5</v>
      </c>
      <c r="Q2516" t="str">
        <f t="shared" si="201"/>
        <v>food</v>
      </c>
      <c r="R2516" t="str">
        <f t="shared" si="202"/>
        <v>restaurants</v>
      </c>
      <c r="S2516">
        <v>41854.056446759256</v>
      </c>
      <c r="T2516">
        <v>41871.056446759256</v>
      </c>
      <c r="U2516" s="11">
        <f t="shared" si="198"/>
        <v>41854.056446759256</v>
      </c>
      <c r="V2516" s="11">
        <f t="shared" si="199"/>
        <v>41871.056446759256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7">
        <f t="shared" si="200"/>
        <v>77.5</v>
      </c>
      <c r="Q2517" t="str">
        <f t="shared" si="201"/>
        <v>food</v>
      </c>
      <c r="R2517" t="str">
        <f t="shared" si="202"/>
        <v>restaurants</v>
      </c>
      <c r="S2517">
        <v>42027.50640046296</v>
      </c>
      <c r="T2517">
        <v>42057.50640046296</v>
      </c>
      <c r="U2517" s="11">
        <f t="shared" si="198"/>
        <v>42027.50640046296</v>
      </c>
      <c r="V2517" s="11">
        <f t="shared" si="199"/>
        <v>42057.50640046296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7" t="e">
        <f t="shared" si="200"/>
        <v>#DIV/0!</v>
      </c>
      <c r="Q2518" t="str">
        <f t="shared" si="201"/>
        <v>food</v>
      </c>
      <c r="R2518" t="str">
        <f t="shared" si="202"/>
        <v>restaurants</v>
      </c>
      <c r="S2518">
        <v>41942.320046296292</v>
      </c>
      <c r="T2518">
        <v>41972.361712962964</v>
      </c>
      <c r="U2518" s="11">
        <f t="shared" si="198"/>
        <v>41942.320046296292</v>
      </c>
      <c r="V2518" s="11">
        <f t="shared" si="199"/>
        <v>41972.361712962964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7">
        <f t="shared" si="200"/>
        <v>53.55</v>
      </c>
      <c r="Q2519" t="str">
        <f t="shared" si="201"/>
        <v>food</v>
      </c>
      <c r="R2519" t="str">
        <f t="shared" si="202"/>
        <v>restaurants</v>
      </c>
      <c r="S2519">
        <v>42052.469097222223</v>
      </c>
      <c r="T2519">
        <v>42082.427430555552</v>
      </c>
      <c r="U2519" s="11">
        <f t="shared" si="198"/>
        <v>42052.469097222223</v>
      </c>
      <c r="V2519" s="11">
        <f t="shared" si="199"/>
        <v>42082.427430555552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7" t="e">
        <f t="shared" si="200"/>
        <v>#DIV/0!</v>
      </c>
      <c r="Q2520" t="str">
        <f t="shared" si="201"/>
        <v>food</v>
      </c>
      <c r="R2520" t="str">
        <f t="shared" si="202"/>
        <v>restaurants</v>
      </c>
      <c r="S2520">
        <v>41926.347546296296</v>
      </c>
      <c r="T2520">
        <v>41956.38921296296</v>
      </c>
      <c r="U2520" s="11">
        <f t="shared" si="198"/>
        <v>41926.347546296296</v>
      </c>
      <c r="V2520" s="11">
        <f t="shared" si="199"/>
        <v>41956.38921296296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7">
        <f t="shared" si="200"/>
        <v>16.25</v>
      </c>
      <c r="Q2521" t="str">
        <f t="shared" si="201"/>
        <v>food</v>
      </c>
      <c r="R2521" t="str">
        <f t="shared" si="202"/>
        <v>restaurants</v>
      </c>
      <c r="S2521">
        <v>41808.821805555555</v>
      </c>
      <c r="T2521">
        <v>41838.821805555555</v>
      </c>
      <c r="U2521" s="11">
        <f t="shared" si="198"/>
        <v>41808.821805555555</v>
      </c>
      <c r="V2521" s="11">
        <f t="shared" si="199"/>
        <v>41838.821805555555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7" t="e">
        <f t="shared" si="200"/>
        <v>#DIV/0!</v>
      </c>
      <c r="Q2522" t="str">
        <f t="shared" si="201"/>
        <v>food</v>
      </c>
      <c r="R2522" t="str">
        <f t="shared" si="202"/>
        <v>restaurants</v>
      </c>
      <c r="S2522">
        <v>42612.267187500001</v>
      </c>
      <c r="T2522">
        <v>42658.472916666658</v>
      </c>
      <c r="U2522" s="11">
        <f t="shared" si="198"/>
        <v>42612.267187500001</v>
      </c>
      <c r="V2522" s="11">
        <f t="shared" si="199"/>
        <v>42658.472916666658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7">
        <f t="shared" si="200"/>
        <v>103.68</v>
      </c>
      <c r="Q2523" t="str">
        <f t="shared" si="201"/>
        <v>music</v>
      </c>
      <c r="R2523" t="str">
        <f t="shared" si="202"/>
        <v>classical music</v>
      </c>
      <c r="S2523">
        <v>42269.63450231481</v>
      </c>
      <c r="T2523">
        <v>42290.63450231481</v>
      </c>
      <c r="U2523" s="11">
        <f t="shared" si="198"/>
        <v>42269.63450231481</v>
      </c>
      <c r="V2523" s="11">
        <f t="shared" si="199"/>
        <v>42290.63450231481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7">
        <f t="shared" si="200"/>
        <v>185.19</v>
      </c>
      <c r="Q2524" t="str">
        <f t="shared" si="201"/>
        <v>music</v>
      </c>
      <c r="R2524" t="str">
        <f t="shared" si="202"/>
        <v>classical music</v>
      </c>
      <c r="S2524">
        <v>42460.240277777775</v>
      </c>
      <c r="T2524">
        <v>42482.286111111105</v>
      </c>
      <c r="U2524" s="11">
        <f t="shared" si="198"/>
        <v>42460.240277777775</v>
      </c>
      <c r="V2524" s="11">
        <f t="shared" si="199"/>
        <v>42482.286111111105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7">
        <f t="shared" si="200"/>
        <v>54.15</v>
      </c>
      <c r="Q2525" t="str">
        <f t="shared" si="201"/>
        <v>music</v>
      </c>
      <c r="R2525" t="str">
        <f t="shared" si="202"/>
        <v>classical music</v>
      </c>
      <c r="S2525">
        <v>41930.642268518517</v>
      </c>
      <c r="T2525">
        <v>41960.683935185189</v>
      </c>
      <c r="U2525" s="11">
        <f t="shared" si="198"/>
        <v>41930.642268518517</v>
      </c>
      <c r="V2525" s="11">
        <f t="shared" si="199"/>
        <v>41960.683935185189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7">
        <f t="shared" si="200"/>
        <v>177.21</v>
      </c>
      <c r="Q2526" t="str">
        <f t="shared" si="201"/>
        <v>music</v>
      </c>
      <c r="R2526" t="str">
        <f t="shared" si="202"/>
        <v>classical music</v>
      </c>
      <c r="S2526">
        <v>41961.474039351851</v>
      </c>
      <c r="T2526">
        <v>41993.854166666664</v>
      </c>
      <c r="U2526" s="11">
        <f t="shared" si="198"/>
        <v>41961.474039351851</v>
      </c>
      <c r="V2526" s="11">
        <f t="shared" si="199"/>
        <v>41993.854166666664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7">
        <f t="shared" si="200"/>
        <v>100.33</v>
      </c>
      <c r="Q2527" t="str">
        <f t="shared" si="201"/>
        <v>music</v>
      </c>
      <c r="R2527" t="str">
        <f t="shared" si="202"/>
        <v>classical music</v>
      </c>
      <c r="S2527">
        <v>41058.511238425926</v>
      </c>
      <c r="T2527">
        <v>41088.511238425926</v>
      </c>
      <c r="U2527" s="11">
        <f t="shared" si="198"/>
        <v>41058.511238425926</v>
      </c>
      <c r="V2527" s="11">
        <f t="shared" si="199"/>
        <v>41088.511238425926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7">
        <f t="shared" si="200"/>
        <v>136.91</v>
      </c>
      <c r="Q2528" t="str">
        <f t="shared" si="201"/>
        <v>music</v>
      </c>
      <c r="R2528" t="str">
        <f t="shared" si="202"/>
        <v>classical music</v>
      </c>
      <c r="S2528">
        <v>41952.757800925923</v>
      </c>
      <c r="T2528">
        <v>41980.874305555553</v>
      </c>
      <c r="U2528" s="11">
        <f t="shared" si="198"/>
        <v>41952.757800925923</v>
      </c>
      <c r="V2528" s="11">
        <f t="shared" si="199"/>
        <v>41980.874305555553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7">
        <f t="shared" si="200"/>
        <v>57.54</v>
      </c>
      <c r="Q2529" t="str">
        <f t="shared" si="201"/>
        <v>music</v>
      </c>
      <c r="R2529" t="str">
        <f t="shared" si="202"/>
        <v>classical music</v>
      </c>
      <c r="S2529">
        <v>41546.417719907404</v>
      </c>
      <c r="T2529">
        <v>41564.832638888889</v>
      </c>
      <c r="U2529" s="11">
        <f t="shared" si="198"/>
        <v>41546.417719907404</v>
      </c>
      <c r="V2529" s="11">
        <f t="shared" si="199"/>
        <v>41564.832638888889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7">
        <f t="shared" si="200"/>
        <v>52.96</v>
      </c>
      <c r="Q2530" t="str">
        <f t="shared" si="201"/>
        <v>music</v>
      </c>
      <c r="R2530" t="str">
        <f t="shared" si="202"/>
        <v>classical music</v>
      </c>
      <c r="S2530">
        <v>42217.501192129632</v>
      </c>
      <c r="T2530">
        <v>42236.124999999993</v>
      </c>
      <c r="U2530" s="11">
        <f t="shared" si="198"/>
        <v>42217.501192129632</v>
      </c>
      <c r="V2530" s="11">
        <f t="shared" si="199"/>
        <v>42236.124999999993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7">
        <f t="shared" si="200"/>
        <v>82.33</v>
      </c>
      <c r="Q2531" t="str">
        <f t="shared" si="201"/>
        <v>music</v>
      </c>
      <c r="R2531" t="str">
        <f t="shared" si="202"/>
        <v>classical music</v>
      </c>
      <c r="S2531">
        <v>40947.747395833328</v>
      </c>
      <c r="T2531">
        <v>40992.705729166664</v>
      </c>
      <c r="U2531" s="11">
        <f t="shared" si="198"/>
        <v>40947.747395833328</v>
      </c>
      <c r="V2531" s="11">
        <f t="shared" si="199"/>
        <v>40992.705729166664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7">
        <f t="shared" si="200"/>
        <v>135.41999999999999</v>
      </c>
      <c r="Q2532" t="str">
        <f t="shared" si="201"/>
        <v>music</v>
      </c>
      <c r="R2532" t="str">
        <f t="shared" si="202"/>
        <v>classical music</v>
      </c>
      <c r="S2532">
        <v>42081.531307870369</v>
      </c>
      <c r="T2532">
        <v>42113.868055555555</v>
      </c>
      <c r="U2532" s="11">
        <f t="shared" si="198"/>
        <v>42081.531307870369</v>
      </c>
      <c r="V2532" s="11">
        <f t="shared" si="199"/>
        <v>42113.868055555555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7">
        <f t="shared" si="200"/>
        <v>74.069999999999993</v>
      </c>
      <c r="Q2533" t="str">
        <f t="shared" si="201"/>
        <v>music</v>
      </c>
      <c r="R2533" t="str">
        <f t="shared" si="202"/>
        <v>classical music</v>
      </c>
      <c r="S2533">
        <v>42208.346689814811</v>
      </c>
      <c r="T2533">
        <v>42230.832638888889</v>
      </c>
      <c r="U2533" s="11">
        <f t="shared" si="198"/>
        <v>42208.346689814811</v>
      </c>
      <c r="V2533" s="11">
        <f t="shared" si="199"/>
        <v>42230.832638888889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7">
        <f t="shared" si="200"/>
        <v>84.08</v>
      </c>
      <c r="Q2534" t="str">
        <f t="shared" si="201"/>
        <v>music</v>
      </c>
      <c r="R2534" t="str">
        <f t="shared" si="202"/>
        <v>classical music</v>
      </c>
      <c r="S2534">
        <v>41107.515810185185</v>
      </c>
      <c r="T2534">
        <v>41137.515810185185</v>
      </c>
      <c r="U2534" s="11">
        <f t="shared" si="198"/>
        <v>41107.515810185185</v>
      </c>
      <c r="V2534" s="11">
        <f t="shared" si="199"/>
        <v>41137.515810185185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7">
        <f t="shared" si="200"/>
        <v>61.03</v>
      </c>
      <c r="Q2535" t="str">
        <f t="shared" si="201"/>
        <v>music</v>
      </c>
      <c r="R2535" t="str">
        <f t="shared" si="202"/>
        <v>classical music</v>
      </c>
      <c r="S2535">
        <v>41304.417951388888</v>
      </c>
      <c r="T2535">
        <v>41334.417453703703</v>
      </c>
      <c r="U2535" s="11">
        <f t="shared" si="198"/>
        <v>41304.417951388888</v>
      </c>
      <c r="V2535" s="11">
        <f t="shared" si="199"/>
        <v>41334.417453703703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7">
        <f t="shared" si="200"/>
        <v>150</v>
      </c>
      <c r="Q2536" t="str">
        <f t="shared" si="201"/>
        <v>music</v>
      </c>
      <c r="R2536" t="str">
        <f t="shared" si="202"/>
        <v>classical music</v>
      </c>
      <c r="S2536">
        <v>40127.367037037038</v>
      </c>
      <c r="T2536">
        <v>40178.916666666664</v>
      </c>
      <c r="U2536" s="11">
        <f t="shared" si="198"/>
        <v>40127.367037037038</v>
      </c>
      <c r="V2536" s="11">
        <f t="shared" si="199"/>
        <v>40178.916666666664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7">
        <f t="shared" si="200"/>
        <v>266.08999999999997</v>
      </c>
      <c r="Q2537" t="str">
        <f t="shared" si="201"/>
        <v>music</v>
      </c>
      <c r="R2537" t="str">
        <f t="shared" si="202"/>
        <v>classical music</v>
      </c>
      <c r="S2537">
        <v>41943.457696759258</v>
      </c>
      <c r="T2537">
        <v>41974.499363425923</v>
      </c>
      <c r="U2537" s="11">
        <f t="shared" si="198"/>
        <v>41943.457696759258</v>
      </c>
      <c r="V2537" s="11">
        <f t="shared" si="199"/>
        <v>41974.499363425923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7">
        <f t="shared" si="200"/>
        <v>7.25</v>
      </c>
      <c r="Q2538" t="str">
        <f t="shared" si="201"/>
        <v>music</v>
      </c>
      <c r="R2538" t="str">
        <f t="shared" si="202"/>
        <v>classical music</v>
      </c>
      <c r="S2538">
        <v>41463.77275462963</v>
      </c>
      <c r="T2538">
        <v>41484.77275462963</v>
      </c>
      <c r="U2538" s="11">
        <f t="shared" si="198"/>
        <v>41463.77275462963</v>
      </c>
      <c r="V2538" s="11">
        <f t="shared" si="199"/>
        <v>41484.77275462963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7">
        <f t="shared" si="200"/>
        <v>100</v>
      </c>
      <c r="Q2539" t="str">
        <f t="shared" si="201"/>
        <v>music</v>
      </c>
      <c r="R2539" t="str">
        <f t="shared" si="202"/>
        <v>classical music</v>
      </c>
      <c r="S2539">
        <v>40696.315451388888</v>
      </c>
      <c r="T2539">
        <v>40756.315451388888</v>
      </c>
      <c r="U2539" s="11">
        <f t="shared" si="198"/>
        <v>40696.315451388888</v>
      </c>
      <c r="V2539" s="11">
        <f t="shared" si="199"/>
        <v>40756.315451388888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7">
        <f t="shared" si="200"/>
        <v>109.96</v>
      </c>
      <c r="Q2540" t="str">
        <f t="shared" si="201"/>
        <v>music</v>
      </c>
      <c r="R2540" t="str">
        <f t="shared" si="202"/>
        <v>classical music</v>
      </c>
      <c r="S2540">
        <v>41298.176631944443</v>
      </c>
      <c r="T2540">
        <v>41328.874305555553</v>
      </c>
      <c r="U2540" s="11">
        <f t="shared" si="198"/>
        <v>41298.176631944443</v>
      </c>
      <c r="V2540" s="11">
        <f t="shared" si="199"/>
        <v>41328.874305555553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7">
        <f t="shared" si="200"/>
        <v>169.92</v>
      </c>
      <c r="Q2541" t="str">
        <f t="shared" si="201"/>
        <v>music</v>
      </c>
      <c r="R2541" t="str">
        <f t="shared" si="202"/>
        <v>classical music</v>
      </c>
      <c r="S2541">
        <v>41977.568888888891</v>
      </c>
      <c r="T2541">
        <v>42037.568888888891</v>
      </c>
      <c r="U2541" s="11">
        <f t="shared" si="198"/>
        <v>41977.568888888891</v>
      </c>
      <c r="V2541" s="11">
        <f t="shared" si="199"/>
        <v>42037.568888888891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7">
        <f t="shared" si="200"/>
        <v>95.74</v>
      </c>
      <c r="Q2542" t="str">
        <f t="shared" si="201"/>
        <v>music</v>
      </c>
      <c r="R2542" t="str">
        <f t="shared" si="202"/>
        <v>classical music</v>
      </c>
      <c r="S2542">
        <v>40785.341678240737</v>
      </c>
      <c r="T2542">
        <v>40845.341678240737</v>
      </c>
      <c r="U2542" s="11">
        <f t="shared" si="198"/>
        <v>40785.341678240737</v>
      </c>
      <c r="V2542" s="11">
        <f t="shared" si="199"/>
        <v>40845.341678240737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7">
        <f t="shared" si="200"/>
        <v>59.46</v>
      </c>
      <c r="Q2543" t="str">
        <f t="shared" si="201"/>
        <v>music</v>
      </c>
      <c r="R2543" t="str">
        <f t="shared" si="202"/>
        <v>classical music</v>
      </c>
      <c r="S2543">
        <v>41483.115949074068</v>
      </c>
      <c r="T2543">
        <v>41543.115949074068</v>
      </c>
      <c r="U2543" s="11">
        <f t="shared" si="198"/>
        <v>41483.115949074068</v>
      </c>
      <c r="V2543" s="11">
        <f t="shared" si="199"/>
        <v>41543.115949074068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s="7">
        <f t="shared" si="200"/>
        <v>55.77</v>
      </c>
      <c r="Q2544" t="str">
        <f t="shared" si="201"/>
        <v>music</v>
      </c>
      <c r="R2544" t="str">
        <f t="shared" si="202"/>
        <v>classical music</v>
      </c>
      <c r="S2544">
        <v>41509.093252314815</v>
      </c>
      <c r="T2544">
        <v>41547.832638888889</v>
      </c>
      <c r="U2544" s="11">
        <f t="shared" si="198"/>
        <v>41509.093252314815</v>
      </c>
      <c r="V2544" s="11">
        <f t="shared" si="199"/>
        <v>41547.832638888889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s="7">
        <f t="shared" si="200"/>
        <v>30.08</v>
      </c>
      <c r="Q2545" t="str">
        <f t="shared" si="201"/>
        <v>music</v>
      </c>
      <c r="R2545" t="str">
        <f t="shared" si="202"/>
        <v>classical music</v>
      </c>
      <c r="S2545">
        <v>40513.774282407401</v>
      </c>
      <c r="T2545">
        <v>40544.791666666664</v>
      </c>
      <c r="U2545" s="11">
        <f t="shared" si="198"/>
        <v>40513.774282407401</v>
      </c>
      <c r="V2545" s="11">
        <f t="shared" si="199"/>
        <v>40544.791666666664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s="7">
        <f t="shared" si="200"/>
        <v>88.44</v>
      </c>
      <c r="Q2546" t="str">
        <f t="shared" si="201"/>
        <v>music</v>
      </c>
      <c r="R2546" t="str">
        <f t="shared" si="202"/>
        <v>classical music</v>
      </c>
      <c r="S2546">
        <v>41068.1871412037</v>
      </c>
      <c r="T2546">
        <v>41098.1871412037</v>
      </c>
      <c r="U2546" s="11">
        <f t="shared" si="198"/>
        <v>41068.1871412037</v>
      </c>
      <c r="V2546" s="11">
        <f t="shared" si="199"/>
        <v>41098.1871412037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s="7">
        <f t="shared" si="200"/>
        <v>64.03</v>
      </c>
      <c r="Q2547" t="str">
        <f t="shared" si="201"/>
        <v>music</v>
      </c>
      <c r="R2547" t="str">
        <f t="shared" si="202"/>
        <v>classical music</v>
      </c>
      <c r="S2547">
        <v>42026.804837962954</v>
      </c>
      <c r="T2547">
        <v>42061.687499999993</v>
      </c>
      <c r="U2547" s="11">
        <f t="shared" si="198"/>
        <v>42026.804837962954</v>
      </c>
      <c r="V2547" s="11">
        <f t="shared" si="199"/>
        <v>42061.687499999993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s="7">
        <f t="shared" si="200"/>
        <v>60.15</v>
      </c>
      <c r="Q2548" t="str">
        <f t="shared" si="201"/>
        <v>music</v>
      </c>
      <c r="R2548" t="str">
        <f t="shared" si="202"/>
        <v>classical music</v>
      </c>
      <c r="S2548">
        <v>41524.525219907402</v>
      </c>
      <c r="T2548">
        <v>41551.875</v>
      </c>
      <c r="U2548" s="11">
        <f t="shared" si="198"/>
        <v>41524.525219907402</v>
      </c>
      <c r="V2548" s="11">
        <f t="shared" si="199"/>
        <v>41551.875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s="7">
        <f t="shared" si="200"/>
        <v>49.19</v>
      </c>
      <c r="Q2549" t="str">
        <f t="shared" si="201"/>
        <v>music</v>
      </c>
      <c r="R2549" t="str">
        <f t="shared" si="202"/>
        <v>classical music</v>
      </c>
      <c r="S2549">
        <v>40973.439849537033</v>
      </c>
      <c r="T2549">
        <v>41003.398182870369</v>
      </c>
      <c r="U2549" s="11">
        <f t="shared" si="198"/>
        <v>40973.439849537033</v>
      </c>
      <c r="V2549" s="11">
        <f t="shared" si="199"/>
        <v>41003.398182870369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s="7">
        <f t="shared" si="200"/>
        <v>165.16</v>
      </c>
      <c r="Q2550" t="str">
        <f t="shared" si="201"/>
        <v>music</v>
      </c>
      <c r="R2550" t="str">
        <f t="shared" si="202"/>
        <v>classical music</v>
      </c>
      <c r="S2550">
        <v>42618.292094907411</v>
      </c>
      <c r="T2550">
        <v>42642.852083333331</v>
      </c>
      <c r="U2550" s="11">
        <f t="shared" si="198"/>
        <v>42618.292094907411</v>
      </c>
      <c r="V2550" s="11">
        <f t="shared" si="199"/>
        <v>42642.852083333331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s="7">
        <f t="shared" si="200"/>
        <v>43.62</v>
      </c>
      <c r="Q2551" t="str">
        <f t="shared" si="201"/>
        <v>music</v>
      </c>
      <c r="R2551" t="str">
        <f t="shared" si="202"/>
        <v>classical music</v>
      </c>
      <c r="S2551">
        <v>41390.424421296295</v>
      </c>
      <c r="T2551">
        <v>41425.375</v>
      </c>
      <c r="U2551" s="11">
        <f t="shared" si="198"/>
        <v>41390.424421296295</v>
      </c>
      <c r="V2551" s="11">
        <f t="shared" si="199"/>
        <v>41425.375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s="7">
        <f t="shared" si="200"/>
        <v>43.7</v>
      </c>
      <c r="Q2552" t="str">
        <f t="shared" si="201"/>
        <v>music</v>
      </c>
      <c r="R2552" t="str">
        <f t="shared" si="202"/>
        <v>classical music</v>
      </c>
      <c r="S2552">
        <v>42228.300995370366</v>
      </c>
      <c r="T2552">
        <v>42284.832638888889</v>
      </c>
      <c r="U2552" s="11">
        <f t="shared" si="198"/>
        <v>42228.300995370366</v>
      </c>
      <c r="V2552" s="11">
        <f t="shared" si="199"/>
        <v>42284.832638888889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s="7">
        <f t="shared" si="200"/>
        <v>67.42</v>
      </c>
      <c r="Q2553" t="str">
        <f t="shared" si="201"/>
        <v>music</v>
      </c>
      <c r="R2553" t="str">
        <f t="shared" si="202"/>
        <v>classical music</v>
      </c>
      <c r="S2553">
        <v>40960.918807870366</v>
      </c>
      <c r="T2553">
        <v>40989.533333333333</v>
      </c>
      <c r="U2553" s="11">
        <f t="shared" si="198"/>
        <v>40960.918807870366</v>
      </c>
      <c r="V2553" s="11">
        <f t="shared" si="199"/>
        <v>40989.533333333333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s="7">
        <f t="shared" si="200"/>
        <v>177.5</v>
      </c>
      <c r="Q2554" t="str">
        <f t="shared" si="201"/>
        <v>music</v>
      </c>
      <c r="R2554" t="str">
        <f t="shared" si="202"/>
        <v>classical music</v>
      </c>
      <c r="S2554">
        <v>42769.476631944439</v>
      </c>
      <c r="T2554">
        <v>42799.476631944439</v>
      </c>
      <c r="U2554" s="11">
        <f t="shared" si="198"/>
        <v>42769.476631944439</v>
      </c>
      <c r="V2554" s="11">
        <f t="shared" si="199"/>
        <v>42799.476631944439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s="7">
        <f t="shared" si="200"/>
        <v>38.880000000000003</v>
      </c>
      <c r="Q2555" t="str">
        <f t="shared" si="201"/>
        <v>music</v>
      </c>
      <c r="R2555" t="str">
        <f t="shared" si="202"/>
        <v>classical music</v>
      </c>
      <c r="S2555">
        <v>41112.86582175926</v>
      </c>
      <c r="T2555">
        <v>41172.86582175926</v>
      </c>
      <c r="U2555" s="11">
        <f t="shared" si="198"/>
        <v>41112.86582175926</v>
      </c>
      <c r="V2555" s="11">
        <f t="shared" si="199"/>
        <v>41172.86582175926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s="7">
        <f t="shared" si="200"/>
        <v>54.99</v>
      </c>
      <c r="Q2556" t="str">
        <f t="shared" si="201"/>
        <v>music</v>
      </c>
      <c r="R2556" t="str">
        <f t="shared" si="202"/>
        <v>classical music</v>
      </c>
      <c r="S2556">
        <v>42124.744942129626</v>
      </c>
      <c r="T2556">
        <v>42155.832638888889</v>
      </c>
      <c r="U2556" s="11">
        <f t="shared" si="198"/>
        <v>42124.744942129626</v>
      </c>
      <c r="V2556" s="11">
        <f t="shared" si="199"/>
        <v>42155.832638888889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s="7">
        <f t="shared" si="200"/>
        <v>61.34</v>
      </c>
      <c r="Q2557" t="str">
        <f t="shared" si="201"/>
        <v>music</v>
      </c>
      <c r="R2557" t="str">
        <f t="shared" si="202"/>
        <v>classical music</v>
      </c>
      <c r="S2557">
        <v>41026.32167824074</v>
      </c>
      <c r="T2557">
        <v>41057.32167824074</v>
      </c>
      <c r="U2557" s="11">
        <f t="shared" si="198"/>
        <v>41026.32167824074</v>
      </c>
      <c r="V2557" s="11">
        <f t="shared" si="199"/>
        <v>41057.32167824074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s="7">
        <f t="shared" si="200"/>
        <v>23.12</v>
      </c>
      <c r="Q2558" t="str">
        <f t="shared" si="201"/>
        <v>music</v>
      </c>
      <c r="R2558" t="str">
        <f t="shared" si="202"/>
        <v>classical music</v>
      </c>
      <c r="S2558">
        <v>41222.658067129625</v>
      </c>
      <c r="T2558">
        <v>41267.658067129625</v>
      </c>
      <c r="U2558" s="11">
        <f t="shared" si="198"/>
        <v>41222.658067129625</v>
      </c>
      <c r="V2558" s="11">
        <f t="shared" si="199"/>
        <v>41267.658067129625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s="7">
        <f t="shared" si="200"/>
        <v>29.61</v>
      </c>
      <c r="Q2559" t="str">
        <f t="shared" si="201"/>
        <v>music</v>
      </c>
      <c r="R2559" t="str">
        <f t="shared" si="202"/>
        <v>classical music</v>
      </c>
      <c r="S2559">
        <v>41744.411874999998</v>
      </c>
      <c r="T2559">
        <v>41774.411874999998</v>
      </c>
      <c r="U2559" s="11">
        <f t="shared" si="198"/>
        <v>41744.411874999998</v>
      </c>
      <c r="V2559" s="11">
        <f t="shared" si="199"/>
        <v>41774.411874999998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s="7">
        <f t="shared" si="200"/>
        <v>75.61</v>
      </c>
      <c r="Q2560" t="str">
        <f t="shared" si="201"/>
        <v>music</v>
      </c>
      <c r="R2560" t="str">
        <f t="shared" si="202"/>
        <v>classical music</v>
      </c>
      <c r="S2560">
        <v>42093.526689814818</v>
      </c>
      <c r="T2560">
        <v>42125.249305555553</v>
      </c>
      <c r="U2560" s="11">
        <f t="shared" si="198"/>
        <v>42093.526689814818</v>
      </c>
      <c r="V2560" s="11">
        <f t="shared" si="199"/>
        <v>42125.249305555553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s="7">
        <f t="shared" si="200"/>
        <v>35.6</v>
      </c>
      <c r="Q2561" t="str">
        <f t="shared" si="201"/>
        <v>music</v>
      </c>
      <c r="R2561" t="str">
        <f t="shared" si="202"/>
        <v>classical music</v>
      </c>
      <c r="S2561">
        <v>40829.540324074071</v>
      </c>
      <c r="T2561">
        <v>40862.484027777777</v>
      </c>
      <c r="U2561" s="11">
        <f t="shared" si="198"/>
        <v>40829.540324074071</v>
      </c>
      <c r="V2561" s="11">
        <f t="shared" si="199"/>
        <v>40862.484027777777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s="7">
        <f t="shared" si="200"/>
        <v>143</v>
      </c>
      <c r="Q2562" t="str">
        <f t="shared" si="201"/>
        <v>music</v>
      </c>
      <c r="R2562" t="str">
        <f t="shared" si="202"/>
        <v>classical music</v>
      </c>
      <c r="S2562">
        <v>42039.617754629631</v>
      </c>
      <c r="T2562">
        <v>42069.617754629631</v>
      </c>
      <c r="U2562" s="11">
        <f t="shared" ref="U2562:U2625" si="203">(((J2562/60)/60)/24)+DATE(1970,1,1)+(-8/24)</f>
        <v>42039.617754629631</v>
      </c>
      <c r="V2562" s="11">
        <f t="shared" ref="V2562:V2625" si="204">(((I2562/60)/60)/24)+DATE(1970,1,1)+(-8/24)</f>
        <v>42069.617754629631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7" t="e">
        <f t="shared" ref="P2563:P2626" si="205">ROUND(E2563/L2563,2)</f>
        <v>#DIV/0!</v>
      </c>
      <c r="Q2563" t="str">
        <f t="shared" ref="Q2563:Q2626" si="206">LEFT(N2563,SEARCH("/",N2563,1)-1)</f>
        <v>food</v>
      </c>
      <c r="R2563" t="str">
        <f t="shared" ref="R2563:R2626" si="207">RIGHT(N2563,LEN(N2563)-SEARCH("/",N2563))</f>
        <v>food trucks</v>
      </c>
      <c r="S2563">
        <v>42260.195474537039</v>
      </c>
      <c r="T2563">
        <v>42290.195474537039</v>
      </c>
      <c r="U2563" s="11">
        <f t="shared" si="203"/>
        <v>42260.195474537039</v>
      </c>
      <c r="V2563" s="11">
        <f t="shared" si="204"/>
        <v>42290.195474537039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7">
        <f t="shared" si="205"/>
        <v>25</v>
      </c>
      <c r="Q2564" t="str">
        <f t="shared" si="206"/>
        <v>food</v>
      </c>
      <c r="R2564" t="str">
        <f t="shared" si="207"/>
        <v>food trucks</v>
      </c>
      <c r="S2564">
        <v>42594.191423611112</v>
      </c>
      <c r="T2564">
        <v>42654.191423611112</v>
      </c>
      <c r="U2564" s="11">
        <f t="shared" si="203"/>
        <v>42594.191423611112</v>
      </c>
      <c r="V2564" s="11">
        <f t="shared" si="204"/>
        <v>42654.191423611112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7" t="e">
        <f t="shared" si="205"/>
        <v>#DIV/0!</v>
      </c>
      <c r="Q2565" t="str">
        <f t="shared" si="206"/>
        <v>food</v>
      </c>
      <c r="R2565" t="str">
        <f t="shared" si="207"/>
        <v>food trucks</v>
      </c>
      <c r="S2565">
        <v>42154.806145833332</v>
      </c>
      <c r="T2565">
        <v>42214.806145833332</v>
      </c>
      <c r="U2565" s="11">
        <f t="shared" si="203"/>
        <v>42154.806145833332</v>
      </c>
      <c r="V2565" s="11">
        <f t="shared" si="204"/>
        <v>42214.806145833332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7" t="e">
        <f t="shared" si="205"/>
        <v>#DIV/0!</v>
      </c>
      <c r="Q2566" t="str">
        <f t="shared" si="206"/>
        <v>food</v>
      </c>
      <c r="R2566" t="str">
        <f t="shared" si="207"/>
        <v>food trucks</v>
      </c>
      <c r="S2566">
        <v>41821.70716435185</v>
      </c>
      <c r="T2566">
        <v>41851.70716435185</v>
      </c>
      <c r="U2566" s="11">
        <f t="shared" si="203"/>
        <v>41821.70716435185</v>
      </c>
      <c r="V2566" s="11">
        <f t="shared" si="204"/>
        <v>41851.70716435185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7">
        <f t="shared" si="205"/>
        <v>100</v>
      </c>
      <c r="Q2567" t="str">
        <f t="shared" si="206"/>
        <v>food</v>
      </c>
      <c r="R2567" t="str">
        <f t="shared" si="207"/>
        <v>food trucks</v>
      </c>
      <c r="S2567">
        <v>42440.317002314812</v>
      </c>
      <c r="T2567">
        <v>42499.534722222219</v>
      </c>
      <c r="U2567" s="11">
        <f t="shared" si="203"/>
        <v>42440.317002314812</v>
      </c>
      <c r="V2567" s="11">
        <f t="shared" si="204"/>
        <v>42499.534722222219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7" t="e">
        <f t="shared" si="205"/>
        <v>#DIV/0!</v>
      </c>
      <c r="Q2568" t="str">
        <f t="shared" si="206"/>
        <v>food</v>
      </c>
      <c r="R2568" t="str">
        <f t="shared" si="207"/>
        <v>food trucks</v>
      </c>
      <c r="S2568">
        <v>41842.647546296292</v>
      </c>
      <c r="T2568">
        <v>41872.647546296292</v>
      </c>
      <c r="U2568" s="11">
        <f t="shared" si="203"/>
        <v>41842.647546296292</v>
      </c>
      <c r="V2568" s="11">
        <f t="shared" si="204"/>
        <v>41872.647546296292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7">
        <f t="shared" si="205"/>
        <v>60</v>
      </c>
      <c r="Q2569" t="str">
        <f t="shared" si="206"/>
        <v>food</v>
      </c>
      <c r="R2569" t="str">
        <f t="shared" si="207"/>
        <v>food trucks</v>
      </c>
      <c r="S2569">
        <v>42087.545578703699</v>
      </c>
      <c r="T2569">
        <v>42117.545578703699</v>
      </c>
      <c r="U2569" s="11">
        <f t="shared" si="203"/>
        <v>42087.545578703699</v>
      </c>
      <c r="V2569" s="11">
        <f t="shared" si="204"/>
        <v>42117.545578703699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7">
        <f t="shared" si="205"/>
        <v>50</v>
      </c>
      <c r="Q2570" t="str">
        <f t="shared" si="206"/>
        <v>food</v>
      </c>
      <c r="R2570" t="str">
        <f t="shared" si="207"/>
        <v>food trucks</v>
      </c>
      <c r="S2570">
        <v>42584.33326388889</v>
      </c>
      <c r="T2570">
        <v>42614.33326388889</v>
      </c>
      <c r="U2570" s="11">
        <f t="shared" si="203"/>
        <v>42584.33326388889</v>
      </c>
      <c r="V2570" s="11">
        <f t="shared" si="204"/>
        <v>42614.33326388889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7">
        <f t="shared" si="205"/>
        <v>72.5</v>
      </c>
      <c r="Q2571" t="str">
        <f t="shared" si="206"/>
        <v>food</v>
      </c>
      <c r="R2571" t="str">
        <f t="shared" si="207"/>
        <v>food trucks</v>
      </c>
      <c r="S2571">
        <v>42233.772129629629</v>
      </c>
      <c r="T2571">
        <v>42263.772129629629</v>
      </c>
      <c r="U2571" s="11">
        <f t="shared" si="203"/>
        <v>42233.772129629629</v>
      </c>
      <c r="V2571" s="11">
        <f t="shared" si="204"/>
        <v>42263.772129629629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7">
        <f t="shared" si="205"/>
        <v>29.5</v>
      </c>
      <c r="Q2572" t="str">
        <f t="shared" si="206"/>
        <v>food</v>
      </c>
      <c r="R2572" t="str">
        <f t="shared" si="207"/>
        <v>food trucks</v>
      </c>
      <c r="S2572">
        <v>42744.569849537038</v>
      </c>
      <c r="T2572">
        <v>42774.569849537038</v>
      </c>
      <c r="U2572" s="11">
        <f t="shared" si="203"/>
        <v>42744.569849537038</v>
      </c>
      <c r="V2572" s="11">
        <f t="shared" si="204"/>
        <v>42774.569849537038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7">
        <f t="shared" si="205"/>
        <v>62.5</v>
      </c>
      <c r="Q2573" t="str">
        <f t="shared" si="206"/>
        <v>food</v>
      </c>
      <c r="R2573" t="str">
        <f t="shared" si="207"/>
        <v>food trucks</v>
      </c>
      <c r="S2573">
        <v>42449.008344907408</v>
      </c>
      <c r="T2573">
        <v>42509.008344907408</v>
      </c>
      <c r="U2573" s="11">
        <f t="shared" si="203"/>
        <v>42449.008344907408</v>
      </c>
      <c r="V2573" s="11">
        <f t="shared" si="204"/>
        <v>42509.008344907408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7" t="e">
        <f t="shared" si="205"/>
        <v>#DIV/0!</v>
      </c>
      <c r="Q2574" t="str">
        <f t="shared" si="206"/>
        <v>food</v>
      </c>
      <c r="R2574" t="str">
        <f t="shared" si="207"/>
        <v>food trucks</v>
      </c>
      <c r="S2574">
        <v>42076.786076388882</v>
      </c>
      <c r="T2574">
        <v>42106.786076388882</v>
      </c>
      <c r="U2574" s="11">
        <f t="shared" si="203"/>
        <v>42076.786076388882</v>
      </c>
      <c r="V2574" s="11">
        <f t="shared" si="204"/>
        <v>42106.786076388882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7" t="e">
        <f t="shared" si="205"/>
        <v>#DIV/0!</v>
      </c>
      <c r="Q2575" t="str">
        <f t="shared" si="206"/>
        <v>food</v>
      </c>
      <c r="R2575" t="str">
        <f t="shared" si="207"/>
        <v>food trucks</v>
      </c>
      <c r="S2575">
        <v>41829.258668981478</v>
      </c>
      <c r="T2575">
        <v>41874.258668981478</v>
      </c>
      <c r="U2575" s="11">
        <f t="shared" si="203"/>
        <v>41829.258668981478</v>
      </c>
      <c r="V2575" s="11">
        <f t="shared" si="204"/>
        <v>41874.258668981478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7" t="e">
        <f t="shared" si="205"/>
        <v>#DIV/0!</v>
      </c>
      <c r="Q2576" t="str">
        <f t="shared" si="206"/>
        <v>food</v>
      </c>
      <c r="R2576" t="str">
        <f t="shared" si="207"/>
        <v>food trucks</v>
      </c>
      <c r="S2576">
        <v>42487.492418981477</v>
      </c>
      <c r="T2576">
        <v>42508.492418981477</v>
      </c>
      <c r="U2576" s="11">
        <f t="shared" si="203"/>
        <v>42487.492418981477</v>
      </c>
      <c r="V2576" s="11">
        <f t="shared" si="204"/>
        <v>42508.492418981477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7" t="e">
        <f t="shared" si="205"/>
        <v>#DIV/0!</v>
      </c>
      <c r="Q2577" t="str">
        <f t="shared" si="206"/>
        <v>food</v>
      </c>
      <c r="R2577" t="str">
        <f t="shared" si="207"/>
        <v>food trucks</v>
      </c>
      <c r="S2577">
        <v>41985.77539351851</v>
      </c>
      <c r="T2577">
        <v>42015.77539351851</v>
      </c>
      <c r="U2577" s="11">
        <f t="shared" si="203"/>
        <v>41985.77539351851</v>
      </c>
      <c r="V2577" s="11">
        <f t="shared" si="204"/>
        <v>42015.77539351851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7" t="e">
        <f t="shared" si="205"/>
        <v>#DIV/0!</v>
      </c>
      <c r="Q2578" t="str">
        <f t="shared" si="206"/>
        <v>food</v>
      </c>
      <c r="R2578" t="str">
        <f t="shared" si="207"/>
        <v>food trucks</v>
      </c>
      <c r="S2578">
        <v>42059.676469907405</v>
      </c>
      <c r="T2578">
        <v>42104.634803240733</v>
      </c>
      <c r="U2578" s="11">
        <f t="shared" si="203"/>
        <v>42059.676469907405</v>
      </c>
      <c r="V2578" s="11">
        <f t="shared" si="204"/>
        <v>42104.634803240733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7" t="e">
        <f t="shared" si="205"/>
        <v>#DIV/0!</v>
      </c>
      <c r="Q2579" t="str">
        <f t="shared" si="206"/>
        <v>food</v>
      </c>
      <c r="R2579" t="str">
        <f t="shared" si="207"/>
        <v>food trucks</v>
      </c>
      <c r="S2579">
        <v>41830.487233796295</v>
      </c>
      <c r="T2579">
        <v>41855.487233796295</v>
      </c>
      <c r="U2579" s="11">
        <f t="shared" si="203"/>
        <v>41830.487233796295</v>
      </c>
      <c r="V2579" s="11">
        <f t="shared" si="204"/>
        <v>41855.487233796295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7" t="e">
        <f t="shared" si="205"/>
        <v>#DIV/0!</v>
      </c>
      <c r="Q2580" t="str">
        <f t="shared" si="206"/>
        <v>food</v>
      </c>
      <c r="R2580" t="str">
        <f t="shared" si="207"/>
        <v>food trucks</v>
      </c>
      <c r="S2580">
        <v>42237.689571759263</v>
      </c>
      <c r="T2580">
        <v>42286.374999999993</v>
      </c>
      <c r="U2580" s="11">
        <f t="shared" si="203"/>
        <v>42237.689571759263</v>
      </c>
      <c r="V2580" s="11">
        <f t="shared" si="204"/>
        <v>42286.374999999993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7">
        <f t="shared" si="205"/>
        <v>23.08</v>
      </c>
      <c r="Q2581" t="str">
        <f t="shared" si="206"/>
        <v>food</v>
      </c>
      <c r="R2581" t="str">
        <f t="shared" si="207"/>
        <v>food trucks</v>
      </c>
      <c r="S2581">
        <v>41837.496562499997</v>
      </c>
      <c r="T2581">
        <v>41897.496562499997</v>
      </c>
      <c r="U2581" s="11">
        <f t="shared" si="203"/>
        <v>41837.496562499997</v>
      </c>
      <c r="V2581" s="11">
        <f t="shared" si="204"/>
        <v>41897.496562499997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7">
        <f t="shared" si="205"/>
        <v>25.5</v>
      </c>
      <c r="Q2582" t="str">
        <f t="shared" si="206"/>
        <v>food</v>
      </c>
      <c r="R2582" t="str">
        <f t="shared" si="207"/>
        <v>food trucks</v>
      </c>
      <c r="S2582">
        <v>42109.993090277778</v>
      </c>
      <c r="T2582">
        <v>42139.791666666664</v>
      </c>
      <c r="U2582" s="11">
        <f t="shared" si="203"/>
        <v>42109.993090277778</v>
      </c>
      <c r="V2582" s="11">
        <f t="shared" si="204"/>
        <v>42139.791666666664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7">
        <f t="shared" si="205"/>
        <v>48.18</v>
      </c>
      <c r="Q2583" t="str">
        <f t="shared" si="206"/>
        <v>food</v>
      </c>
      <c r="R2583" t="str">
        <f t="shared" si="207"/>
        <v>food trucks</v>
      </c>
      <c r="S2583">
        <v>42294.295115740737</v>
      </c>
      <c r="T2583">
        <v>42324.336782407401</v>
      </c>
      <c r="U2583" s="11">
        <f t="shared" si="203"/>
        <v>42294.295115740737</v>
      </c>
      <c r="V2583" s="11">
        <f t="shared" si="204"/>
        <v>42324.336782407401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7">
        <f t="shared" si="205"/>
        <v>1</v>
      </c>
      <c r="Q2584" t="str">
        <f t="shared" si="206"/>
        <v>food</v>
      </c>
      <c r="R2584" t="str">
        <f t="shared" si="207"/>
        <v>food trucks</v>
      </c>
      <c r="S2584">
        <v>42642.655486111107</v>
      </c>
      <c r="T2584">
        <v>42672.655486111107</v>
      </c>
      <c r="U2584" s="11">
        <f t="shared" si="203"/>
        <v>42642.655486111107</v>
      </c>
      <c r="V2584" s="11">
        <f t="shared" si="204"/>
        <v>42672.655486111107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7">
        <f t="shared" si="205"/>
        <v>1</v>
      </c>
      <c r="Q2585" t="str">
        <f t="shared" si="206"/>
        <v>food</v>
      </c>
      <c r="R2585" t="str">
        <f t="shared" si="207"/>
        <v>food trucks</v>
      </c>
      <c r="S2585">
        <v>42019.436111111114</v>
      </c>
      <c r="T2585">
        <v>42079.394444444442</v>
      </c>
      <c r="U2585" s="11">
        <f t="shared" si="203"/>
        <v>42019.436111111114</v>
      </c>
      <c r="V2585" s="11">
        <f t="shared" si="204"/>
        <v>42079.394444444442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7" t="e">
        <f t="shared" si="205"/>
        <v>#DIV/0!</v>
      </c>
      <c r="Q2586" t="str">
        <f t="shared" si="206"/>
        <v>food</v>
      </c>
      <c r="R2586" t="str">
        <f t="shared" si="207"/>
        <v>food trucks</v>
      </c>
      <c r="S2586">
        <v>42139.839918981481</v>
      </c>
      <c r="T2586">
        <v>42169.839918981481</v>
      </c>
      <c r="U2586" s="11">
        <f t="shared" si="203"/>
        <v>42139.839918981481</v>
      </c>
      <c r="V2586" s="11">
        <f t="shared" si="204"/>
        <v>42169.839918981481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7">
        <f t="shared" si="205"/>
        <v>50</v>
      </c>
      <c r="Q2587" t="str">
        <f t="shared" si="206"/>
        <v>food</v>
      </c>
      <c r="R2587" t="str">
        <f t="shared" si="207"/>
        <v>food trucks</v>
      </c>
      <c r="S2587">
        <v>41795.629999999997</v>
      </c>
      <c r="T2587">
        <v>41825.629999999997</v>
      </c>
      <c r="U2587" s="11">
        <f t="shared" si="203"/>
        <v>41795.629999999997</v>
      </c>
      <c r="V2587" s="11">
        <f t="shared" si="204"/>
        <v>41825.629999999997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7">
        <f t="shared" si="205"/>
        <v>5</v>
      </c>
      <c r="Q2588" t="str">
        <f t="shared" si="206"/>
        <v>food</v>
      </c>
      <c r="R2588" t="str">
        <f t="shared" si="207"/>
        <v>food trucks</v>
      </c>
      <c r="S2588">
        <v>42332.996944444443</v>
      </c>
      <c r="T2588">
        <v>42362.996944444443</v>
      </c>
      <c r="U2588" s="11">
        <f t="shared" si="203"/>
        <v>42332.996944444443</v>
      </c>
      <c r="V2588" s="11">
        <f t="shared" si="204"/>
        <v>42362.996944444443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7">
        <f t="shared" si="205"/>
        <v>202.83</v>
      </c>
      <c r="Q2589" t="str">
        <f t="shared" si="206"/>
        <v>food</v>
      </c>
      <c r="R2589" t="str">
        <f t="shared" si="207"/>
        <v>food trucks</v>
      </c>
      <c r="S2589">
        <v>42338.342048611106</v>
      </c>
      <c r="T2589">
        <v>42368.342048611106</v>
      </c>
      <c r="U2589" s="11">
        <f t="shared" si="203"/>
        <v>42338.342048611106</v>
      </c>
      <c r="V2589" s="11">
        <f t="shared" si="204"/>
        <v>42368.342048611106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7">
        <f t="shared" si="205"/>
        <v>29.13</v>
      </c>
      <c r="Q2590" t="str">
        <f t="shared" si="206"/>
        <v>food</v>
      </c>
      <c r="R2590" t="str">
        <f t="shared" si="207"/>
        <v>food trucks</v>
      </c>
      <c r="S2590">
        <v>42042.342893518515</v>
      </c>
      <c r="T2590">
        <v>42094.218055555553</v>
      </c>
      <c r="U2590" s="11">
        <f t="shared" si="203"/>
        <v>42042.342893518515</v>
      </c>
      <c r="V2590" s="11">
        <f t="shared" si="204"/>
        <v>42094.218055555553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7">
        <f t="shared" si="205"/>
        <v>5</v>
      </c>
      <c r="Q2591" t="str">
        <f t="shared" si="206"/>
        <v>food</v>
      </c>
      <c r="R2591" t="str">
        <f t="shared" si="207"/>
        <v>food trucks</v>
      </c>
      <c r="S2591">
        <v>42422.202858796292</v>
      </c>
      <c r="T2591">
        <v>42452.161192129628</v>
      </c>
      <c r="U2591" s="11">
        <f t="shared" si="203"/>
        <v>42422.202858796292</v>
      </c>
      <c r="V2591" s="11">
        <f t="shared" si="204"/>
        <v>42452.161192129628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7" t="e">
        <f t="shared" si="205"/>
        <v>#DIV/0!</v>
      </c>
      <c r="Q2592" t="str">
        <f t="shared" si="206"/>
        <v>food</v>
      </c>
      <c r="R2592" t="str">
        <f t="shared" si="207"/>
        <v>food trucks</v>
      </c>
      <c r="S2592">
        <v>42388.255752314813</v>
      </c>
      <c r="T2592">
        <v>42395.255752314813</v>
      </c>
      <c r="U2592" s="11">
        <f t="shared" si="203"/>
        <v>42388.255752314813</v>
      </c>
      <c r="V2592" s="11">
        <f t="shared" si="204"/>
        <v>42395.255752314813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7">
        <f t="shared" si="205"/>
        <v>13</v>
      </c>
      <c r="Q2593" t="str">
        <f t="shared" si="206"/>
        <v>food</v>
      </c>
      <c r="R2593" t="str">
        <f t="shared" si="207"/>
        <v>food trucks</v>
      </c>
      <c r="S2593">
        <v>42382.573194444441</v>
      </c>
      <c r="T2593">
        <v>42442.531527777777</v>
      </c>
      <c r="U2593" s="11">
        <f t="shared" si="203"/>
        <v>42382.573194444441</v>
      </c>
      <c r="V2593" s="11">
        <f t="shared" si="204"/>
        <v>42442.531527777777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7">
        <f t="shared" si="205"/>
        <v>50</v>
      </c>
      <c r="Q2594" t="str">
        <f t="shared" si="206"/>
        <v>food</v>
      </c>
      <c r="R2594" t="str">
        <f t="shared" si="207"/>
        <v>food trucks</v>
      </c>
      <c r="S2594">
        <v>41887.467835648145</v>
      </c>
      <c r="T2594">
        <v>41917.467835648145</v>
      </c>
      <c r="U2594" s="11">
        <f t="shared" si="203"/>
        <v>41887.467835648145</v>
      </c>
      <c r="V2594" s="11">
        <f t="shared" si="204"/>
        <v>41917.467835648145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7" t="e">
        <f t="shared" si="205"/>
        <v>#DIV/0!</v>
      </c>
      <c r="Q2595" t="str">
        <f t="shared" si="206"/>
        <v>food</v>
      </c>
      <c r="R2595" t="str">
        <f t="shared" si="207"/>
        <v>food trucks</v>
      </c>
      <c r="S2595">
        <v>42089.511875000004</v>
      </c>
      <c r="T2595">
        <v>42119.511875000004</v>
      </c>
      <c r="U2595" s="11">
        <f t="shared" si="203"/>
        <v>42089.511875000004</v>
      </c>
      <c r="V2595" s="11">
        <f t="shared" si="204"/>
        <v>42119.511875000004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7">
        <f t="shared" si="205"/>
        <v>1</v>
      </c>
      <c r="Q2596" t="str">
        <f t="shared" si="206"/>
        <v>food</v>
      </c>
      <c r="R2596" t="str">
        <f t="shared" si="207"/>
        <v>food trucks</v>
      </c>
      <c r="S2596">
        <v>41828.634583333333</v>
      </c>
      <c r="T2596">
        <v>41858.634583333333</v>
      </c>
      <c r="U2596" s="11">
        <f t="shared" si="203"/>
        <v>41828.634583333333</v>
      </c>
      <c r="V2596" s="11">
        <f t="shared" si="204"/>
        <v>41858.634583333333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7">
        <f t="shared" si="205"/>
        <v>96.05</v>
      </c>
      <c r="Q2597" t="str">
        <f t="shared" si="206"/>
        <v>food</v>
      </c>
      <c r="R2597" t="str">
        <f t="shared" si="207"/>
        <v>food trucks</v>
      </c>
      <c r="S2597">
        <v>42759.910879629628</v>
      </c>
      <c r="T2597">
        <v>42789.910879629628</v>
      </c>
      <c r="U2597" s="11">
        <f t="shared" si="203"/>
        <v>42759.910879629628</v>
      </c>
      <c r="V2597" s="11">
        <f t="shared" si="204"/>
        <v>42789.910879629628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7">
        <f t="shared" si="205"/>
        <v>305.77999999999997</v>
      </c>
      <c r="Q2598" t="str">
        <f t="shared" si="206"/>
        <v>food</v>
      </c>
      <c r="R2598" t="str">
        <f t="shared" si="207"/>
        <v>food trucks</v>
      </c>
      <c r="S2598">
        <v>41828.33112268518</v>
      </c>
      <c r="T2598">
        <v>41858.33112268518</v>
      </c>
      <c r="U2598" s="11">
        <f t="shared" si="203"/>
        <v>41828.33112268518</v>
      </c>
      <c r="V2598" s="11">
        <f t="shared" si="204"/>
        <v>41858.33112268518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7">
        <f t="shared" si="205"/>
        <v>12.14</v>
      </c>
      <c r="Q2599" t="str">
        <f t="shared" si="206"/>
        <v>food</v>
      </c>
      <c r="R2599" t="str">
        <f t="shared" si="207"/>
        <v>food trucks</v>
      </c>
      <c r="S2599">
        <v>42510.008298611108</v>
      </c>
      <c r="T2599">
        <v>42540.008298611108</v>
      </c>
      <c r="U2599" s="11">
        <f t="shared" si="203"/>
        <v>42510.008298611108</v>
      </c>
      <c r="V2599" s="11">
        <f t="shared" si="204"/>
        <v>42540.008298611108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7">
        <f t="shared" si="205"/>
        <v>83.57</v>
      </c>
      <c r="Q2600" t="str">
        <f t="shared" si="206"/>
        <v>food</v>
      </c>
      <c r="R2600" t="str">
        <f t="shared" si="207"/>
        <v>food trucks</v>
      </c>
      <c r="S2600">
        <v>42240.506956018515</v>
      </c>
      <c r="T2600">
        <v>42270.506956018515</v>
      </c>
      <c r="U2600" s="11">
        <f t="shared" si="203"/>
        <v>42240.506956018515</v>
      </c>
      <c r="V2600" s="11">
        <f t="shared" si="204"/>
        <v>42270.506956018515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7">
        <f t="shared" si="205"/>
        <v>18</v>
      </c>
      <c r="Q2601" t="str">
        <f t="shared" si="206"/>
        <v>food</v>
      </c>
      <c r="R2601" t="str">
        <f t="shared" si="207"/>
        <v>food trucks</v>
      </c>
      <c r="S2601">
        <v>41809.420682870368</v>
      </c>
      <c r="T2601">
        <v>41854.420682870368</v>
      </c>
      <c r="U2601" s="11">
        <f t="shared" si="203"/>
        <v>41809.420682870368</v>
      </c>
      <c r="V2601" s="11">
        <f t="shared" si="204"/>
        <v>41854.420682870368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7">
        <f t="shared" si="205"/>
        <v>115.53</v>
      </c>
      <c r="Q2602" t="str">
        <f t="shared" si="206"/>
        <v>food</v>
      </c>
      <c r="R2602" t="str">
        <f t="shared" si="207"/>
        <v>food trucks</v>
      </c>
      <c r="S2602">
        <v>42394.567129629628</v>
      </c>
      <c r="T2602">
        <v>42454.525462962956</v>
      </c>
      <c r="U2602" s="11">
        <f t="shared" si="203"/>
        <v>42394.567129629628</v>
      </c>
      <c r="V2602" s="11">
        <f t="shared" si="204"/>
        <v>42454.525462962956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s="7">
        <f t="shared" si="205"/>
        <v>21.9</v>
      </c>
      <c r="Q2603" t="str">
        <f t="shared" si="206"/>
        <v>technology</v>
      </c>
      <c r="R2603" t="str">
        <f t="shared" si="207"/>
        <v>space exploration</v>
      </c>
      <c r="S2603">
        <v>41150.56885416666</v>
      </c>
      <c r="T2603">
        <v>41164.832638888889</v>
      </c>
      <c r="U2603" s="11">
        <f t="shared" si="203"/>
        <v>41150.56885416666</v>
      </c>
      <c r="V2603" s="11">
        <f t="shared" si="204"/>
        <v>41164.832638888889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s="7">
        <f t="shared" si="205"/>
        <v>80.02</v>
      </c>
      <c r="Q2604" t="str">
        <f t="shared" si="206"/>
        <v>technology</v>
      </c>
      <c r="R2604" t="str">
        <f t="shared" si="207"/>
        <v>space exploration</v>
      </c>
      <c r="S2604">
        <v>41915.413981481477</v>
      </c>
      <c r="T2604">
        <v>41955.555555555555</v>
      </c>
      <c r="U2604" s="11">
        <f t="shared" si="203"/>
        <v>41915.413981481477</v>
      </c>
      <c r="V2604" s="11">
        <f t="shared" si="204"/>
        <v>41955.555555555555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s="7">
        <f t="shared" si="205"/>
        <v>35.520000000000003</v>
      </c>
      <c r="Q2605" t="str">
        <f t="shared" si="206"/>
        <v>technology</v>
      </c>
      <c r="R2605" t="str">
        <f t="shared" si="207"/>
        <v>space exploration</v>
      </c>
      <c r="S2605">
        <v>41617.579328703701</v>
      </c>
      <c r="T2605">
        <v>41631.579328703701</v>
      </c>
      <c r="U2605" s="11">
        <f t="shared" si="203"/>
        <v>41617.579328703701</v>
      </c>
      <c r="V2605" s="11">
        <f t="shared" si="204"/>
        <v>41631.579328703701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s="7">
        <f t="shared" si="205"/>
        <v>64.930000000000007</v>
      </c>
      <c r="Q2606" t="str">
        <f t="shared" si="206"/>
        <v>technology</v>
      </c>
      <c r="R2606" t="str">
        <f t="shared" si="207"/>
        <v>space exploration</v>
      </c>
      <c r="S2606">
        <v>40997.717858796292</v>
      </c>
      <c r="T2606">
        <v>41027.717858796292</v>
      </c>
      <c r="U2606" s="11">
        <f t="shared" si="203"/>
        <v>40997.717858796292</v>
      </c>
      <c r="V2606" s="11">
        <f t="shared" si="204"/>
        <v>41027.717858796292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s="7">
        <f t="shared" si="205"/>
        <v>60.97</v>
      </c>
      <c r="Q2607" t="str">
        <f t="shared" si="206"/>
        <v>technology</v>
      </c>
      <c r="R2607" t="str">
        <f t="shared" si="207"/>
        <v>space exploration</v>
      </c>
      <c r="S2607">
        <v>42508.20821759259</v>
      </c>
      <c r="T2607">
        <v>42538.20821759259</v>
      </c>
      <c r="U2607" s="11">
        <f t="shared" si="203"/>
        <v>42508.20821759259</v>
      </c>
      <c r="V2607" s="11">
        <f t="shared" si="204"/>
        <v>42538.20821759259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s="7">
        <f t="shared" si="205"/>
        <v>31.44</v>
      </c>
      <c r="Q2608" t="str">
        <f t="shared" si="206"/>
        <v>technology</v>
      </c>
      <c r="R2608" t="str">
        <f t="shared" si="207"/>
        <v>space exploration</v>
      </c>
      <c r="S2608">
        <v>41726.379421296297</v>
      </c>
      <c r="T2608">
        <v>41758.379421296297</v>
      </c>
      <c r="U2608" s="11">
        <f t="shared" si="203"/>
        <v>41726.379421296297</v>
      </c>
      <c r="V2608" s="11">
        <f t="shared" si="204"/>
        <v>41758.379421296297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s="7">
        <f t="shared" si="205"/>
        <v>81.95</v>
      </c>
      <c r="Q2609" t="str">
        <f t="shared" si="206"/>
        <v>technology</v>
      </c>
      <c r="R2609" t="str">
        <f t="shared" si="207"/>
        <v>space exploration</v>
      </c>
      <c r="S2609">
        <v>42184.541342592587</v>
      </c>
      <c r="T2609">
        <v>42227.749999999993</v>
      </c>
      <c r="U2609" s="11">
        <f t="shared" si="203"/>
        <v>42184.541342592587</v>
      </c>
      <c r="V2609" s="11">
        <f t="shared" si="204"/>
        <v>42227.749999999993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s="7">
        <f t="shared" si="205"/>
        <v>58.93</v>
      </c>
      <c r="Q2610" t="str">
        <f t="shared" si="206"/>
        <v>technology</v>
      </c>
      <c r="R2610" t="str">
        <f t="shared" si="207"/>
        <v>space exploration</v>
      </c>
      <c r="S2610">
        <v>42767.468379629623</v>
      </c>
      <c r="T2610">
        <v>42808.666666666664</v>
      </c>
      <c r="U2610" s="11">
        <f t="shared" si="203"/>
        <v>42767.468379629623</v>
      </c>
      <c r="V2610" s="11">
        <f t="shared" si="204"/>
        <v>42808.666666666664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s="7">
        <f t="shared" si="205"/>
        <v>157.29</v>
      </c>
      <c r="Q2611" t="str">
        <f t="shared" si="206"/>
        <v>technology</v>
      </c>
      <c r="R2611" t="str">
        <f t="shared" si="207"/>
        <v>space exploration</v>
      </c>
      <c r="S2611">
        <v>41074.90452546296</v>
      </c>
      <c r="T2611">
        <v>41104.90452546296</v>
      </c>
      <c r="U2611" s="11">
        <f t="shared" si="203"/>
        <v>41074.90452546296</v>
      </c>
      <c r="V2611" s="11">
        <f t="shared" si="204"/>
        <v>41104.90452546296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s="7">
        <f t="shared" si="205"/>
        <v>55.76</v>
      </c>
      <c r="Q2612" t="str">
        <f t="shared" si="206"/>
        <v>technology</v>
      </c>
      <c r="R2612" t="str">
        <f t="shared" si="207"/>
        <v>space exploration</v>
      </c>
      <c r="S2612">
        <v>42564.547743055555</v>
      </c>
      <c r="T2612">
        <v>42603.957638888889</v>
      </c>
      <c r="U2612" s="11">
        <f t="shared" si="203"/>
        <v>42564.547743055555</v>
      </c>
      <c r="V2612" s="11">
        <f t="shared" si="204"/>
        <v>42603.957638888889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s="7">
        <f t="shared" si="205"/>
        <v>83.8</v>
      </c>
      <c r="Q2613" t="str">
        <f t="shared" si="206"/>
        <v>technology</v>
      </c>
      <c r="R2613" t="str">
        <f t="shared" si="207"/>
        <v>space exploration</v>
      </c>
      <c r="S2613">
        <v>42704.002476851849</v>
      </c>
      <c r="T2613">
        <v>42737.624305555553</v>
      </c>
      <c r="U2613" s="11">
        <f t="shared" si="203"/>
        <v>42704.002476851849</v>
      </c>
      <c r="V2613" s="11">
        <f t="shared" si="204"/>
        <v>42737.624305555553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s="7">
        <f t="shared" si="205"/>
        <v>58.42</v>
      </c>
      <c r="Q2614" t="str">
        <f t="shared" si="206"/>
        <v>technology</v>
      </c>
      <c r="R2614" t="str">
        <f t="shared" si="207"/>
        <v>space exploration</v>
      </c>
      <c r="S2614">
        <v>41981.809837962959</v>
      </c>
      <c r="T2614">
        <v>42012.809837962959</v>
      </c>
      <c r="U2614" s="11">
        <f t="shared" si="203"/>
        <v>41981.809837962959</v>
      </c>
      <c r="V2614" s="11">
        <f t="shared" si="204"/>
        <v>42012.809837962959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s="7">
        <f t="shared" si="205"/>
        <v>270.57</v>
      </c>
      <c r="Q2615" t="str">
        <f t="shared" si="206"/>
        <v>technology</v>
      </c>
      <c r="R2615" t="str">
        <f t="shared" si="207"/>
        <v>space exploration</v>
      </c>
      <c r="S2615">
        <v>41143.484884259255</v>
      </c>
      <c r="T2615">
        <v>41173.484884259255</v>
      </c>
      <c r="U2615" s="11">
        <f t="shared" si="203"/>
        <v>41143.484884259255</v>
      </c>
      <c r="V2615" s="11">
        <f t="shared" si="204"/>
        <v>41173.484884259255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s="7">
        <f t="shared" si="205"/>
        <v>107.1</v>
      </c>
      <c r="Q2616" t="str">
        <f t="shared" si="206"/>
        <v>technology</v>
      </c>
      <c r="R2616" t="str">
        <f t="shared" si="207"/>
        <v>space exploration</v>
      </c>
      <c r="S2616">
        <v>41730.375138888885</v>
      </c>
      <c r="T2616">
        <v>41758.875</v>
      </c>
      <c r="U2616" s="11">
        <f t="shared" si="203"/>
        <v>41730.375138888885</v>
      </c>
      <c r="V2616" s="11">
        <f t="shared" si="204"/>
        <v>41758.875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s="7">
        <f t="shared" si="205"/>
        <v>47.18</v>
      </c>
      <c r="Q2617" t="str">
        <f t="shared" si="206"/>
        <v>technology</v>
      </c>
      <c r="R2617" t="str">
        <f t="shared" si="207"/>
        <v>space exploration</v>
      </c>
      <c r="S2617">
        <v>42453.163935185185</v>
      </c>
      <c r="T2617">
        <v>42490.166666666664</v>
      </c>
      <c r="U2617" s="11">
        <f t="shared" si="203"/>
        <v>42453.163935185185</v>
      </c>
      <c r="V2617" s="11">
        <f t="shared" si="204"/>
        <v>42490.166666666664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s="7">
        <f t="shared" si="205"/>
        <v>120.31</v>
      </c>
      <c r="Q2618" t="str">
        <f t="shared" si="206"/>
        <v>technology</v>
      </c>
      <c r="R2618" t="str">
        <f t="shared" si="207"/>
        <v>space exploration</v>
      </c>
      <c r="S2618">
        <v>42211.661215277774</v>
      </c>
      <c r="T2618">
        <v>42241.661215277774</v>
      </c>
      <c r="U2618" s="11">
        <f t="shared" si="203"/>
        <v>42211.661215277774</v>
      </c>
      <c r="V2618" s="11">
        <f t="shared" si="204"/>
        <v>42241.661215277774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s="7">
        <f t="shared" si="205"/>
        <v>27.6</v>
      </c>
      <c r="Q2619" t="str">
        <f t="shared" si="206"/>
        <v>technology</v>
      </c>
      <c r="R2619" t="str">
        <f t="shared" si="207"/>
        <v>space exploration</v>
      </c>
      <c r="S2619">
        <v>41902.541099537033</v>
      </c>
      <c r="T2619">
        <v>41932.541099537033</v>
      </c>
      <c r="U2619" s="11">
        <f t="shared" si="203"/>
        <v>41902.541099537033</v>
      </c>
      <c r="V2619" s="11">
        <f t="shared" si="204"/>
        <v>41932.541099537033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s="7">
        <f t="shared" si="205"/>
        <v>205.3</v>
      </c>
      <c r="Q2620" t="str">
        <f t="shared" si="206"/>
        <v>technology</v>
      </c>
      <c r="R2620" t="str">
        <f t="shared" si="207"/>
        <v>space exploration</v>
      </c>
      <c r="S2620">
        <v>42279.459039351852</v>
      </c>
      <c r="T2620">
        <v>42339.500706018516</v>
      </c>
      <c r="U2620" s="11">
        <f t="shared" si="203"/>
        <v>42279.459039351852</v>
      </c>
      <c r="V2620" s="11">
        <f t="shared" si="204"/>
        <v>42339.500706018516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s="7">
        <f t="shared" si="205"/>
        <v>35.549999999999997</v>
      </c>
      <c r="Q2621" t="str">
        <f t="shared" si="206"/>
        <v>technology</v>
      </c>
      <c r="R2621" t="str">
        <f t="shared" si="207"/>
        <v>space exploration</v>
      </c>
      <c r="S2621">
        <v>42273.55097222222</v>
      </c>
      <c r="T2621">
        <v>42300.124999999993</v>
      </c>
      <c r="U2621" s="11">
        <f t="shared" si="203"/>
        <v>42273.55097222222</v>
      </c>
      <c r="V2621" s="11">
        <f t="shared" si="204"/>
        <v>42300.124999999993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s="7">
        <f t="shared" si="205"/>
        <v>74.64</v>
      </c>
      <c r="Q2622" t="str">
        <f t="shared" si="206"/>
        <v>technology</v>
      </c>
      <c r="R2622" t="str">
        <f t="shared" si="207"/>
        <v>space exploration</v>
      </c>
      <c r="S2622">
        <v>42250.833819444444</v>
      </c>
      <c r="T2622">
        <v>42287.708333333336</v>
      </c>
      <c r="U2622" s="11">
        <f t="shared" si="203"/>
        <v>42250.833819444444</v>
      </c>
      <c r="V2622" s="11">
        <f t="shared" si="204"/>
        <v>42287.708333333336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s="7">
        <f t="shared" si="205"/>
        <v>47.06</v>
      </c>
      <c r="Q2623" t="str">
        <f t="shared" si="206"/>
        <v>technology</v>
      </c>
      <c r="R2623" t="str">
        <f t="shared" si="207"/>
        <v>space exploration</v>
      </c>
      <c r="S2623">
        <v>42115.414212962954</v>
      </c>
      <c r="T2623">
        <v>42145.414212962954</v>
      </c>
      <c r="U2623" s="11">
        <f t="shared" si="203"/>
        <v>42115.414212962954</v>
      </c>
      <c r="V2623" s="11">
        <f t="shared" si="204"/>
        <v>42145.414212962954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s="7">
        <f t="shared" si="205"/>
        <v>26.59</v>
      </c>
      <c r="Q2624" t="str">
        <f t="shared" si="206"/>
        <v>technology</v>
      </c>
      <c r="R2624" t="str">
        <f t="shared" si="207"/>
        <v>space exploration</v>
      </c>
      <c r="S2624">
        <v>42689.409907407404</v>
      </c>
      <c r="T2624">
        <v>42734.409907407404</v>
      </c>
      <c r="U2624" s="11">
        <f t="shared" si="203"/>
        <v>42689.409907407404</v>
      </c>
      <c r="V2624" s="11">
        <f t="shared" si="204"/>
        <v>42734.409907407404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s="7">
        <f t="shared" si="205"/>
        <v>36.770000000000003</v>
      </c>
      <c r="Q2625" t="str">
        <f t="shared" si="206"/>
        <v>technology</v>
      </c>
      <c r="R2625" t="str">
        <f t="shared" si="207"/>
        <v>space exploration</v>
      </c>
      <c r="S2625">
        <v>42691.923217592594</v>
      </c>
      <c r="T2625">
        <v>42705.923217592594</v>
      </c>
      <c r="U2625" s="11">
        <f t="shared" si="203"/>
        <v>42691.923217592594</v>
      </c>
      <c r="V2625" s="11">
        <f t="shared" si="204"/>
        <v>42705.923217592594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s="7">
        <f t="shared" si="205"/>
        <v>31.82</v>
      </c>
      <c r="Q2626" t="str">
        <f t="shared" si="206"/>
        <v>technology</v>
      </c>
      <c r="R2626" t="str">
        <f t="shared" si="207"/>
        <v>space exploration</v>
      </c>
      <c r="S2626">
        <v>41144.088217592594</v>
      </c>
      <c r="T2626">
        <v>41165.088217592594</v>
      </c>
      <c r="U2626" s="11">
        <f t="shared" ref="U2626:U2689" si="208">(((J2626/60)/60)/24)+DATE(1970,1,1)+(-8/24)</f>
        <v>41144.088217592594</v>
      </c>
      <c r="V2626" s="11">
        <f t="shared" ref="V2626:V2689" si="209">(((I2626/60)/60)/24)+DATE(1970,1,1)+(-8/24)</f>
        <v>41165.088217592594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s="7">
        <f t="shared" ref="P2627:P2690" si="210">ROUND(E2627/L2627,2)</f>
        <v>27.58</v>
      </c>
      <c r="Q2627" t="str">
        <f t="shared" ref="Q2627:Q2690" si="211">LEFT(N2627,SEARCH("/",N2627,1)-1)</f>
        <v>technology</v>
      </c>
      <c r="R2627" t="str">
        <f t="shared" ref="R2627:R2690" si="212">RIGHT(N2627,LEN(N2627)-SEARCH("/",N2627))</f>
        <v>space exploration</v>
      </c>
      <c r="S2627">
        <v>42658.476944444446</v>
      </c>
      <c r="T2627">
        <v>42683.518611111103</v>
      </c>
      <c r="U2627" s="11">
        <f t="shared" si="208"/>
        <v>42658.476944444446</v>
      </c>
      <c r="V2627" s="11">
        <f t="shared" si="209"/>
        <v>42683.518611111103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s="7">
        <f t="shared" si="210"/>
        <v>56</v>
      </c>
      <c r="Q2628" t="str">
        <f t="shared" si="211"/>
        <v>technology</v>
      </c>
      <c r="R2628" t="str">
        <f t="shared" si="212"/>
        <v>space exploration</v>
      </c>
      <c r="S2628">
        <v>42128.29478009259</v>
      </c>
      <c r="T2628">
        <v>42158.29478009259</v>
      </c>
      <c r="U2628" s="11">
        <f t="shared" si="208"/>
        <v>42128.29478009259</v>
      </c>
      <c r="V2628" s="11">
        <f t="shared" si="209"/>
        <v>42158.29478009259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s="7">
        <f t="shared" si="210"/>
        <v>21.56</v>
      </c>
      <c r="Q2629" t="str">
        <f t="shared" si="211"/>
        <v>technology</v>
      </c>
      <c r="R2629" t="str">
        <f t="shared" si="212"/>
        <v>space exploration</v>
      </c>
      <c r="S2629">
        <v>42304.496076388888</v>
      </c>
      <c r="T2629">
        <v>42334.53774305556</v>
      </c>
      <c r="U2629" s="11">
        <f t="shared" si="208"/>
        <v>42304.496076388888</v>
      </c>
      <c r="V2629" s="11">
        <f t="shared" si="209"/>
        <v>42334.53774305556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s="7">
        <f t="shared" si="210"/>
        <v>44.1</v>
      </c>
      <c r="Q2630" t="str">
        <f t="shared" si="211"/>
        <v>technology</v>
      </c>
      <c r="R2630" t="str">
        <f t="shared" si="212"/>
        <v>space exploration</v>
      </c>
      <c r="S2630">
        <v>41953.632719907408</v>
      </c>
      <c r="T2630">
        <v>41973.632719907408</v>
      </c>
      <c r="U2630" s="11">
        <f t="shared" si="208"/>
        <v>41953.632719907408</v>
      </c>
      <c r="V2630" s="11">
        <f t="shared" si="209"/>
        <v>41973.632719907408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s="7">
        <f t="shared" si="210"/>
        <v>63.87</v>
      </c>
      <c r="Q2631" t="str">
        <f t="shared" si="211"/>
        <v>technology</v>
      </c>
      <c r="R2631" t="str">
        <f t="shared" si="212"/>
        <v>space exploration</v>
      </c>
      <c r="S2631">
        <v>42108.205115740733</v>
      </c>
      <c r="T2631">
        <v>42138.205115740733</v>
      </c>
      <c r="U2631" s="11">
        <f t="shared" si="208"/>
        <v>42108.205115740733</v>
      </c>
      <c r="V2631" s="11">
        <f t="shared" si="209"/>
        <v>42138.205115740733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s="7">
        <f t="shared" si="210"/>
        <v>38.99</v>
      </c>
      <c r="Q2632" t="str">
        <f t="shared" si="211"/>
        <v>technology</v>
      </c>
      <c r="R2632" t="str">
        <f t="shared" si="212"/>
        <v>space exploration</v>
      </c>
      <c r="S2632">
        <v>42523.772129629629</v>
      </c>
      <c r="T2632">
        <v>42551.083333333336</v>
      </c>
      <c r="U2632" s="11">
        <f t="shared" si="208"/>
        <v>42523.772129629629</v>
      </c>
      <c r="V2632" s="11">
        <f t="shared" si="209"/>
        <v>42551.083333333336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s="7">
        <f t="shared" si="210"/>
        <v>80.19</v>
      </c>
      <c r="Q2633" t="str">
        <f t="shared" si="211"/>
        <v>technology</v>
      </c>
      <c r="R2633" t="str">
        <f t="shared" si="212"/>
        <v>space exploration</v>
      </c>
      <c r="S2633">
        <v>42217.835960648146</v>
      </c>
      <c r="T2633">
        <v>42245.835960648146</v>
      </c>
      <c r="U2633" s="11">
        <f t="shared" si="208"/>
        <v>42217.835960648146</v>
      </c>
      <c r="V2633" s="11">
        <f t="shared" si="209"/>
        <v>42245.835960648146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s="7">
        <f t="shared" si="210"/>
        <v>34.9</v>
      </c>
      <c r="Q2634" t="str">
        <f t="shared" si="211"/>
        <v>technology</v>
      </c>
      <c r="R2634" t="str">
        <f t="shared" si="212"/>
        <v>space exploration</v>
      </c>
      <c r="S2634">
        <v>42493.728460648148</v>
      </c>
      <c r="T2634">
        <v>42518.728460648148</v>
      </c>
      <c r="U2634" s="11">
        <f t="shared" si="208"/>
        <v>42493.728460648148</v>
      </c>
      <c r="V2634" s="11">
        <f t="shared" si="209"/>
        <v>42518.728460648148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s="7">
        <f t="shared" si="210"/>
        <v>89.1</v>
      </c>
      <c r="Q2635" t="str">
        <f t="shared" si="211"/>
        <v>technology</v>
      </c>
      <c r="R2635" t="str">
        <f t="shared" si="212"/>
        <v>space exploration</v>
      </c>
      <c r="S2635">
        <v>41667.489953703705</v>
      </c>
      <c r="T2635">
        <v>41697.625</v>
      </c>
      <c r="U2635" s="11">
        <f t="shared" si="208"/>
        <v>41667.489953703705</v>
      </c>
      <c r="V2635" s="11">
        <f t="shared" si="209"/>
        <v>41697.625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s="7">
        <f t="shared" si="210"/>
        <v>39.44</v>
      </c>
      <c r="Q2636" t="str">
        <f t="shared" si="211"/>
        <v>technology</v>
      </c>
      <c r="R2636" t="str">
        <f t="shared" si="212"/>
        <v>space exploration</v>
      </c>
      <c r="S2636">
        <v>42612.323159722226</v>
      </c>
      <c r="T2636">
        <v>42642.323159722226</v>
      </c>
      <c r="U2636" s="11">
        <f t="shared" si="208"/>
        <v>42612.323159722226</v>
      </c>
      <c r="V2636" s="11">
        <f t="shared" si="209"/>
        <v>42642.323159722226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s="7">
        <f t="shared" si="210"/>
        <v>136.9</v>
      </c>
      <c r="Q2637" t="str">
        <f t="shared" si="211"/>
        <v>technology</v>
      </c>
      <c r="R2637" t="str">
        <f t="shared" si="212"/>
        <v>space exploration</v>
      </c>
      <c r="S2637">
        <v>42037.617604166669</v>
      </c>
      <c r="T2637">
        <v>42072.575937499998</v>
      </c>
      <c r="U2637" s="11">
        <f t="shared" si="208"/>
        <v>42037.617604166669</v>
      </c>
      <c r="V2637" s="11">
        <f t="shared" si="209"/>
        <v>42072.575937499998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s="7">
        <f t="shared" si="210"/>
        <v>37.46</v>
      </c>
      <c r="Q2638" t="str">
        <f t="shared" si="211"/>
        <v>technology</v>
      </c>
      <c r="R2638" t="str">
        <f t="shared" si="212"/>
        <v>space exploration</v>
      </c>
      <c r="S2638">
        <v>42636.281412037039</v>
      </c>
      <c r="T2638">
        <v>42658.708333333336</v>
      </c>
      <c r="U2638" s="11">
        <f t="shared" si="208"/>
        <v>42636.281412037039</v>
      </c>
      <c r="V2638" s="11">
        <f t="shared" si="209"/>
        <v>42658.708333333336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s="7">
        <f t="shared" si="210"/>
        <v>31.96</v>
      </c>
      <c r="Q2639" t="str">
        <f t="shared" si="211"/>
        <v>technology</v>
      </c>
      <c r="R2639" t="str">
        <f t="shared" si="212"/>
        <v>space exploration</v>
      </c>
      <c r="S2639">
        <v>42639.216145833336</v>
      </c>
      <c r="T2639">
        <v>42655.216145833336</v>
      </c>
      <c r="U2639" s="11">
        <f t="shared" si="208"/>
        <v>42639.216145833336</v>
      </c>
      <c r="V2639" s="11">
        <f t="shared" si="209"/>
        <v>42655.216145833336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s="7">
        <f t="shared" si="210"/>
        <v>25.21</v>
      </c>
      <c r="Q2640" t="str">
        <f t="shared" si="211"/>
        <v>technology</v>
      </c>
      <c r="R2640" t="str">
        <f t="shared" si="212"/>
        <v>space exploration</v>
      </c>
      <c r="S2640">
        <v>41989.57980324074</v>
      </c>
      <c r="T2640">
        <v>42019.57980324074</v>
      </c>
      <c r="U2640" s="11">
        <f t="shared" si="208"/>
        <v>41989.57980324074</v>
      </c>
      <c r="V2640" s="11">
        <f t="shared" si="209"/>
        <v>42019.57980324074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s="7">
        <f t="shared" si="210"/>
        <v>10.039999999999999</v>
      </c>
      <c r="Q2641" t="str">
        <f t="shared" si="211"/>
        <v>technology</v>
      </c>
      <c r="R2641" t="str">
        <f t="shared" si="212"/>
        <v>space exploration</v>
      </c>
      <c r="S2641">
        <v>42024.531805555554</v>
      </c>
      <c r="T2641">
        <v>42054.531805555554</v>
      </c>
      <c r="U2641" s="11">
        <f t="shared" si="208"/>
        <v>42024.531805555554</v>
      </c>
      <c r="V2641" s="11">
        <f t="shared" si="209"/>
        <v>42054.531805555554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s="7">
        <f t="shared" si="210"/>
        <v>45.94</v>
      </c>
      <c r="Q2642" t="str">
        <f t="shared" si="211"/>
        <v>technology</v>
      </c>
      <c r="R2642" t="str">
        <f t="shared" si="212"/>
        <v>space exploration</v>
      </c>
      <c r="S2642">
        <v>42102.827245370368</v>
      </c>
      <c r="T2642">
        <v>42162.827245370368</v>
      </c>
      <c r="U2642" s="11">
        <f t="shared" si="208"/>
        <v>42102.827245370368</v>
      </c>
      <c r="V2642" s="11">
        <f t="shared" si="209"/>
        <v>42162.827245370368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7">
        <f t="shared" si="210"/>
        <v>15</v>
      </c>
      <c r="Q2643" t="str">
        <f t="shared" si="211"/>
        <v>technology</v>
      </c>
      <c r="R2643" t="str">
        <f t="shared" si="212"/>
        <v>space exploration</v>
      </c>
      <c r="S2643">
        <v>41880.493784722217</v>
      </c>
      <c r="T2643">
        <v>41897.506249999999</v>
      </c>
      <c r="U2643" s="11">
        <f t="shared" si="208"/>
        <v>41880.493784722217</v>
      </c>
      <c r="V2643" s="11">
        <f t="shared" si="209"/>
        <v>41897.506249999999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7" t="e">
        <f t="shared" si="210"/>
        <v>#DIV/0!</v>
      </c>
      <c r="Q2644" t="str">
        <f t="shared" si="211"/>
        <v>technology</v>
      </c>
      <c r="R2644" t="str">
        <f t="shared" si="212"/>
        <v>space exploration</v>
      </c>
      <c r="S2644">
        <v>42535.91328703703</v>
      </c>
      <c r="T2644">
        <v>42565.956249999996</v>
      </c>
      <c r="U2644" s="11">
        <f t="shared" si="208"/>
        <v>42535.91328703703</v>
      </c>
      <c r="V2644" s="11">
        <f t="shared" si="209"/>
        <v>42565.956249999996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7">
        <f t="shared" si="210"/>
        <v>223.58</v>
      </c>
      <c r="Q2645" t="str">
        <f t="shared" si="211"/>
        <v>technology</v>
      </c>
      <c r="R2645" t="str">
        <f t="shared" si="212"/>
        <v>space exploration</v>
      </c>
      <c r="S2645">
        <v>42689.249016203699</v>
      </c>
      <c r="T2645">
        <v>42724.999305555553</v>
      </c>
      <c r="U2645" s="11">
        <f t="shared" si="208"/>
        <v>42689.249016203699</v>
      </c>
      <c r="V2645" s="11">
        <f t="shared" si="209"/>
        <v>42724.999305555553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7">
        <f t="shared" si="210"/>
        <v>39.479999999999997</v>
      </c>
      <c r="Q2646" t="str">
        <f t="shared" si="211"/>
        <v>technology</v>
      </c>
      <c r="R2646" t="str">
        <f t="shared" si="212"/>
        <v>space exploration</v>
      </c>
      <c r="S2646">
        <v>42774.458738425928</v>
      </c>
      <c r="T2646">
        <v>42804.458738425928</v>
      </c>
      <c r="U2646" s="11">
        <f t="shared" si="208"/>
        <v>42774.458738425928</v>
      </c>
      <c r="V2646" s="11">
        <f t="shared" si="209"/>
        <v>42804.458738425928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7">
        <f t="shared" si="210"/>
        <v>91.3</v>
      </c>
      <c r="Q2647" t="str">
        <f t="shared" si="211"/>
        <v>technology</v>
      </c>
      <c r="R2647" t="str">
        <f t="shared" si="212"/>
        <v>space exploration</v>
      </c>
      <c r="S2647">
        <v>41921.509293981479</v>
      </c>
      <c r="T2647">
        <v>41951.550960648143</v>
      </c>
      <c r="U2647" s="11">
        <f t="shared" si="208"/>
        <v>41921.509293981479</v>
      </c>
      <c r="V2647" s="11">
        <f t="shared" si="209"/>
        <v>41951.550960648143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7">
        <f t="shared" si="210"/>
        <v>78.67</v>
      </c>
      <c r="Q2648" t="str">
        <f t="shared" si="211"/>
        <v>technology</v>
      </c>
      <c r="R2648" t="str">
        <f t="shared" si="212"/>
        <v>space exploration</v>
      </c>
      <c r="S2648">
        <v>42225.97996527778</v>
      </c>
      <c r="T2648">
        <v>42255.97996527778</v>
      </c>
      <c r="U2648" s="11">
        <f t="shared" si="208"/>
        <v>42225.97996527778</v>
      </c>
      <c r="V2648" s="11">
        <f t="shared" si="209"/>
        <v>42255.97996527778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7">
        <f t="shared" si="210"/>
        <v>12</v>
      </c>
      <c r="Q2649" t="str">
        <f t="shared" si="211"/>
        <v>technology</v>
      </c>
      <c r="R2649" t="str">
        <f t="shared" si="212"/>
        <v>space exploration</v>
      </c>
      <c r="S2649">
        <v>42199.928460648145</v>
      </c>
      <c r="T2649">
        <v>42229.928460648145</v>
      </c>
      <c r="U2649" s="11">
        <f t="shared" si="208"/>
        <v>42199.928460648145</v>
      </c>
      <c r="V2649" s="11">
        <f t="shared" si="209"/>
        <v>42229.928460648145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7">
        <f t="shared" si="210"/>
        <v>17.670000000000002</v>
      </c>
      <c r="Q2650" t="str">
        <f t="shared" si="211"/>
        <v>technology</v>
      </c>
      <c r="R2650" t="str">
        <f t="shared" si="212"/>
        <v>space exploration</v>
      </c>
      <c r="S2650">
        <v>42408.381481481476</v>
      </c>
      <c r="T2650">
        <v>42438.381481481476</v>
      </c>
      <c r="U2650" s="11">
        <f t="shared" si="208"/>
        <v>42408.381481481476</v>
      </c>
      <c r="V2650" s="11">
        <f t="shared" si="209"/>
        <v>42438.381481481476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7">
        <f t="shared" si="210"/>
        <v>41.33</v>
      </c>
      <c r="Q2651" t="str">
        <f t="shared" si="211"/>
        <v>technology</v>
      </c>
      <c r="R2651" t="str">
        <f t="shared" si="212"/>
        <v>space exploration</v>
      </c>
      <c r="S2651">
        <v>42341.663668981484</v>
      </c>
      <c r="T2651">
        <v>42401.663668981484</v>
      </c>
      <c r="U2651" s="11">
        <f t="shared" si="208"/>
        <v>42341.663668981484</v>
      </c>
      <c r="V2651" s="11">
        <f t="shared" si="209"/>
        <v>42401.663668981484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7">
        <f t="shared" si="210"/>
        <v>71.599999999999994</v>
      </c>
      <c r="Q2652" t="str">
        <f t="shared" si="211"/>
        <v>technology</v>
      </c>
      <c r="R2652" t="str">
        <f t="shared" si="212"/>
        <v>space exploration</v>
      </c>
      <c r="S2652">
        <v>42695.291006944441</v>
      </c>
      <c r="T2652">
        <v>42725.291006944441</v>
      </c>
      <c r="U2652" s="11">
        <f t="shared" si="208"/>
        <v>42695.291006944441</v>
      </c>
      <c r="V2652" s="11">
        <f t="shared" si="209"/>
        <v>42725.291006944441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7">
        <f t="shared" si="210"/>
        <v>307.82</v>
      </c>
      <c r="Q2653" t="str">
        <f t="shared" si="211"/>
        <v>technology</v>
      </c>
      <c r="R2653" t="str">
        <f t="shared" si="212"/>
        <v>space exploration</v>
      </c>
      <c r="S2653">
        <v>42327.472326388881</v>
      </c>
      <c r="T2653">
        <v>42355.472326388881</v>
      </c>
      <c r="U2653" s="11">
        <f t="shared" si="208"/>
        <v>42327.472326388881</v>
      </c>
      <c r="V2653" s="11">
        <f t="shared" si="209"/>
        <v>42355.472326388881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7">
        <f t="shared" si="210"/>
        <v>80.45</v>
      </c>
      <c r="Q2654" t="str">
        <f t="shared" si="211"/>
        <v>technology</v>
      </c>
      <c r="R2654" t="str">
        <f t="shared" si="212"/>
        <v>space exploration</v>
      </c>
      <c r="S2654">
        <v>41952.825520833336</v>
      </c>
      <c r="T2654">
        <v>41982.825520833336</v>
      </c>
      <c r="U2654" s="11">
        <f t="shared" si="208"/>
        <v>41952.825520833336</v>
      </c>
      <c r="V2654" s="11">
        <f t="shared" si="209"/>
        <v>41982.825520833336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7">
        <f t="shared" si="210"/>
        <v>83.94</v>
      </c>
      <c r="Q2655" t="str">
        <f t="shared" si="211"/>
        <v>technology</v>
      </c>
      <c r="R2655" t="str">
        <f t="shared" si="212"/>
        <v>space exploration</v>
      </c>
      <c r="S2655">
        <v>41771.318599537037</v>
      </c>
      <c r="T2655">
        <v>41802.833333333328</v>
      </c>
      <c r="U2655" s="11">
        <f t="shared" si="208"/>
        <v>41771.318599537037</v>
      </c>
      <c r="V2655" s="11">
        <f t="shared" si="209"/>
        <v>41802.833333333328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7">
        <f t="shared" si="210"/>
        <v>8.5</v>
      </c>
      <c r="Q2656" t="str">
        <f t="shared" si="211"/>
        <v>technology</v>
      </c>
      <c r="R2656" t="str">
        <f t="shared" si="212"/>
        <v>space exploration</v>
      </c>
      <c r="S2656">
        <v>42055.26766203704</v>
      </c>
      <c r="T2656">
        <v>42115.225995370369</v>
      </c>
      <c r="U2656" s="11">
        <f t="shared" si="208"/>
        <v>42055.26766203704</v>
      </c>
      <c r="V2656" s="11">
        <f t="shared" si="209"/>
        <v>42115.225995370369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7">
        <f t="shared" si="210"/>
        <v>73.37</v>
      </c>
      <c r="Q2657" t="str">
        <f t="shared" si="211"/>
        <v>technology</v>
      </c>
      <c r="R2657" t="str">
        <f t="shared" si="212"/>
        <v>space exploration</v>
      </c>
      <c r="S2657">
        <v>42381.532951388886</v>
      </c>
      <c r="T2657">
        <v>42409.499999999993</v>
      </c>
      <c r="U2657" s="11">
        <f t="shared" si="208"/>
        <v>42381.532951388886</v>
      </c>
      <c r="V2657" s="11">
        <f t="shared" si="209"/>
        <v>42409.499999999993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7">
        <f t="shared" si="210"/>
        <v>112.86</v>
      </c>
      <c r="Q2658" t="str">
        <f t="shared" si="211"/>
        <v>technology</v>
      </c>
      <c r="R2658" t="str">
        <f t="shared" si="212"/>
        <v>space exploration</v>
      </c>
      <c r="S2658">
        <v>42767.355185185181</v>
      </c>
      <c r="T2658">
        <v>42806.458333333336</v>
      </c>
      <c r="U2658" s="11">
        <f t="shared" si="208"/>
        <v>42767.355185185181</v>
      </c>
      <c r="V2658" s="11">
        <f t="shared" si="209"/>
        <v>42806.458333333336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7">
        <f t="shared" si="210"/>
        <v>95.28</v>
      </c>
      <c r="Q2659" t="str">
        <f t="shared" si="211"/>
        <v>technology</v>
      </c>
      <c r="R2659" t="str">
        <f t="shared" si="212"/>
        <v>space exploration</v>
      </c>
      <c r="S2659">
        <v>42551.595520833333</v>
      </c>
      <c r="T2659">
        <v>42584.729166666664</v>
      </c>
      <c r="U2659" s="11">
        <f t="shared" si="208"/>
        <v>42551.595520833333</v>
      </c>
      <c r="V2659" s="11">
        <f t="shared" si="209"/>
        <v>42584.729166666664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7">
        <f t="shared" si="210"/>
        <v>22.75</v>
      </c>
      <c r="Q2660" t="str">
        <f t="shared" si="211"/>
        <v>technology</v>
      </c>
      <c r="R2660" t="str">
        <f t="shared" si="212"/>
        <v>space exploration</v>
      </c>
      <c r="S2660">
        <v>42551.550856481481</v>
      </c>
      <c r="T2660">
        <v>42581.550856481481</v>
      </c>
      <c r="U2660" s="11">
        <f t="shared" si="208"/>
        <v>42551.550856481481</v>
      </c>
      <c r="V2660" s="11">
        <f t="shared" si="209"/>
        <v>42581.550856481481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7">
        <f t="shared" si="210"/>
        <v>133.30000000000001</v>
      </c>
      <c r="Q2661" t="str">
        <f t="shared" si="211"/>
        <v>technology</v>
      </c>
      <c r="R2661" t="str">
        <f t="shared" si="212"/>
        <v>space exploration</v>
      </c>
      <c r="S2661">
        <v>42081.736226851855</v>
      </c>
      <c r="T2661">
        <v>42111.736226851855</v>
      </c>
      <c r="U2661" s="11">
        <f t="shared" si="208"/>
        <v>42081.736226851855</v>
      </c>
      <c r="V2661" s="11">
        <f t="shared" si="209"/>
        <v>42111.736226851855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7">
        <f t="shared" si="210"/>
        <v>3.8</v>
      </c>
      <c r="Q2662" t="str">
        <f t="shared" si="211"/>
        <v>technology</v>
      </c>
      <c r="R2662" t="str">
        <f t="shared" si="212"/>
        <v>space exploration</v>
      </c>
      <c r="S2662">
        <v>42272.379837962959</v>
      </c>
      <c r="T2662">
        <v>42332.421504629623</v>
      </c>
      <c r="U2662" s="11">
        <f t="shared" si="208"/>
        <v>42272.379837962959</v>
      </c>
      <c r="V2662" s="11">
        <f t="shared" si="209"/>
        <v>42332.421504629623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s="7">
        <f t="shared" si="210"/>
        <v>85.75</v>
      </c>
      <c r="Q2663" t="str">
        <f t="shared" si="211"/>
        <v>technology</v>
      </c>
      <c r="R2663" t="str">
        <f t="shared" si="212"/>
        <v>makerspaces</v>
      </c>
      <c r="S2663">
        <v>41542.625115740739</v>
      </c>
      <c r="T2663">
        <v>41572.625115740739</v>
      </c>
      <c r="U2663" s="11">
        <f t="shared" si="208"/>
        <v>41542.625115740739</v>
      </c>
      <c r="V2663" s="11">
        <f t="shared" si="209"/>
        <v>41572.625115740739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s="7">
        <f t="shared" si="210"/>
        <v>267</v>
      </c>
      <c r="Q2664" t="str">
        <f t="shared" si="211"/>
        <v>technology</v>
      </c>
      <c r="R2664" t="str">
        <f t="shared" si="212"/>
        <v>makerspaces</v>
      </c>
      <c r="S2664">
        <v>42207.413344907407</v>
      </c>
      <c r="T2664">
        <v>42237.413344907407</v>
      </c>
      <c r="U2664" s="11">
        <f t="shared" si="208"/>
        <v>42207.413344907407</v>
      </c>
      <c r="V2664" s="11">
        <f t="shared" si="209"/>
        <v>42237.413344907407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s="7">
        <f t="shared" si="210"/>
        <v>373.56</v>
      </c>
      <c r="Q2665" t="str">
        <f t="shared" si="211"/>
        <v>technology</v>
      </c>
      <c r="R2665" t="str">
        <f t="shared" si="212"/>
        <v>makerspaces</v>
      </c>
      <c r="S2665">
        <v>42222.28943287037</v>
      </c>
      <c r="T2665">
        <v>42251.291666666664</v>
      </c>
      <c r="U2665" s="11">
        <f t="shared" si="208"/>
        <v>42222.28943287037</v>
      </c>
      <c r="V2665" s="11">
        <f t="shared" si="209"/>
        <v>42251.291666666664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s="7">
        <f t="shared" si="210"/>
        <v>174.04</v>
      </c>
      <c r="Q2666" t="str">
        <f t="shared" si="211"/>
        <v>technology</v>
      </c>
      <c r="R2666" t="str">
        <f t="shared" si="212"/>
        <v>makerspaces</v>
      </c>
      <c r="S2666">
        <v>42312.692094907405</v>
      </c>
      <c r="T2666">
        <v>42346.957638888889</v>
      </c>
      <c r="U2666" s="11">
        <f t="shared" si="208"/>
        <v>42312.692094907405</v>
      </c>
      <c r="V2666" s="11">
        <f t="shared" si="209"/>
        <v>42346.957638888889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s="7">
        <f t="shared" si="210"/>
        <v>93.7</v>
      </c>
      <c r="Q2667" t="str">
        <f t="shared" si="211"/>
        <v>technology</v>
      </c>
      <c r="R2667" t="str">
        <f t="shared" si="212"/>
        <v>makerspaces</v>
      </c>
      <c r="S2667">
        <v>42083.562199074069</v>
      </c>
      <c r="T2667">
        <v>42128.562199074069</v>
      </c>
      <c r="U2667" s="11">
        <f t="shared" si="208"/>
        <v>42083.562199074069</v>
      </c>
      <c r="V2667" s="11">
        <f t="shared" si="209"/>
        <v>42128.562199074069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s="7">
        <f t="shared" si="210"/>
        <v>77.33</v>
      </c>
      <c r="Q2668" t="str">
        <f t="shared" si="211"/>
        <v>technology</v>
      </c>
      <c r="R2668" t="str">
        <f t="shared" si="212"/>
        <v>makerspaces</v>
      </c>
      <c r="S2668">
        <v>42235.43100694444</v>
      </c>
      <c r="T2668">
        <v>42272.541666666664</v>
      </c>
      <c r="U2668" s="11">
        <f t="shared" si="208"/>
        <v>42235.43100694444</v>
      </c>
      <c r="V2668" s="11">
        <f t="shared" si="209"/>
        <v>42272.541666666664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s="7">
        <f t="shared" si="210"/>
        <v>92.22</v>
      </c>
      <c r="Q2669" t="str">
        <f t="shared" si="211"/>
        <v>technology</v>
      </c>
      <c r="R2669" t="str">
        <f t="shared" si="212"/>
        <v>makerspaces</v>
      </c>
      <c r="S2669">
        <v>42380.592777777776</v>
      </c>
      <c r="T2669">
        <v>42410.592777777776</v>
      </c>
      <c r="U2669" s="11">
        <f t="shared" si="208"/>
        <v>42380.592777777776</v>
      </c>
      <c r="V2669" s="11">
        <f t="shared" si="209"/>
        <v>42410.592777777776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s="7">
        <f t="shared" si="210"/>
        <v>60.96</v>
      </c>
      <c r="Q2670" t="str">
        <f t="shared" si="211"/>
        <v>technology</v>
      </c>
      <c r="R2670" t="str">
        <f t="shared" si="212"/>
        <v>makerspaces</v>
      </c>
      <c r="S2670">
        <v>42275.255381944437</v>
      </c>
      <c r="T2670">
        <v>42317.272222222215</v>
      </c>
      <c r="U2670" s="11">
        <f t="shared" si="208"/>
        <v>42275.255381944437</v>
      </c>
      <c r="V2670" s="11">
        <f t="shared" si="209"/>
        <v>42317.272222222215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s="7">
        <f t="shared" si="210"/>
        <v>91</v>
      </c>
      <c r="Q2671" t="str">
        <f t="shared" si="211"/>
        <v>technology</v>
      </c>
      <c r="R2671" t="str">
        <f t="shared" si="212"/>
        <v>makerspaces</v>
      </c>
      <c r="S2671">
        <v>42318.702499999999</v>
      </c>
      <c r="T2671">
        <v>42378.702499999999</v>
      </c>
      <c r="U2671" s="11">
        <f t="shared" si="208"/>
        <v>42318.702499999999</v>
      </c>
      <c r="V2671" s="11">
        <f t="shared" si="209"/>
        <v>42378.702499999999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7">
        <f t="shared" si="210"/>
        <v>41.58</v>
      </c>
      <c r="Q2672" t="str">
        <f t="shared" si="211"/>
        <v>technology</v>
      </c>
      <c r="R2672" t="str">
        <f t="shared" si="212"/>
        <v>makerspaces</v>
      </c>
      <c r="S2672">
        <v>41820.687268518515</v>
      </c>
      <c r="T2672">
        <v>41848.687268518515</v>
      </c>
      <c r="U2672" s="11">
        <f t="shared" si="208"/>
        <v>41820.687268518515</v>
      </c>
      <c r="V2672" s="11">
        <f t="shared" si="209"/>
        <v>41848.687268518515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7">
        <f t="shared" si="210"/>
        <v>33.76</v>
      </c>
      <c r="Q2673" t="str">
        <f t="shared" si="211"/>
        <v>technology</v>
      </c>
      <c r="R2673" t="str">
        <f t="shared" si="212"/>
        <v>makerspaces</v>
      </c>
      <c r="S2673">
        <v>41962.415694444448</v>
      </c>
      <c r="T2673">
        <v>41992.484722222223</v>
      </c>
      <c r="U2673" s="11">
        <f t="shared" si="208"/>
        <v>41962.415694444448</v>
      </c>
      <c r="V2673" s="11">
        <f t="shared" si="209"/>
        <v>41992.484722222223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7">
        <f t="shared" si="210"/>
        <v>70.62</v>
      </c>
      <c r="Q2674" t="str">
        <f t="shared" si="211"/>
        <v>technology</v>
      </c>
      <c r="R2674" t="str">
        <f t="shared" si="212"/>
        <v>makerspaces</v>
      </c>
      <c r="S2674">
        <v>42344.550810185181</v>
      </c>
      <c r="T2674">
        <v>42365.916666666664</v>
      </c>
      <c r="U2674" s="11">
        <f t="shared" si="208"/>
        <v>42344.550810185181</v>
      </c>
      <c r="V2674" s="11">
        <f t="shared" si="209"/>
        <v>42365.916666666664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7">
        <f t="shared" si="210"/>
        <v>167.15</v>
      </c>
      <c r="Q2675" t="str">
        <f t="shared" si="211"/>
        <v>technology</v>
      </c>
      <c r="R2675" t="str">
        <f t="shared" si="212"/>
        <v>makerspaces</v>
      </c>
      <c r="S2675">
        <v>41912.208321759259</v>
      </c>
      <c r="T2675">
        <v>41941.614583333328</v>
      </c>
      <c r="U2675" s="11">
        <f t="shared" si="208"/>
        <v>41912.208321759259</v>
      </c>
      <c r="V2675" s="11">
        <f t="shared" si="209"/>
        <v>41941.614583333328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7">
        <f t="shared" si="210"/>
        <v>128.62</v>
      </c>
      <c r="Q2676" t="str">
        <f t="shared" si="211"/>
        <v>technology</v>
      </c>
      <c r="R2676" t="str">
        <f t="shared" si="212"/>
        <v>makerspaces</v>
      </c>
      <c r="S2676">
        <v>42529.299421296295</v>
      </c>
      <c r="T2676">
        <v>42555.874305555553</v>
      </c>
      <c r="U2676" s="11">
        <f t="shared" si="208"/>
        <v>42529.299421296295</v>
      </c>
      <c r="V2676" s="11">
        <f t="shared" si="209"/>
        <v>42555.874305555553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7">
        <f t="shared" si="210"/>
        <v>65.41</v>
      </c>
      <c r="Q2677" t="str">
        <f t="shared" si="211"/>
        <v>technology</v>
      </c>
      <c r="R2677" t="str">
        <f t="shared" si="212"/>
        <v>makerspaces</v>
      </c>
      <c r="S2677">
        <v>41923.524178240739</v>
      </c>
      <c r="T2677">
        <v>41953.565844907404</v>
      </c>
      <c r="U2677" s="11">
        <f t="shared" si="208"/>
        <v>41923.524178240739</v>
      </c>
      <c r="V2677" s="11">
        <f t="shared" si="209"/>
        <v>41953.565844907404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7">
        <f t="shared" si="210"/>
        <v>117.56</v>
      </c>
      <c r="Q2678" t="str">
        <f t="shared" si="211"/>
        <v>technology</v>
      </c>
      <c r="R2678" t="str">
        <f t="shared" si="212"/>
        <v>makerspaces</v>
      </c>
      <c r="S2678">
        <v>42482.291365740741</v>
      </c>
      <c r="T2678">
        <v>42512.291365740741</v>
      </c>
      <c r="U2678" s="11">
        <f t="shared" si="208"/>
        <v>42482.291365740741</v>
      </c>
      <c r="V2678" s="11">
        <f t="shared" si="209"/>
        <v>42512.291365740741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7">
        <f t="shared" si="210"/>
        <v>126.48</v>
      </c>
      <c r="Q2679" t="str">
        <f t="shared" si="211"/>
        <v>technology</v>
      </c>
      <c r="R2679" t="str">
        <f t="shared" si="212"/>
        <v>makerspaces</v>
      </c>
      <c r="S2679">
        <v>41792.696099537032</v>
      </c>
      <c r="T2679">
        <v>41822.696099537032</v>
      </c>
      <c r="U2679" s="11">
        <f t="shared" si="208"/>
        <v>41792.696099537032</v>
      </c>
      <c r="V2679" s="11">
        <f t="shared" si="209"/>
        <v>41822.696099537032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7">
        <f t="shared" si="210"/>
        <v>550</v>
      </c>
      <c r="Q2680" t="str">
        <f t="shared" si="211"/>
        <v>technology</v>
      </c>
      <c r="R2680" t="str">
        <f t="shared" si="212"/>
        <v>makerspaces</v>
      </c>
      <c r="S2680">
        <v>42241.464872685181</v>
      </c>
      <c r="T2680">
        <v>42271.464872685181</v>
      </c>
      <c r="U2680" s="11">
        <f t="shared" si="208"/>
        <v>42241.464872685181</v>
      </c>
      <c r="V2680" s="11">
        <f t="shared" si="209"/>
        <v>42271.464872685181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7">
        <f t="shared" si="210"/>
        <v>44</v>
      </c>
      <c r="Q2681" t="str">
        <f t="shared" si="211"/>
        <v>technology</v>
      </c>
      <c r="R2681" t="str">
        <f t="shared" si="212"/>
        <v>makerspaces</v>
      </c>
      <c r="S2681">
        <v>42032.667754629627</v>
      </c>
      <c r="T2681">
        <v>42062.667754629627</v>
      </c>
      <c r="U2681" s="11">
        <f t="shared" si="208"/>
        <v>42032.667754629627</v>
      </c>
      <c r="V2681" s="11">
        <f t="shared" si="209"/>
        <v>42062.667754629627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7">
        <f t="shared" si="210"/>
        <v>69</v>
      </c>
      <c r="Q2682" t="str">
        <f t="shared" si="211"/>
        <v>technology</v>
      </c>
      <c r="R2682" t="str">
        <f t="shared" si="212"/>
        <v>makerspaces</v>
      </c>
      <c r="S2682">
        <v>42435.878368055557</v>
      </c>
      <c r="T2682">
        <v>42465.836701388886</v>
      </c>
      <c r="U2682" s="11">
        <f t="shared" si="208"/>
        <v>42435.878368055557</v>
      </c>
      <c r="V2682" s="11">
        <f t="shared" si="209"/>
        <v>42465.836701388886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7">
        <f t="shared" si="210"/>
        <v>27.5</v>
      </c>
      <c r="Q2683" t="str">
        <f t="shared" si="211"/>
        <v>food</v>
      </c>
      <c r="R2683" t="str">
        <f t="shared" si="212"/>
        <v>food trucks</v>
      </c>
      <c r="S2683">
        <v>41805.561921296292</v>
      </c>
      <c r="T2683">
        <v>41830.561921296292</v>
      </c>
      <c r="U2683" s="11">
        <f t="shared" si="208"/>
        <v>41805.561921296292</v>
      </c>
      <c r="V2683" s="11">
        <f t="shared" si="209"/>
        <v>41830.561921296292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7">
        <f t="shared" si="210"/>
        <v>84.9</v>
      </c>
      <c r="Q2684" t="str">
        <f t="shared" si="211"/>
        <v>food</v>
      </c>
      <c r="R2684" t="str">
        <f t="shared" si="212"/>
        <v>food trucks</v>
      </c>
      <c r="S2684">
        <v>41932.538657407407</v>
      </c>
      <c r="T2684">
        <v>41964.915972222218</v>
      </c>
      <c r="U2684" s="11">
        <f t="shared" si="208"/>
        <v>41932.538657407407</v>
      </c>
      <c r="V2684" s="11">
        <f t="shared" si="209"/>
        <v>41964.915972222218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7">
        <f t="shared" si="210"/>
        <v>12</v>
      </c>
      <c r="Q2685" t="str">
        <f t="shared" si="211"/>
        <v>food</v>
      </c>
      <c r="R2685" t="str">
        <f t="shared" si="212"/>
        <v>food trucks</v>
      </c>
      <c r="S2685">
        <v>42034.421759259254</v>
      </c>
      <c r="T2685">
        <v>42064.421759259254</v>
      </c>
      <c r="U2685" s="11">
        <f t="shared" si="208"/>
        <v>42034.421759259254</v>
      </c>
      <c r="V2685" s="11">
        <f t="shared" si="209"/>
        <v>42064.421759259254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7">
        <f t="shared" si="210"/>
        <v>200</v>
      </c>
      <c r="Q2686" t="str">
        <f t="shared" si="211"/>
        <v>food</v>
      </c>
      <c r="R2686" t="str">
        <f t="shared" si="212"/>
        <v>food trucks</v>
      </c>
      <c r="S2686">
        <v>41820.581307870365</v>
      </c>
      <c r="T2686">
        <v>41860.581307870365</v>
      </c>
      <c r="U2686" s="11">
        <f t="shared" si="208"/>
        <v>41820.581307870365</v>
      </c>
      <c r="V2686" s="11">
        <f t="shared" si="209"/>
        <v>41860.581307870365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7">
        <f t="shared" si="210"/>
        <v>10</v>
      </c>
      <c r="Q2687" t="str">
        <f t="shared" si="211"/>
        <v>food</v>
      </c>
      <c r="R2687" t="str">
        <f t="shared" si="212"/>
        <v>food trucks</v>
      </c>
      <c r="S2687">
        <v>42061.362615740734</v>
      </c>
      <c r="T2687">
        <v>42121.320949074077</v>
      </c>
      <c r="U2687" s="11">
        <f t="shared" si="208"/>
        <v>42061.362615740734</v>
      </c>
      <c r="V2687" s="11">
        <f t="shared" si="209"/>
        <v>42121.320949074077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7" t="e">
        <f t="shared" si="210"/>
        <v>#DIV/0!</v>
      </c>
      <c r="Q2688" t="str">
        <f t="shared" si="211"/>
        <v>food</v>
      </c>
      <c r="R2688" t="str">
        <f t="shared" si="212"/>
        <v>food trucks</v>
      </c>
      <c r="S2688">
        <v>41892.641469907401</v>
      </c>
      <c r="T2688">
        <v>41912.641469907401</v>
      </c>
      <c r="U2688" s="11">
        <f t="shared" si="208"/>
        <v>41892.641469907401</v>
      </c>
      <c r="V2688" s="11">
        <f t="shared" si="209"/>
        <v>41912.641469907401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7" t="e">
        <f t="shared" si="210"/>
        <v>#DIV/0!</v>
      </c>
      <c r="Q2689" t="str">
        <f t="shared" si="211"/>
        <v>food</v>
      </c>
      <c r="R2689" t="str">
        <f t="shared" si="212"/>
        <v>food trucks</v>
      </c>
      <c r="S2689">
        <v>42154.306921296295</v>
      </c>
      <c r="T2689">
        <v>42184.306921296295</v>
      </c>
      <c r="U2689" s="11">
        <f t="shared" si="208"/>
        <v>42154.306921296295</v>
      </c>
      <c r="V2689" s="11">
        <f t="shared" si="209"/>
        <v>42184.306921296295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7">
        <f t="shared" si="210"/>
        <v>5.29</v>
      </c>
      <c r="Q2690" t="str">
        <f t="shared" si="211"/>
        <v>food</v>
      </c>
      <c r="R2690" t="str">
        <f t="shared" si="212"/>
        <v>food trucks</v>
      </c>
      <c r="S2690">
        <v>42027.785532407412</v>
      </c>
      <c r="T2690">
        <v>42058.791666666664</v>
      </c>
      <c r="U2690" s="11">
        <f t="shared" ref="U2690:U2753" si="213">(((J2690/60)/60)/24)+DATE(1970,1,1)+(-8/24)</f>
        <v>42027.785532407412</v>
      </c>
      <c r="V2690" s="11">
        <f t="shared" ref="V2690:V2753" si="214">(((I2690/60)/60)/24)+DATE(1970,1,1)+(-8/24)</f>
        <v>42058.791666666664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7">
        <f t="shared" ref="P2691:P2754" si="215">ROUND(E2691/L2691,2)</f>
        <v>1</v>
      </c>
      <c r="Q2691" t="str">
        <f t="shared" ref="Q2691:Q2754" si="216">LEFT(N2691,SEARCH("/",N2691,1)-1)</f>
        <v>food</v>
      </c>
      <c r="R2691" t="str">
        <f t="shared" ref="R2691:R2754" si="217">RIGHT(N2691,LEN(N2691)-SEARCH("/",N2691))</f>
        <v>food trucks</v>
      </c>
      <c r="S2691">
        <v>42551.628356481473</v>
      </c>
      <c r="T2691">
        <v>42581.628356481473</v>
      </c>
      <c r="U2691" s="11">
        <f t="shared" si="213"/>
        <v>42551.628356481473</v>
      </c>
      <c r="V2691" s="11">
        <f t="shared" si="214"/>
        <v>42581.628356481473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7">
        <f t="shared" si="215"/>
        <v>72.760000000000005</v>
      </c>
      <c r="Q2692" t="str">
        <f t="shared" si="216"/>
        <v>food</v>
      </c>
      <c r="R2692" t="str">
        <f t="shared" si="217"/>
        <v>food trucks</v>
      </c>
      <c r="S2692">
        <v>42112.77171296296</v>
      </c>
      <c r="T2692">
        <v>42157.77171296296</v>
      </c>
      <c r="U2692" s="11">
        <f t="shared" si="213"/>
        <v>42112.77171296296</v>
      </c>
      <c r="V2692" s="11">
        <f t="shared" si="214"/>
        <v>42157.77171296296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7">
        <f t="shared" si="215"/>
        <v>17.5</v>
      </c>
      <c r="Q2693" t="str">
        <f t="shared" si="216"/>
        <v>food</v>
      </c>
      <c r="R2693" t="str">
        <f t="shared" si="217"/>
        <v>food trucks</v>
      </c>
      <c r="S2693">
        <v>42089.390706018516</v>
      </c>
      <c r="T2693">
        <v>42134.390706018516</v>
      </c>
      <c r="U2693" s="11">
        <f t="shared" si="213"/>
        <v>42089.390706018516</v>
      </c>
      <c r="V2693" s="11">
        <f t="shared" si="214"/>
        <v>42134.390706018516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7">
        <f t="shared" si="215"/>
        <v>25</v>
      </c>
      <c r="Q2694" t="str">
        <f t="shared" si="216"/>
        <v>food</v>
      </c>
      <c r="R2694" t="str">
        <f t="shared" si="217"/>
        <v>food trucks</v>
      </c>
      <c r="S2694">
        <v>42058.000694444439</v>
      </c>
      <c r="T2694">
        <v>42087.959027777775</v>
      </c>
      <c r="U2694" s="11">
        <f t="shared" si="213"/>
        <v>42058.000694444439</v>
      </c>
      <c r="V2694" s="11">
        <f t="shared" si="214"/>
        <v>42087.959027777775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7">
        <f t="shared" si="215"/>
        <v>13.33</v>
      </c>
      <c r="Q2695" t="str">
        <f t="shared" si="216"/>
        <v>food</v>
      </c>
      <c r="R2695" t="str">
        <f t="shared" si="217"/>
        <v>food trucks</v>
      </c>
      <c r="S2695">
        <v>41833.805162037032</v>
      </c>
      <c r="T2695">
        <v>41863.805162037032</v>
      </c>
      <c r="U2695" s="11">
        <f t="shared" si="213"/>
        <v>41833.805162037032</v>
      </c>
      <c r="V2695" s="11">
        <f t="shared" si="214"/>
        <v>41863.805162037032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7">
        <f t="shared" si="215"/>
        <v>1</v>
      </c>
      <c r="Q2696" t="str">
        <f t="shared" si="216"/>
        <v>food</v>
      </c>
      <c r="R2696" t="str">
        <f t="shared" si="217"/>
        <v>food trucks</v>
      </c>
      <c r="S2696">
        <v>41877.807164351849</v>
      </c>
      <c r="T2696">
        <v>41907.807164351849</v>
      </c>
      <c r="U2696" s="11">
        <f t="shared" si="213"/>
        <v>41877.807164351849</v>
      </c>
      <c r="V2696" s="11">
        <f t="shared" si="214"/>
        <v>41907.807164351849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7">
        <f t="shared" si="215"/>
        <v>23.67</v>
      </c>
      <c r="Q2697" t="str">
        <f t="shared" si="216"/>
        <v>food</v>
      </c>
      <c r="R2697" t="str">
        <f t="shared" si="217"/>
        <v>food trucks</v>
      </c>
      <c r="S2697">
        <v>42047.848587962959</v>
      </c>
      <c r="T2697">
        <v>42107.806921296295</v>
      </c>
      <c r="U2697" s="11">
        <f t="shared" si="213"/>
        <v>42047.848587962959</v>
      </c>
      <c r="V2697" s="11">
        <f t="shared" si="214"/>
        <v>42107.806921296295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7">
        <f t="shared" si="215"/>
        <v>89.21</v>
      </c>
      <c r="Q2698" t="str">
        <f t="shared" si="216"/>
        <v>food</v>
      </c>
      <c r="R2698" t="str">
        <f t="shared" si="217"/>
        <v>food trucks</v>
      </c>
      <c r="S2698">
        <v>41964.511111111111</v>
      </c>
      <c r="T2698">
        <v>41998.511111111111</v>
      </c>
      <c r="U2698" s="11">
        <f t="shared" si="213"/>
        <v>41964.511111111111</v>
      </c>
      <c r="V2698" s="11">
        <f t="shared" si="214"/>
        <v>41998.511111111111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7">
        <f t="shared" si="215"/>
        <v>116.56</v>
      </c>
      <c r="Q2699" t="str">
        <f t="shared" si="216"/>
        <v>food</v>
      </c>
      <c r="R2699" t="str">
        <f t="shared" si="217"/>
        <v>food trucks</v>
      </c>
      <c r="S2699">
        <v>42187.606747685182</v>
      </c>
      <c r="T2699">
        <v>42218.583333333336</v>
      </c>
      <c r="U2699" s="11">
        <f t="shared" si="213"/>
        <v>42187.606747685182</v>
      </c>
      <c r="V2699" s="11">
        <f t="shared" si="214"/>
        <v>42218.583333333336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7">
        <f t="shared" si="215"/>
        <v>13.01</v>
      </c>
      <c r="Q2700" t="str">
        <f t="shared" si="216"/>
        <v>food</v>
      </c>
      <c r="R2700" t="str">
        <f t="shared" si="217"/>
        <v>food trucks</v>
      </c>
      <c r="S2700">
        <v>41787.564907407403</v>
      </c>
      <c r="T2700">
        <v>41817.564907407403</v>
      </c>
      <c r="U2700" s="11">
        <f t="shared" si="213"/>
        <v>41787.564907407403</v>
      </c>
      <c r="V2700" s="11">
        <f t="shared" si="214"/>
        <v>41817.564907407403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7" t="e">
        <f t="shared" si="215"/>
        <v>#DIV/0!</v>
      </c>
      <c r="Q2701" t="str">
        <f t="shared" si="216"/>
        <v>food</v>
      </c>
      <c r="R2701" t="str">
        <f t="shared" si="217"/>
        <v>food trucks</v>
      </c>
      <c r="S2701">
        <v>41829.563229166662</v>
      </c>
      <c r="T2701">
        <v>41859.563229166662</v>
      </c>
      <c r="U2701" s="11">
        <f t="shared" si="213"/>
        <v>41829.563229166662</v>
      </c>
      <c r="V2701" s="11">
        <f t="shared" si="214"/>
        <v>41859.563229166662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7">
        <f t="shared" si="215"/>
        <v>17.5</v>
      </c>
      <c r="Q2702" t="str">
        <f t="shared" si="216"/>
        <v>food</v>
      </c>
      <c r="R2702" t="str">
        <f t="shared" si="217"/>
        <v>food trucks</v>
      </c>
      <c r="S2702">
        <v>41870.541342592594</v>
      </c>
      <c r="T2702">
        <v>41900.541342592594</v>
      </c>
      <c r="U2702" s="11">
        <f t="shared" si="213"/>
        <v>41870.541342592594</v>
      </c>
      <c r="V2702" s="11">
        <f t="shared" si="214"/>
        <v>41900.541342592594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7">
        <f t="shared" si="215"/>
        <v>34.130000000000003</v>
      </c>
      <c r="Q2703" t="str">
        <f t="shared" si="216"/>
        <v>theater</v>
      </c>
      <c r="R2703" t="str">
        <f t="shared" si="217"/>
        <v>spaces</v>
      </c>
      <c r="S2703">
        <v>42801.441365740735</v>
      </c>
      <c r="T2703">
        <v>42832.399699074071</v>
      </c>
      <c r="U2703" s="11">
        <f t="shared" si="213"/>
        <v>42801.441365740735</v>
      </c>
      <c r="V2703" s="11">
        <f t="shared" si="214"/>
        <v>42832.399699074071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7">
        <f t="shared" si="215"/>
        <v>132.35</v>
      </c>
      <c r="Q2704" t="str">
        <f t="shared" si="216"/>
        <v>theater</v>
      </c>
      <c r="R2704" t="str">
        <f t="shared" si="217"/>
        <v>spaces</v>
      </c>
      <c r="S2704">
        <v>42800.468483796292</v>
      </c>
      <c r="T2704">
        <v>42830.426817129628</v>
      </c>
      <c r="U2704" s="11">
        <f t="shared" si="213"/>
        <v>42800.468483796292</v>
      </c>
      <c r="V2704" s="11">
        <f t="shared" si="214"/>
        <v>42830.426817129628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7">
        <f t="shared" si="215"/>
        <v>922.22</v>
      </c>
      <c r="Q2705" t="str">
        <f t="shared" si="216"/>
        <v>theater</v>
      </c>
      <c r="R2705" t="str">
        <f t="shared" si="217"/>
        <v>spaces</v>
      </c>
      <c r="S2705">
        <v>42756.356828703698</v>
      </c>
      <c r="T2705">
        <v>42816.315162037034</v>
      </c>
      <c r="U2705" s="11">
        <f t="shared" si="213"/>
        <v>42756.356828703698</v>
      </c>
      <c r="V2705" s="11">
        <f t="shared" si="214"/>
        <v>42816.315162037034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7">
        <f t="shared" si="215"/>
        <v>163.57</v>
      </c>
      <c r="Q2706" t="str">
        <f t="shared" si="216"/>
        <v>theater</v>
      </c>
      <c r="R2706" t="str">
        <f t="shared" si="217"/>
        <v>spaces</v>
      </c>
      <c r="S2706">
        <v>42787.529097222221</v>
      </c>
      <c r="T2706">
        <v>42830.48743055555</v>
      </c>
      <c r="U2706" s="11">
        <f t="shared" si="213"/>
        <v>42787.529097222221</v>
      </c>
      <c r="V2706" s="11">
        <f t="shared" si="214"/>
        <v>42830.48743055555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7">
        <f t="shared" si="215"/>
        <v>217.38</v>
      </c>
      <c r="Q2707" t="str">
        <f t="shared" si="216"/>
        <v>theater</v>
      </c>
      <c r="R2707" t="str">
        <f t="shared" si="217"/>
        <v>spaces</v>
      </c>
      <c r="S2707">
        <v>42773.58284722222</v>
      </c>
      <c r="T2707">
        <v>42818.541180555556</v>
      </c>
      <c r="U2707" s="11">
        <f t="shared" si="213"/>
        <v>42773.58284722222</v>
      </c>
      <c r="V2707" s="11">
        <f t="shared" si="214"/>
        <v>42818.541180555556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s="7">
        <f t="shared" si="215"/>
        <v>149.44</v>
      </c>
      <c r="Q2708" t="str">
        <f t="shared" si="216"/>
        <v>theater</v>
      </c>
      <c r="R2708" t="str">
        <f t="shared" si="217"/>
        <v>spaces</v>
      </c>
      <c r="S2708">
        <v>41898.961608796293</v>
      </c>
      <c r="T2708">
        <v>41927.957638888889</v>
      </c>
      <c r="U2708" s="11">
        <f t="shared" si="213"/>
        <v>41898.961608796293</v>
      </c>
      <c r="V2708" s="11">
        <f t="shared" si="214"/>
        <v>41927.957638888889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s="7">
        <f t="shared" si="215"/>
        <v>71.239999999999995</v>
      </c>
      <c r="Q2709" t="str">
        <f t="shared" si="216"/>
        <v>theater</v>
      </c>
      <c r="R2709" t="str">
        <f t="shared" si="217"/>
        <v>spaces</v>
      </c>
      <c r="S2709">
        <v>41391.449571759258</v>
      </c>
      <c r="T2709">
        <v>41420.957638888889</v>
      </c>
      <c r="U2709" s="11">
        <f t="shared" si="213"/>
        <v>41391.449571759258</v>
      </c>
      <c r="V2709" s="11">
        <f t="shared" si="214"/>
        <v>41420.957638888889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s="7">
        <f t="shared" si="215"/>
        <v>44.46</v>
      </c>
      <c r="Q2710" t="str">
        <f t="shared" si="216"/>
        <v>theater</v>
      </c>
      <c r="R2710" t="str">
        <f t="shared" si="217"/>
        <v>spaces</v>
      </c>
      <c r="S2710">
        <v>42512.364884259259</v>
      </c>
      <c r="T2710">
        <v>42572.364884259259</v>
      </c>
      <c r="U2710" s="11">
        <f t="shared" si="213"/>
        <v>42512.364884259259</v>
      </c>
      <c r="V2710" s="11">
        <f t="shared" si="214"/>
        <v>42572.364884259259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s="7">
        <f t="shared" si="215"/>
        <v>164.94</v>
      </c>
      <c r="Q2711" t="str">
        <f t="shared" si="216"/>
        <v>theater</v>
      </c>
      <c r="R2711" t="str">
        <f t="shared" si="217"/>
        <v>spaces</v>
      </c>
      <c r="S2711">
        <v>42611.816446759258</v>
      </c>
      <c r="T2711">
        <v>42646.832638888889</v>
      </c>
      <c r="U2711" s="11">
        <f t="shared" si="213"/>
        <v>42611.816446759258</v>
      </c>
      <c r="V2711" s="11">
        <f t="shared" si="214"/>
        <v>42646.832638888889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s="7">
        <f t="shared" si="215"/>
        <v>84.87</v>
      </c>
      <c r="Q2712" t="str">
        <f t="shared" si="216"/>
        <v>theater</v>
      </c>
      <c r="R2712" t="str">
        <f t="shared" si="217"/>
        <v>spaces</v>
      </c>
      <c r="S2712">
        <v>41827.896157407406</v>
      </c>
      <c r="T2712">
        <v>41859.75</v>
      </c>
      <c r="U2712" s="11">
        <f t="shared" si="213"/>
        <v>41827.896157407406</v>
      </c>
      <c r="V2712" s="11">
        <f t="shared" si="214"/>
        <v>41859.75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s="7">
        <f t="shared" si="215"/>
        <v>53.95</v>
      </c>
      <c r="Q2713" t="str">
        <f t="shared" si="216"/>
        <v>theater</v>
      </c>
      <c r="R2713" t="str">
        <f t="shared" si="217"/>
        <v>spaces</v>
      </c>
      <c r="S2713">
        <v>41780.411921296298</v>
      </c>
      <c r="T2713">
        <v>41810.584027777775</v>
      </c>
      <c r="U2713" s="11">
        <f t="shared" si="213"/>
        <v>41780.411921296298</v>
      </c>
      <c r="V2713" s="11">
        <f t="shared" si="214"/>
        <v>41810.584027777775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s="7">
        <f t="shared" si="215"/>
        <v>50.53</v>
      </c>
      <c r="Q2714" t="str">
        <f t="shared" si="216"/>
        <v>theater</v>
      </c>
      <c r="R2714" t="str">
        <f t="shared" si="217"/>
        <v>spaces</v>
      </c>
      <c r="S2714">
        <v>41431.728703703702</v>
      </c>
      <c r="T2714">
        <v>41468.416666666664</v>
      </c>
      <c r="U2714" s="11">
        <f t="shared" si="213"/>
        <v>41431.728703703702</v>
      </c>
      <c r="V2714" s="11">
        <f t="shared" si="214"/>
        <v>41468.416666666664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s="7">
        <f t="shared" si="215"/>
        <v>108</v>
      </c>
      <c r="Q2715" t="str">
        <f t="shared" si="216"/>
        <v>theater</v>
      </c>
      <c r="R2715" t="str">
        <f t="shared" si="217"/>
        <v>spaces</v>
      </c>
      <c r="S2715">
        <v>42322.320416666662</v>
      </c>
      <c r="T2715">
        <v>42362.320416666662</v>
      </c>
      <c r="U2715" s="11">
        <f t="shared" si="213"/>
        <v>42322.320416666662</v>
      </c>
      <c r="V2715" s="11">
        <f t="shared" si="214"/>
        <v>42362.320416666662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s="7">
        <f t="shared" si="215"/>
        <v>95.37</v>
      </c>
      <c r="Q2716" t="str">
        <f t="shared" si="216"/>
        <v>theater</v>
      </c>
      <c r="R2716" t="str">
        <f t="shared" si="217"/>
        <v>spaces</v>
      </c>
      <c r="S2716">
        <v>42629.321712962956</v>
      </c>
      <c r="T2716">
        <v>42657.624999999993</v>
      </c>
      <c r="U2716" s="11">
        <f t="shared" si="213"/>
        <v>42629.321712962956</v>
      </c>
      <c r="V2716" s="11">
        <f t="shared" si="214"/>
        <v>42657.624999999993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s="7">
        <f t="shared" si="215"/>
        <v>57.63</v>
      </c>
      <c r="Q2717" t="str">
        <f t="shared" si="216"/>
        <v>theater</v>
      </c>
      <c r="R2717" t="str">
        <f t="shared" si="217"/>
        <v>spaces</v>
      </c>
      <c r="S2717">
        <v>42387.065138888887</v>
      </c>
      <c r="T2717">
        <v>42421.065138888887</v>
      </c>
      <c r="U2717" s="11">
        <f t="shared" si="213"/>
        <v>42387.065138888887</v>
      </c>
      <c r="V2717" s="11">
        <f t="shared" si="214"/>
        <v>42421.065138888887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s="7">
        <f t="shared" si="215"/>
        <v>64.16</v>
      </c>
      <c r="Q2718" t="str">
        <f t="shared" si="216"/>
        <v>theater</v>
      </c>
      <c r="R2718" t="str">
        <f t="shared" si="217"/>
        <v>spaces</v>
      </c>
      <c r="S2718">
        <v>42254.999918981477</v>
      </c>
      <c r="T2718">
        <v>42284.999918981477</v>
      </c>
      <c r="U2718" s="11">
        <f t="shared" si="213"/>
        <v>42254.999918981477</v>
      </c>
      <c r="V2718" s="11">
        <f t="shared" si="214"/>
        <v>42284.999918981477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s="7">
        <f t="shared" si="215"/>
        <v>92.39</v>
      </c>
      <c r="Q2719" t="str">
        <f t="shared" si="216"/>
        <v>theater</v>
      </c>
      <c r="R2719" t="str">
        <f t="shared" si="217"/>
        <v>spaces</v>
      </c>
      <c r="S2719">
        <v>41934.581585648149</v>
      </c>
      <c r="T2719">
        <v>41979.623252314814</v>
      </c>
      <c r="U2719" s="11">
        <f t="shared" si="213"/>
        <v>41934.581585648149</v>
      </c>
      <c r="V2719" s="11">
        <f t="shared" si="214"/>
        <v>41979.623252314814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s="7">
        <f t="shared" si="215"/>
        <v>125.98</v>
      </c>
      <c r="Q2720" t="str">
        <f t="shared" si="216"/>
        <v>theater</v>
      </c>
      <c r="R2720" t="str">
        <f t="shared" si="217"/>
        <v>spaces</v>
      </c>
      <c r="S2720">
        <v>42465.263252314813</v>
      </c>
      <c r="T2720">
        <v>42493.624999999993</v>
      </c>
      <c r="U2720" s="11">
        <f t="shared" si="213"/>
        <v>42465.263252314813</v>
      </c>
      <c r="V2720" s="11">
        <f t="shared" si="214"/>
        <v>42493.624999999993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s="7">
        <f t="shared" si="215"/>
        <v>94.64</v>
      </c>
      <c r="Q2721" t="str">
        <f t="shared" si="216"/>
        <v>theater</v>
      </c>
      <c r="R2721" t="str">
        <f t="shared" si="217"/>
        <v>spaces</v>
      </c>
      <c r="S2721">
        <v>42417.697847222218</v>
      </c>
      <c r="T2721">
        <v>42477.656180555547</v>
      </c>
      <c r="U2721" s="11">
        <f t="shared" si="213"/>
        <v>42417.697847222218</v>
      </c>
      <c r="V2721" s="11">
        <f t="shared" si="214"/>
        <v>42477.656180555547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s="7">
        <f t="shared" si="215"/>
        <v>170.7</v>
      </c>
      <c r="Q2722" t="str">
        <f t="shared" si="216"/>
        <v>theater</v>
      </c>
      <c r="R2722" t="str">
        <f t="shared" si="217"/>
        <v>spaces</v>
      </c>
      <c r="S2722">
        <v>42655.132557870362</v>
      </c>
      <c r="T2722">
        <v>42685.174224537033</v>
      </c>
      <c r="U2722" s="11">
        <f t="shared" si="213"/>
        <v>42655.132557870362</v>
      </c>
      <c r="V2722" s="11">
        <f t="shared" si="214"/>
        <v>42685.174224537033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s="7">
        <f t="shared" si="215"/>
        <v>40.76</v>
      </c>
      <c r="Q2723" t="str">
        <f t="shared" si="216"/>
        <v>technology</v>
      </c>
      <c r="R2723" t="str">
        <f t="shared" si="217"/>
        <v>hardware</v>
      </c>
      <c r="S2723">
        <v>41493.210625</v>
      </c>
      <c r="T2723">
        <v>41523.458333333328</v>
      </c>
      <c r="U2723" s="11">
        <f t="shared" si="213"/>
        <v>41493.210625</v>
      </c>
      <c r="V2723" s="11">
        <f t="shared" si="214"/>
        <v>41523.458333333328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s="7">
        <f t="shared" si="215"/>
        <v>68.25</v>
      </c>
      <c r="Q2724" t="str">
        <f t="shared" si="216"/>
        <v>technology</v>
      </c>
      <c r="R2724" t="str">
        <f t="shared" si="217"/>
        <v>hardware</v>
      </c>
      <c r="S2724">
        <v>42704.52376157407</v>
      </c>
      <c r="T2724">
        <v>42764.52376157407</v>
      </c>
      <c r="U2724" s="11">
        <f t="shared" si="213"/>
        <v>42704.52376157407</v>
      </c>
      <c r="V2724" s="11">
        <f t="shared" si="214"/>
        <v>42764.52376157407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s="7">
        <f t="shared" si="215"/>
        <v>95.49</v>
      </c>
      <c r="Q2725" t="str">
        <f t="shared" si="216"/>
        <v>technology</v>
      </c>
      <c r="R2725" t="str">
        <f t="shared" si="217"/>
        <v>hardware</v>
      </c>
      <c r="S2725">
        <v>41944.505648148144</v>
      </c>
      <c r="T2725">
        <v>42004.547314814808</v>
      </c>
      <c r="U2725" s="11">
        <f t="shared" si="213"/>
        <v>41944.505648148144</v>
      </c>
      <c r="V2725" s="11">
        <f t="shared" si="214"/>
        <v>42004.547314814808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s="7">
        <f t="shared" si="215"/>
        <v>7.19</v>
      </c>
      <c r="Q2726" t="str">
        <f t="shared" si="216"/>
        <v>technology</v>
      </c>
      <c r="R2726" t="str">
        <f t="shared" si="217"/>
        <v>hardware</v>
      </c>
      <c r="S2726">
        <v>42198.993738425925</v>
      </c>
      <c r="T2726">
        <v>42230.993738425925</v>
      </c>
      <c r="U2726" s="11">
        <f t="shared" si="213"/>
        <v>42198.993738425925</v>
      </c>
      <c r="V2726" s="11">
        <f t="shared" si="214"/>
        <v>42230.993738425925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s="7">
        <f t="shared" si="215"/>
        <v>511.65</v>
      </c>
      <c r="Q2727" t="str">
        <f t="shared" si="216"/>
        <v>technology</v>
      </c>
      <c r="R2727" t="str">
        <f t="shared" si="217"/>
        <v>hardware</v>
      </c>
      <c r="S2727">
        <v>42745.41128472222</v>
      </c>
      <c r="T2727">
        <v>42795.41128472222</v>
      </c>
      <c r="U2727" s="11">
        <f t="shared" si="213"/>
        <v>42745.41128472222</v>
      </c>
      <c r="V2727" s="11">
        <f t="shared" si="214"/>
        <v>42795.41128472222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s="7">
        <f t="shared" si="215"/>
        <v>261.75</v>
      </c>
      <c r="Q2728" t="str">
        <f t="shared" si="216"/>
        <v>technology</v>
      </c>
      <c r="R2728" t="str">
        <f t="shared" si="217"/>
        <v>hardware</v>
      </c>
      <c r="S2728">
        <v>42452.246655092589</v>
      </c>
      <c r="T2728">
        <v>42482.246655092589</v>
      </c>
      <c r="U2728" s="11">
        <f t="shared" si="213"/>
        <v>42452.246655092589</v>
      </c>
      <c r="V2728" s="11">
        <f t="shared" si="214"/>
        <v>42482.246655092589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s="7">
        <f t="shared" si="215"/>
        <v>69.760000000000005</v>
      </c>
      <c r="Q2729" t="str">
        <f t="shared" si="216"/>
        <v>technology</v>
      </c>
      <c r="R2729" t="str">
        <f t="shared" si="217"/>
        <v>hardware</v>
      </c>
      <c r="S2729">
        <v>42198.343321759261</v>
      </c>
      <c r="T2729">
        <v>42223.343321759261</v>
      </c>
      <c r="U2729" s="11">
        <f t="shared" si="213"/>
        <v>42198.343321759261</v>
      </c>
      <c r="V2729" s="11">
        <f t="shared" si="214"/>
        <v>42223.343321759261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s="7">
        <f t="shared" si="215"/>
        <v>77.23</v>
      </c>
      <c r="Q2730" t="str">
        <f t="shared" si="216"/>
        <v>technology</v>
      </c>
      <c r="R2730" t="str">
        <f t="shared" si="217"/>
        <v>hardware</v>
      </c>
      <c r="S2730">
        <v>42333.266597222224</v>
      </c>
      <c r="T2730">
        <v>42368.266597222224</v>
      </c>
      <c r="U2730" s="11">
        <f t="shared" si="213"/>
        <v>42333.266597222224</v>
      </c>
      <c r="V2730" s="11">
        <f t="shared" si="214"/>
        <v>42368.266597222224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s="7">
        <f t="shared" si="215"/>
        <v>340.57</v>
      </c>
      <c r="Q2731" t="str">
        <f t="shared" si="216"/>
        <v>technology</v>
      </c>
      <c r="R2731" t="str">
        <f t="shared" si="217"/>
        <v>hardware</v>
      </c>
      <c r="S2731">
        <v>42094.907372685186</v>
      </c>
      <c r="T2731">
        <v>42124.907372685186</v>
      </c>
      <c r="U2731" s="11">
        <f t="shared" si="213"/>
        <v>42094.907372685186</v>
      </c>
      <c r="V2731" s="11">
        <f t="shared" si="214"/>
        <v>42124.907372685186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 s="7">
        <f t="shared" si="215"/>
        <v>67.42</v>
      </c>
      <c r="Q2732" t="str">
        <f t="shared" si="216"/>
        <v>technology</v>
      </c>
      <c r="R2732" t="str">
        <f t="shared" si="217"/>
        <v>hardware</v>
      </c>
      <c r="S2732">
        <v>41351.208043981482</v>
      </c>
      <c r="T2732">
        <v>41386.208043981482</v>
      </c>
      <c r="U2732" s="11">
        <f t="shared" si="213"/>
        <v>41351.208043981482</v>
      </c>
      <c r="V2732" s="11">
        <f t="shared" si="214"/>
        <v>41386.208043981482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s="7">
        <f t="shared" si="215"/>
        <v>845.7</v>
      </c>
      <c r="Q2733" t="str">
        <f t="shared" si="216"/>
        <v>technology</v>
      </c>
      <c r="R2733" t="str">
        <f t="shared" si="217"/>
        <v>hardware</v>
      </c>
      <c r="S2733">
        <v>41872.192384259259</v>
      </c>
      <c r="T2733">
        <v>41929.833333333328</v>
      </c>
      <c r="U2733" s="11">
        <f t="shared" si="213"/>
        <v>41872.192384259259</v>
      </c>
      <c r="V2733" s="11">
        <f t="shared" si="214"/>
        <v>41929.833333333328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s="7">
        <f t="shared" si="215"/>
        <v>97.19</v>
      </c>
      <c r="Q2734" t="str">
        <f t="shared" si="216"/>
        <v>technology</v>
      </c>
      <c r="R2734" t="str">
        <f t="shared" si="217"/>
        <v>hardware</v>
      </c>
      <c r="S2734">
        <v>41389.474861111106</v>
      </c>
      <c r="T2734">
        <v>41421.666666666664</v>
      </c>
      <c r="U2734" s="11">
        <f t="shared" si="213"/>
        <v>41389.474861111106</v>
      </c>
      <c r="V2734" s="11">
        <f t="shared" si="214"/>
        <v>41421.666666666664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s="7">
        <f t="shared" si="215"/>
        <v>451.84</v>
      </c>
      <c r="Q2735" t="str">
        <f t="shared" si="216"/>
        <v>technology</v>
      </c>
      <c r="R2735" t="str">
        <f t="shared" si="217"/>
        <v>hardware</v>
      </c>
      <c r="S2735">
        <v>42043.939513888887</v>
      </c>
      <c r="T2735">
        <v>42103.897847222215</v>
      </c>
      <c r="U2735" s="11">
        <f t="shared" si="213"/>
        <v>42043.939513888887</v>
      </c>
      <c r="V2735" s="11">
        <f t="shared" si="214"/>
        <v>42103.897847222215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s="7">
        <f t="shared" si="215"/>
        <v>138.66999999999999</v>
      </c>
      <c r="Q2736" t="str">
        <f t="shared" si="216"/>
        <v>technology</v>
      </c>
      <c r="R2736" t="str">
        <f t="shared" si="217"/>
        <v>hardware</v>
      </c>
      <c r="S2736">
        <v>42626.335555555554</v>
      </c>
      <c r="T2736">
        <v>42656.582638888889</v>
      </c>
      <c r="U2736" s="11">
        <f t="shared" si="213"/>
        <v>42626.335555555554</v>
      </c>
      <c r="V2736" s="11">
        <f t="shared" si="214"/>
        <v>42656.582638888889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s="7">
        <f t="shared" si="215"/>
        <v>21.64</v>
      </c>
      <c r="Q2737" t="str">
        <f t="shared" si="216"/>
        <v>technology</v>
      </c>
      <c r="R2737" t="str">
        <f t="shared" si="217"/>
        <v>hardware</v>
      </c>
      <c r="S2737">
        <v>41315.787615740737</v>
      </c>
      <c r="T2737">
        <v>41346.5</v>
      </c>
      <c r="U2737" s="11">
        <f t="shared" si="213"/>
        <v>41315.787615740737</v>
      </c>
      <c r="V2737" s="11">
        <f t="shared" si="214"/>
        <v>41346.5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s="7">
        <f t="shared" si="215"/>
        <v>169.52</v>
      </c>
      <c r="Q2738" t="str">
        <f t="shared" si="216"/>
        <v>technology</v>
      </c>
      <c r="R2738" t="str">
        <f t="shared" si="217"/>
        <v>hardware</v>
      </c>
      <c r="S2738">
        <v>41722.333020833328</v>
      </c>
      <c r="T2738">
        <v>41752.333020833328</v>
      </c>
      <c r="U2738" s="11">
        <f t="shared" si="213"/>
        <v>41722.333020833328</v>
      </c>
      <c r="V2738" s="11">
        <f t="shared" si="214"/>
        <v>41752.333020833328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s="7">
        <f t="shared" si="215"/>
        <v>161.88</v>
      </c>
      <c r="Q2739" t="str">
        <f t="shared" si="216"/>
        <v>technology</v>
      </c>
      <c r="R2739" t="str">
        <f t="shared" si="217"/>
        <v>hardware</v>
      </c>
      <c r="S2739">
        <v>41611.584340277775</v>
      </c>
      <c r="T2739">
        <v>41654.458333333328</v>
      </c>
      <c r="U2739" s="11">
        <f t="shared" si="213"/>
        <v>41611.584340277775</v>
      </c>
      <c r="V2739" s="11">
        <f t="shared" si="214"/>
        <v>41654.458333333328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s="7">
        <f t="shared" si="215"/>
        <v>493.13</v>
      </c>
      <c r="Q2740" t="str">
        <f t="shared" si="216"/>
        <v>technology</v>
      </c>
      <c r="R2740" t="str">
        <f t="shared" si="217"/>
        <v>hardware</v>
      </c>
      <c r="S2740">
        <v>42619.810231481482</v>
      </c>
      <c r="T2740">
        <v>42679.810231481482</v>
      </c>
      <c r="U2740" s="11">
        <f t="shared" si="213"/>
        <v>42619.810231481482</v>
      </c>
      <c r="V2740" s="11">
        <f t="shared" si="214"/>
        <v>42679.810231481482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s="7">
        <f t="shared" si="215"/>
        <v>22.12</v>
      </c>
      <c r="Q2741" t="str">
        <f t="shared" si="216"/>
        <v>technology</v>
      </c>
      <c r="R2741" t="str">
        <f t="shared" si="217"/>
        <v>hardware</v>
      </c>
      <c r="S2741">
        <v>41719.554594907408</v>
      </c>
      <c r="T2741">
        <v>41764.554594907408</v>
      </c>
      <c r="U2741" s="11">
        <f t="shared" si="213"/>
        <v>41719.554594907408</v>
      </c>
      <c r="V2741" s="11">
        <f t="shared" si="214"/>
        <v>41764.554594907408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s="7">
        <f t="shared" si="215"/>
        <v>18.239999999999998</v>
      </c>
      <c r="Q2742" t="str">
        <f t="shared" si="216"/>
        <v>technology</v>
      </c>
      <c r="R2742" t="str">
        <f t="shared" si="217"/>
        <v>hardware</v>
      </c>
      <c r="S2742">
        <v>42044.698518518511</v>
      </c>
      <c r="T2742">
        <v>42074.656851851854</v>
      </c>
      <c r="U2742" s="11">
        <f t="shared" si="213"/>
        <v>42044.698518518511</v>
      </c>
      <c r="V2742" s="11">
        <f t="shared" si="214"/>
        <v>42074.656851851854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7">
        <f t="shared" si="215"/>
        <v>8.75</v>
      </c>
      <c r="Q2743" t="str">
        <f t="shared" si="216"/>
        <v>publishing</v>
      </c>
      <c r="R2743" t="str">
        <f t="shared" si="217"/>
        <v>children's books</v>
      </c>
      <c r="S2743">
        <v>41911.324097222219</v>
      </c>
      <c r="T2743">
        <v>41931.754861111105</v>
      </c>
      <c r="U2743" s="11">
        <f t="shared" si="213"/>
        <v>41911.324097222219</v>
      </c>
      <c r="V2743" s="11">
        <f t="shared" si="214"/>
        <v>41931.754861111105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7">
        <f t="shared" si="215"/>
        <v>40.61</v>
      </c>
      <c r="Q2744" t="str">
        <f t="shared" si="216"/>
        <v>publishing</v>
      </c>
      <c r="R2744" t="str">
        <f t="shared" si="217"/>
        <v>children's books</v>
      </c>
      <c r="S2744">
        <v>41030.386423611111</v>
      </c>
      <c r="T2744">
        <v>41044.386423611111</v>
      </c>
      <c r="U2744" s="11">
        <f t="shared" si="213"/>
        <v>41030.386423611111</v>
      </c>
      <c r="V2744" s="11">
        <f t="shared" si="214"/>
        <v>41044.386423611111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7" t="e">
        <f t="shared" si="215"/>
        <v>#DIV/0!</v>
      </c>
      <c r="Q2745" t="str">
        <f t="shared" si="216"/>
        <v>publishing</v>
      </c>
      <c r="R2745" t="str">
        <f t="shared" si="217"/>
        <v>children's books</v>
      </c>
      <c r="S2745">
        <v>42631.995451388888</v>
      </c>
      <c r="T2745">
        <v>42661.995451388888</v>
      </c>
      <c r="U2745" s="11">
        <f t="shared" si="213"/>
        <v>42631.995451388888</v>
      </c>
      <c r="V2745" s="11">
        <f t="shared" si="214"/>
        <v>42661.995451388888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7">
        <f t="shared" si="215"/>
        <v>37.950000000000003</v>
      </c>
      <c r="Q2746" t="str">
        <f t="shared" si="216"/>
        <v>publishing</v>
      </c>
      <c r="R2746" t="str">
        <f t="shared" si="217"/>
        <v>children's books</v>
      </c>
      <c r="S2746">
        <v>40937.729143518518</v>
      </c>
      <c r="T2746">
        <v>40967.729143518518</v>
      </c>
      <c r="U2746" s="11">
        <f t="shared" si="213"/>
        <v>40937.729143518518</v>
      </c>
      <c r="V2746" s="11">
        <f t="shared" si="214"/>
        <v>40967.729143518518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7">
        <f t="shared" si="215"/>
        <v>35.729999999999997</v>
      </c>
      <c r="Q2747" t="str">
        <f t="shared" si="216"/>
        <v>publishing</v>
      </c>
      <c r="R2747" t="str">
        <f t="shared" si="217"/>
        <v>children's books</v>
      </c>
      <c r="S2747">
        <v>41044.654722222222</v>
      </c>
      <c r="T2747">
        <v>41104.654722222222</v>
      </c>
      <c r="U2747" s="11">
        <f t="shared" si="213"/>
        <v>41044.654722222222</v>
      </c>
      <c r="V2747" s="11">
        <f t="shared" si="214"/>
        <v>41104.654722222222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7">
        <f t="shared" si="215"/>
        <v>42.16</v>
      </c>
      <c r="Q2748" t="str">
        <f t="shared" si="216"/>
        <v>publishing</v>
      </c>
      <c r="R2748" t="str">
        <f t="shared" si="217"/>
        <v>children's books</v>
      </c>
      <c r="S2748">
        <v>41850.44804398148</v>
      </c>
      <c r="T2748">
        <v>41880.44804398148</v>
      </c>
      <c r="U2748" s="11">
        <f t="shared" si="213"/>
        <v>41850.44804398148</v>
      </c>
      <c r="V2748" s="11">
        <f t="shared" si="214"/>
        <v>41880.44804398148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7">
        <f t="shared" si="215"/>
        <v>35</v>
      </c>
      <c r="Q2749" t="str">
        <f t="shared" si="216"/>
        <v>publishing</v>
      </c>
      <c r="R2749" t="str">
        <f t="shared" si="217"/>
        <v>children's books</v>
      </c>
      <c r="S2749">
        <v>41044.314780092594</v>
      </c>
      <c r="T2749">
        <v>41075.798611111109</v>
      </c>
      <c r="U2749" s="11">
        <f t="shared" si="213"/>
        <v>41044.314780092594</v>
      </c>
      <c r="V2749" s="11">
        <f t="shared" si="214"/>
        <v>41075.798611111109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7">
        <f t="shared" si="215"/>
        <v>13.25</v>
      </c>
      <c r="Q2750" t="str">
        <f t="shared" si="216"/>
        <v>publishing</v>
      </c>
      <c r="R2750" t="str">
        <f t="shared" si="217"/>
        <v>children's books</v>
      </c>
      <c r="S2750">
        <v>42585.377337962964</v>
      </c>
      <c r="T2750">
        <v>42615.377337962964</v>
      </c>
      <c r="U2750" s="11">
        <f t="shared" si="213"/>
        <v>42585.377337962964</v>
      </c>
      <c r="V2750" s="11">
        <f t="shared" si="214"/>
        <v>42615.377337962964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7">
        <f t="shared" si="215"/>
        <v>55</v>
      </c>
      <c r="Q2751" t="str">
        <f t="shared" si="216"/>
        <v>publishing</v>
      </c>
      <c r="R2751" t="str">
        <f t="shared" si="217"/>
        <v>children's books</v>
      </c>
      <c r="S2751">
        <v>42068.46570601852</v>
      </c>
      <c r="T2751">
        <v>42098.424039351848</v>
      </c>
      <c r="U2751" s="11">
        <f t="shared" si="213"/>
        <v>42068.46570601852</v>
      </c>
      <c r="V2751" s="11">
        <f t="shared" si="214"/>
        <v>42098.424039351848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7" t="e">
        <f t="shared" si="215"/>
        <v>#DIV/0!</v>
      </c>
      <c r="Q2752" t="str">
        <f t="shared" si="216"/>
        <v>publishing</v>
      </c>
      <c r="R2752" t="str">
        <f t="shared" si="217"/>
        <v>children's books</v>
      </c>
      <c r="S2752">
        <v>41078.56649305555</v>
      </c>
      <c r="T2752">
        <v>41090.5</v>
      </c>
      <c r="U2752" s="11">
        <f t="shared" si="213"/>
        <v>41078.56649305555</v>
      </c>
      <c r="V2752" s="11">
        <f t="shared" si="214"/>
        <v>41090.5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7" t="e">
        <f t="shared" si="215"/>
        <v>#DIV/0!</v>
      </c>
      <c r="Q2753" t="str">
        <f t="shared" si="216"/>
        <v>publishing</v>
      </c>
      <c r="R2753" t="str">
        <f t="shared" si="217"/>
        <v>children's books</v>
      </c>
      <c r="S2753">
        <v>41747.553726851853</v>
      </c>
      <c r="T2753">
        <v>41807.553726851853</v>
      </c>
      <c r="U2753" s="11">
        <f t="shared" si="213"/>
        <v>41747.553726851853</v>
      </c>
      <c r="V2753" s="11">
        <f t="shared" si="214"/>
        <v>41807.553726851853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7">
        <f t="shared" si="215"/>
        <v>39.29</v>
      </c>
      <c r="Q2754" t="str">
        <f t="shared" si="216"/>
        <v>publishing</v>
      </c>
      <c r="R2754" t="str">
        <f t="shared" si="217"/>
        <v>children's books</v>
      </c>
      <c r="S2754">
        <v>40855.431759259256</v>
      </c>
      <c r="T2754">
        <v>40895.431759259256</v>
      </c>
      <c r="U2754" s="11">
        <f t="shared" ref="U2754:U2817" si="218">(((J2754/60)/60)/24)+DATE(1970,1,1)+(-8/24)</f>
        <v>40855.431759259256</v>
      </c>
      <c r="V2754" s="11">
        <f t="shared" ref="V2754:V2817" si="219">(((I2754/60)/60)/24)+DATE(1970,1,1)+(-8/24)</f>
        <v>40895.431759259256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7">
        <f t="shared" ref="P2755:P2818" si="220">ROUND(E2755/L2755,2)</f>
        <v>47.5</v>
      </c>
      <c r="Q2755" t="str">
        <f t="shared" ref="Q2755:Q2818" si="221">LEFT(N2755,SEARCH("/",N2755,1)-1)</f>
        <v>publishing</v>
      </c>
      <c r="R2755" t="str">
        <f t="shared" ref="R2755:R2818" si="222">RIGHT(N2755,LEN(N2755)-SEARCH("/",N2755))</f>
        <v>children's books</v>
      </c>
      <c r="S2755">
        <v>41117.567395833328</v>
      </c>
      <c r="T2755">
        <v>41147.567395833328</v>
      </c>
      <c r="U2755" s="11">
        <f t="shared" si="218"/>
        <v>41117.567395833328</v>
      </c>
      <c r="V2755" s="11">
        <f t="shared" si="219"/>
        <v>41147.567395833328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7" t="e">
        <f t="shared" si="220"/>
        <v>#DIV/0!</v>
      </c>
      <c r="Q2756" t="str">
        <f t="shared" si="221"/>
        <v>publishing</v>
      </c>
      <c r="R2756" t="str">
        <f t="shared" si="222"/>
        <v>children's books</v>
      </c>
      <c r="S2756">
        <v>41863.302673611113</v>
      </c>
      <c r="T2756">
        <v>41893.302673611113</v>
      </c>
      <c r="U2756" s="11">
        <f t="shared" si="218"/>
        <v>41863.302673611113</v>
      </c>
      <c r="V2756" s="11">
        <f t="shared" si="219"/>
        <v>41893.302673611113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7">
        <f t="shared" si="220"/>
        <v>17.329999999999998</v>
      </c>
      <c r="Q2757" t="str">
        <f t="shared" si="221"/>
        <v>publishing</v>
      </c>
      <c r="R2757" t="str">
        <f t="shared" si="222"/>
        <v>children's books</v>
      </c>
      <c r="S2757">
        <v>42072.457488425927</v>
      </c>
      <c r="T2757">
        <v>42102.457488425927</v>
      </c>
      <c r="U2757" s="11">
        <f t="shared" si="218"/>
        <v>42072.457488425927</v>
      </c>
      <c r="V2757" s="11">
        <f t="shared" si="219"/>
        <v>42102.457488425927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7">
        <f t="shared" si="220"/>
        <v>31.76</v>
      </c>
      <c r="Q2758" t="str">
        <f t="shared" si="221"/>
        <v>publishing</v>
      </c>
      <c r="R2758" t="str">
        <f t="shared" si="222"/>
        <v>children's books</v>
      </c>
      <c r="S2758">
        <v>41620.567141203705</v>
      </c>
      <c r="T2758">
        <v>41650.567141203705</v>
      </c>
      <c r="U2758" s="11">
        <f t="shared" si="218"/>
        <v>41620.567141203705</v>
      </c>
      <c r="V2758" s="11">
        <f t="shared" si="219"/>
        <v>41650.567141203705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7">
        <f t="shared" si="220"/>
        <v>5</v>
      </c>
      <c r="Q2759" t="str">
        <f t="shared" si="221"/>
        <v>publishing</v>
      </c>
      <c r="R2759" t="str">
        <f t="shared" si="222"/>
        <v>children's books</v>
      </c>
      <c r="S2759">
        <v>42573.323287037034</v>
      </c>
      <c r="T2759">
        <v>42588.323287037034</v>
      </c>
      <c r="U2759" s="11">
        <f t="shared" si="218"/>
        <v>42573.323287037034</v>
      </c>
      <c r="V2759" s="11">
        <f t="shared" si="219"/>
        <v>42588.323287037034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7">
        <f t="shared" si="220"/>
        <v>39</v>
      </c>
      <c r="Q2760" t="str">
        <f t="shared" si="221"/>
        <v>publishing</v>
      </c>
      <c r="R2760" t="str">
        <f t="shared" si="222"/>
        <v>children's books</v>
      </c>
      <c r="S2760">
        <v>42639.10859953703</v>
      </c>
      <c r="T2760">
        <v>42653.10859953703</v>
      </c>
      <c r="U2760" s="11">
        <f t="shared" si="218"/>
        <v>42639.10859953703</v>
      </c>
      <c r="V2760" s="11">
        <f t="shared" si="219"/>
        <v>42653.10859953703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7">
        <f t="shared" si="220"/>
        <v>52.5</v>
      </c>
      <c r="Q2761" t="str">
        <f t="shared" si="221"/>
        <v>publishing</v>
      </c>
      <c r="R2761" t="str">
        <f t="shared" si="222"/>
        <v>children's books</v>
      </c>
      <c r="S2761">
        <v>42524.033171296294</v>
      </c>
      <c r="T2761">
        <v>42567.033171296294</v>
      </c>
      <c r="U2761" s="11">
        <f t="shared" si="218"/>
        <v>42524.033171296294</v>
      </c>
      <c r="V2761" s="11">
        <f t="shared" si="219"/>
        <v>42567.033171296294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7" t="e">
        <f t="shared" si="220"/>
        <v>#DIV/0!</v>
      </c>
      <c r="Q2762" t="str">
        <f t="shared" si="221"/>
        <v>publishing</v>
      </c>
      <c r="R2762" t="str">
        <f t="shared" si="222"/>
        <v>children's books</v>
      </c>
      <c r="S2762">
        <v>41415.127986111111</v>
      </c>
      <c r="T2762">
        <v>41445.127986111111</v>
      </c>
      <c r="U2762" s="11">
        <f t="shared" si="218"/>
        <v>41415.127986111111</v>
      </c>
      <c r="V2762" s="11">
        <f t="shared" si="219"/>
        <v>41445.127986111111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7">
        <f t="shared" si="220"/>
        <v>9</v>
      </c>
      <c r="Q2763" t="str">
        <f t="shared" si="221"/>
        <v>publishing</v>
      </c>
      <c r="R2763" t="str">
        <f t="shared" si="222"/>
        <v>children's books</v>
      </c>
      <c r="S2763">
        <v>41246.73024305555</v>
      </c>
      <c r="T2763">
        <v>41276.73024305555</v>
      </c>
      <c r="U2763" s="11">
        <f t="shared" si="218"/>
        <v>41246.73024305555</v>
      </c>
      <c r="V2763" s="11">
        <f t="shared" si="219"/>
        <v>41276.73024305555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7">
        <f t="shared" si="220"/>
        <v>25</v>
      </c>
      <c r="Q2764" t="str">
        <f t="shared" si="221"/>
        <v>publishing</v>
      </c>
      <c r="R2764" t="str">
        <f t="shared" si="222"/>
        <v>children's books</v>
      </c>
      <c r="S2764">
        <v>40926.703645833331</v>
      </c>
      <c r="T2764">
        <v>40986.661979166667</v>
      </c>
      <c r="U2764" s="11">
        <f t="shared" si="218"/>
        <v>40926.703645833331</v>
      </c>
      <c r="V2764" s="11">
        <f t="shared" si="219"/>
        <v>40986.661979166667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7">
        <f t="shared" si="220"/>
        <v>30</v>
      </c>
      <c r="Q2765" t="str">
        <f t="shared" si="221"/>
        <v>publishing</v>
      </c>
      <c r="R2765" t="str">
        <f t="shared" si="222"/>
        <v>children's books</v>
      </c>
      <c r="S2765">
        <v>41373.246342592589</v>
      </c>
      <c r="T2765">
        <v>41418.246342592589</v>
      </c>
      <c r="U2765" s="11">
        <f t="shared" si="218"/>
        <v>41373.246342592589</v>
      </c>
      <c r="V2765" s="11">
        <f t="shared" si="219"/>
        <v>41418.246342592589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7">
        <f t="shared" si="220"/>
        <v>11.25</v>
      </c>
      <c r="Q2766" t="str">
        <f t="shared" si="221"/>
        <v>publishing</v>
      </c>
      <c r="R2766" t="str">
        <f t="shared" si="222"/>
        <v>children's books</v>
      </c>
      <c r="S2766">
        <v>41029.958692129629</v>
      </c>
      <c r="T2766">
        <v>41059.458333333328</v>
      </c>
      <c r="U2766" s="11">
        <f t="shared" si="218"/>
        <v>41029.958692129629</v>
      </c>
      <c r="V2766" s="11">
        <f t="shared" si="219"/>
        <v>41059.458333333328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7" t="e">
        <f t="shared" si="220"/>
        <v>#DIV/0!</v>
      </c>
      <c r="Q2767" t="str">
        <f t="shared" si="221"/>
        <v>publishing</v>
      </c>
      <c r="R2767" t="str">
        <f t="shared" si="222"/>
        <v>children's books</v>
      </c>
      <c r="S2767">
        <v>41194.245694444442</v>
      </c>
      <c r="T2767">
        <v>41210.245694444442</v>
      </c>
      <c r="U2767" s="11">
        <f t="shared" si="218"/>
        <v>41194.245694444442</v>
      </c>
      <c r="V2767" s="11">
        <f t="shared" si="219"/>
        <v>41210.245694444442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7">
        <f t="shared" si="220"/>
        <v>25</v>
      </c>
      <c r="Q2768" t="str">
        <f t="shared" si="221"/>
        <v>publishing</v>
      </c>
      <c r="R2768" t="str">
        <f t="shared" si="222"/>
        <v>children's books</v>
      </c>
      <c r="S2768">
        <v>40736.334699074068</v>
      </c>
      <c r="T2768">
        <v>40766.334699074068</v>
      </c>
      <c r="U2768" s="11">
        <f t="shared" si="218"/>
        <v>40736.334699074068</v>
      </c>
      <c r="V2768" s="11">
        <f t="shared" si="219"/>
        <v>40766.334699074068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7">
        <f t="shared" si="220"/>
        <v>11.33</v>
      </c>
      <c r="Q2769" t="str">
        <f t="shared" si="221"/>
        <v>publishing</v>
      </c>
      <c r="R2769" t="str">
        <f t="shared" si="222"/>
        <v>children's books</v>
      </c>
      <c r="S2769">
        <v>42172.625578703701</v>
      </c>
      <c r="T2769">
        <v>42232.625578703701</v>
      </c>
      <c r="U2769" s="11">
        <f t="shared" si="218"/>
        <v>42172.625578703701</v>
      </c>
      <c r="V2769" s="11">
        <f t="shared" si="219"/>
        <v>42232.625578703701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7">
        <f t="shared" si="220"/>
        <v>29.47</v>
      </c>
      <c r="Q2770" t="str">
        <f t="shared" si="221"/>
        <v>publishing</v>
      </c>
      <c r="R2770" t="str">
        <f t="shared" si="222"/>
        <v>children's books</v>
      </c>
      <c r="S2770">
        <v>40967.2815162037</v>
      </c>
      <c r="T2770">
        <v>40997.239849537036</v>
      </c>
      <c r="U2770" s="11">
        <f t="shared" si="218"/>
        <v>40967.2815162037</v>
      </c>
      <c r="V2770" s="11">
        <f t="shared" si="219"/>
        <v>40997.239849537036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7">
        <f t="shared" si="220"/>
        <v>1</v>
      </c>
      <c r="Q2771" t="str">
        <f t="shared" si="221"/>
        <v>publishing</v>
      </c>
      <c r="R2771" t="str">
        <f t="shared" si="222"/>
        <v>children's books</v>
      </c>
      <c r="S2771">
        <v>41745.492939814809</v>
      </c>
      <c r="T2771">
        <v>41795.492939814809</v>
      </c>
      <c r="U2771" s="11">
        <f t="shared" si="218"/>
        <v>41745.492939814809</v>
      </c>
      <c r="V2771" s="11">
        <f t="shared" si="219"/>
        <v>41795.492939814809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7">
        <f t="shared" si="220"/>
        <v>63.1</v>
      </c>
      <c r="Q2772" t="str">
        <f t="shared" si="221"/>
        <v>publishing</v>
      </c>
      <c r="R2772" t="str">
        <f t="shared" si="222"/>
        <v>children's books</v>
      </c>
      <c r="S2772">
        <v>41686.371874999997</v>
      </c>
      <c r="T2772">
        <v>41716.330208333333</v>
      </c>
      <c r="U2772" s="11">
        <f t="shared" si="218"/>
        <v>41686.371874999997</v>
      </c>
      <c r="V2772" s="11">
        <f t="shared" si="219"/>
        <v>41716.330208333333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7" t="e">
        <f t="shared" si="220"/>
        <v>#DIV/0!</v>
      </c>
      <c r="Q2773" t="str">
        <f t="shared" si="221"/>
        <v>publishing</v>
      </c>
      <c r="R2773" t="str">
        <f t="shared" si="222"/>
        <v>children's books</v>
      </c>
      <c r="S2773">
        <v>41257.198379629626</v>
      </c>
      <c r="T2773">
        <v>41306.375</v>
      </c>
      <c r="U2773" s="11">
        <f t="shared" si="218"/>
        <v>41257.198379629626</v>
      </c>
      <c r="V2773" s="11">
        <f t="shared" si="219"/>
        <v>41306.375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7" t="e">
        <f t="shared" si="220"/>
        <v>#DIV/0!</v>
      </c>
      <c r="Q2774" t="str">
        <f t="shared" si="221"/>
        <v>publishing</v>
      </c>
      <c r="R2774" t="str">
        <f t="shared" si="222"/>
        <v>children's books</v>
      </c>
      <c r="S2774">
        <v>41537.535810185182</v>
      </c>
      <c r="T2774">
        <v>41552.535810185182</v>
      </c>
      <c r="U2774" s="11">
        <f t="shared" si="218"/>
        <v>41537.535810185182</v>
      </c>
      <c r="V2774" s="11">
        <f t="shared" si="219"/>
        <v>41552.535810185182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7">
        <f t="shared" si="220"/>
        <v>1</v>
      </c>
      <c r="Q2775" t="str">
        <f t="shared" si="221"/>
        <v>publishing</v>
      </c>
      <c r="R2775" t="str">
        <f t="shared" si="222"/>
        <v>children's books</v>
      </c>
      <c r="S2775">
        <v>42474.531493055554</v>
      </c>
      <c r="T2775">
        <v>42484.531493055554</v>
      </c>
      <c r="U2775" s="11">
        <f t="shared" si="218"/>
        <v>42474.531493055554</v>
      </c>
      <c r="V2775" s="11">
        <f t="shared" si="219"/>
        <v>42484.531493055554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7">
        <f t="shared" si="220"/>
        <v>43.85</v>
      </c>
      <c r="Q2776" t="str">
        <f t="shared" si="221"/>
        <v>publishing</v>
      </c>
      <c r="R2776" t="str">
        <f t="shared" si="222"/>
        <v>children's books</v>
      </c>
      <c r="S2776">
        <v>41310.793148148143</v>
      </c>
      <c r="T2776">
        <v>41340.793148148143</v>
      </c>
      <c r="U2776" s="11">
        <f t="shared" si="218"/>
        <v>41310.793148148143</v>
      </c>
      <c r="V2776" s="11">
        <f t="shared" si="219"/>
        <v>41340.793148148143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7">
        <f t="shared" si="220"/>
        <v>75</v>
      </c>
      <c r="Q2777" t="str">
        <f t="shared" si="221"/>
        <v>publishing</v>
      </c>
      <c r="R2777" t="str">
        <f t="shared" si="222"/>
        <v>children's books</v>
      </c>
      <c r="S2777">
        <v>40862.680023148147</v>
      </c>
      <c r="T2777">
        <v>40892.680023148147</v>
      </c>
      <c r="U2777" s="11">
        <f t="shared" si="218"/>
        <v>40862.680023148147</v>
      </c>
      <c r="V2777" s="11">
        <f t="shared" si="219"/>
        <v>40892.680023148147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7">
        <f t="shared" si="220"/>
        <v>45.97</v>
      </c>
      <c r="Q2778" t="str">
        <f t="shared" si="221"/>
        <v>publishing</v>
      </c>
      <c r="R2778" t="str">
        <f t="shared" si="222"/>
        <v>children's books</v>
      </c>
      <c r="S2778">
        <v>42135.963842592588</v>
      </c>
      <c r="T2778">
        <v>42166.963842592588</v>
      </c>
      <c r="U2778" s="11">
        <f t="shared" si="218"/>
        <v>42135.963842592588</v>
      </c>
      <c r="V2778" s="11">
        <f t="shared" si="219"/>
        <v>42166.963842592588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7">
        <f t="shared" si="220"/>
        <v>10</v>
      </c>
      <c r="Q2779" t="str">
        <f t="shared" si="221"/>
        <v>publishing</v>
      </c>
      <c r="R2779" t="str">
        <f t="shared" si="222"/>
        <v>children's books</v>
      </c>
      <c r="S2779">
        <v>42172.335694444446</v>
      </c>
      <c r="T2779">
        <v>42202.335694444446</v>
      </c>
      <c r="U2779" s="11">
        <f t="shared" si="218"/>
        <v>42172.335694444446</v>
      </c>
      <c r="V2779" s="11">
        <f t="shared" si="219"/>
        <v>42202.335694444446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7">
        <f t="shared" si="220"/>
        <v>93.67</v>
      </c>
      <c r="Q2780" t="str">
        <f t="shared" si="221"/>
        <v>publishing</v>
      </c>
      <c r="R2780" t="str">
        <f t="shared" si="222"/>
        <v>children's books</v>
      </c>
      <c r="S2780">
        <v>41846.644745370366</v>
      </c>
      <c r="T2780">
        <v>41876.644745370366</v>
      </c>
      <c r="U2780" s="11">
        <f t="shared" si="218"/>
        <v>41846.644745370366</v>
      </c>
      <c r="V2780" s="11">
        <f t="shared" si="219"/>
        <v>41876.644745370366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7">
        <f t="shared" si="220"/>
        <v>53</v>
      </c>
      <c r="Q2781" t="str">
        <f t="shared" si="221"/>
        <v>publishing</v>
      </c>
      <c r="R2781" t="str">
        <f t="shared" si="222"/>
        <v>children's books</v>
      </c>
      <c r="S2781">
        <v>42300.252557870372</v>
      </c>
      <c r="T2781">
        <v>42330.294224537036</v>
      </c>
      <c r="U2781" s="11">
        <f t="shared" si="218"/>
        <v>42300.252557870372</v>
      </c>
      <c r="V2781" s="11">
        <f t="shared" si="219"/>
        <v>42330.294224537036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7" t="e">
        <f t="shared" si="220"/>
        <v>#DIV/0!</v>
      </c>
      <c r="Q2782" t="str">
        <f t="shared" si="221"/>
        <v>publishing</v>
      </c>
      <c r="R2782" t="str">
        <f t="shared" si="222"/>
        <v>children's books</v>
      </c>
      <c r="S2782">
        <v>42774.114444444444</v>
      </c>
      <c r="T2782">
        <v>42804.114444444444</v>
      </c>
      <c r="U2782" s="11">
        <f t="shared" si="218"/>
        <v>42774.114444444444</v>
      </c>
      <c r="V2782" s="11">
        <f t="shared" si="219"/>
        <v>42804.114444444444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s="7">
        <f t="shared" si="220"/>
        <v>47</v>
      </c>
      <c r="Q2783" t="str">
        <f t="shared" si="221"/>
        <v>theater</v>
      </c>
      <c r="R2783" t="str">
        <f t="shared" si="222"/>
        <v>plays</v>
      </c>
      <c r="S2783">
        <v>42018.608263888884</v>
      </c>
      <c r="T2783">
        <v>42046.958333333336</v>
      </c>
      <c r="U2783" s="11">
        <f t="shared" si="218"/>
        <v>42018.608263888884</v>
      </c>
      <c r="V2783" s="11">
        <f t="shared" si="219"/>
        <v>42046.958333333336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s="7">
        <f t="shared" si="220"/>
        <v>66.67</v>
      </c>
      <c r="Q2784" t="str">
        <f t="shared" si="221"/>
        <v>theater</v>
      </c>
      <c r="R2784" t="str">
        <f t="shared" si="222"/>
        <v>plays</v>
      </c>
      <c r="S2784">
        <v>42026.591643518514</v>
      </c>
      <c r="T2784">
        <v>42051.874305555553</v>
      </c>
      <c r="U2784" s="11">
        <f t="shared" si="218"/>
        <v>42026.591643518514</v>
      </c>
      <c r="V2784" s="11">
        <f t="shared" si="219"/>
        <v>42051.874305555553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s="7">
        <f t="shared" si="220"/>
        <v>18.77</v>
      </c>
      <c r="Q2785" t="str">
        <f t="shared" si="221"/>
        <v>theater</v>
      </c>
      <c r="R2785" t="str">
        <f t="shared" si="222"/>
        <v>plays</v>
      </c>
      <c r="S2785">
        <v>42103.201921296299</v>
      </c>
      <c r="T2785">
        <v>42117.201921296299</v>
      </c>
      <c r="U2785" s="11">
        <f t="shared" si="218"/>
        <v>42103.201921296299</v>
      </c>
      <c r="V2785" s="11">
        <f t="shared" si="219"/>
        <v>42117.201921296299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s="7">
        <f t="shared" si="220"/>
        <v>66.11</v>
      </c>
      <c r="Q2786" t="str">
        <f t="shared" si="221"/>
        <v>theater</v>
      </c>
      <c r="R2786" t="str">
        <f t="shared" si="222"/>
        <v>plays</v>
      </c>
      <c r="S2786">
        <v>41920.454201388886</v>
      </c>
      <c r="T2786">
        <v>41941.454201388886</v>
      </c>
      <c r="U2786" s="11">
        <f t="shared" si="218"/>
        <v>41920.454201388886</v>
      </c>
      <c r="V2786" s="11">
        <f t="shared" si="219"/>
        <v>41941.454201388886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s="7">
        <f t="shared" si="220"/>
        <v>36.86</v>
      </c>
      <c r="Q2787" t="str">
        <f t="shared" si="221"/>
        <v>theater</v>
      </c>
      <c r="R2787" t="str">
        <f t="shared" si="222"/>
        <v>plays</v>
      </c>
      <c r="S2787">
        <v>42557.856099537035</v>
      </c>
      <c r="T2787">
        <v>42587.541666666664</v>
      </c>
      <c r="U2787" s="11">
        <f t="shared" si="218"/>
        <v>42557.856099537035</v>
      </c>
      <c r="V2787" s="11">
        <f t="shared" si="219"/>
        <v>42587.541666666664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s="7">
        <f t="shared" si="220"/>
        <v>39.81</v>
      </c>
      <c r="Q2788" t="str">
        <f t="shared" si="221"/>
        <v>theater</v>
      </c>
      <c r="R2788" t="str">
        <f t="shared" si="222"/>
        <v>plays</v>
      </c>
      <c r="S2788">
        <v>41815.235879629625</v>
      </c>
      <c r="T2788">
        <v>41829.235879629625</v>
      </c>
      <c r="U2788" s="11">
        <f t="shared" si="218"/>
        <v>41815.235879629625</v>
      </c>
      <c r="V2788" s="11">
        <f t="shared" si="219"/>
        <v>41829.235879629625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s="7">
        <f t="shared" si="220"/>
        <v>31.5</v>
      </c>
      <c r="Q2789" t="str">
        <f t="shared" si="221"/>
        <v>theater</v>
      </c>
      <c r="R2789" t="str">
        <f t="shared" si="222"/>
        <v>plays</v>
      </c>
      <c r="S2789">
        <v>41807.865185185183</v>
      </c>
      <c r="T2789">
        <v>41837.865185185183</v>
      </c>
      <c r="U2789" s="11">
        <f t="shared" si="218"/>
        <v>41807.865185185183</v>
      </c>
      <c r="V2789" s="11">
        <f t="shared" si="219"/>
        <v>41837.865185185183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s="7">
        <f t="shared" si="220"/>
        <v>102.5</v>
      </c>
      <c r="Q2790" t="str">
        <f t="shared" si="221"/>
        <v>theater</v>
      </c>
      <c r="R2790" t="str">
        <f t="shared" si="222"/>
        <v>plays</v>
      </c>
      <c r="S2790">
        <v>42550.368553240733</v>
      </c>
      <c r="T2790">
        <v>42580.368553240733</v>
      </c>
      <c r="U2790" s="11">
        <f t="shared" si="218"/>
        <v>42550.368553240733</v>
      </c>
      <c r="V2790" s="11">
        <f t="shared" si="219"/>
        <v>42580.368553240733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s="7">
        <f t="shared" si="220"/>
        <v>126.46</v>
      </c>
      <c r="Q2791" t="str">
        <f t="shared" si="221"/>
        <v>theater</v>
      </c>
      <c r="R2791" t="str">
        <f t="shared" si="222"/>
        <v>plays</v>
      </c>
      <c r="S2791">
        <v>42055.679791666662</v>
      </c>
      <c r="T2791">
        <v>42074.833333333336</v>
      </c>
      <c r="U2791" s="11">
        <f t="shared" si="218"/>
        <v>42055.679791666662</v>
      </c>
      <c r="V2791" s="11">
        <f t="shared" si="219"/>
        <v>42074.833333333336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s="7">
        <f t="shared" si="220"/>
        <v>47.88</v>
      </c>
      <c r="Q2792" t="str">
        <f t="shared" si="221"/>
        <v>theater</v>
      </c>
      <c r="R2792" t="str">
        <f t="shared" si="222"/>
        <v>plays</v>
      </c>
      <c r="S2792">
        <v>42016.605358796289</v>
      </c>
      <c r="T2792">
        <v>42046.605358796289</v>
      </c>
      <c r="U2792" s="11">
        <f t="shared" si="218"/>
        <v>42016.605358796289</v>
      </c>
      <c r="V2792" s="11">
        <f t="shared" si="219"/>
        <v>42046.605358796289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s="7">
        <f t="shared" si="220"/>
        <v>73.209999999999994</v>
      </c>
      <c r="Q2793" t="str">
        <f t="shared" si="221"/>
        <v>theater</v>
      </c>
      <c r="R2793" t="str">
        <f t="shared" si="222"/>
        <v>plays</v>
      </c>
      <c r="S2793">
        <v>42591.566655092589</v>
      </c>
      <c r="T2793">
        <v>42621.833333333336</v>
      </c>
      <c r="U2793" s="11">
        <f t="shared" si="218"/>
        <v>42591.566655092589</v>
      </c>
      <c r="V2793" s="11">
        <f t="shared" si="219"/>
        <v>42621.833333333336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s="7">
        <f t="shared" si="220"/>
        <v>89.67</v>
      </c>
      <c r="Q2794" t="str">
        <f t="shared" si="221"/>
        <v>theater</v>
      </c>
      <c r="R2794" t="str">
        <f t="shared" si="222"/>
        <v>plays</v>
      </c>
      <c r="S2794">
        <v>42182.897673611107</v>
      </c>
      <c r="T2794">
        <v>42227.897673611107</v>
      </c>
      <c r="U2794" s="11">
        <f t="shared" si="218"/>
        <v>42182.897673611107</v>
      </c>
      <c r="V2794" s="11">
        <f t="shared" si="219"/>
        <v>42227.897673611107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s="7">
        <f t="shared" si="220"/>
        <v>151.46</v>
      </c>
      <c r="Q2795" t="str">
        <f t="shared" si="221"/>
        <v>theater</v>
      </c>
      <c r="R2795" t="str">
        <f t="shared" si="222"/>
        <v>plays</v>
      </c>
      <c r="S2795">
        <v>42176.085706018515</v>
      </c>
      <c r="T2795">
        <v>42206.085706018515</v>
      </c>
      <c r="U2795" s="11">
        <f t="shared" si="218"/>
        <v>42176.085706018515</v>
      </c>
      <c r="V2795" s="11">
        <f t="shared" si="219"/>
        <v>42206.085706018515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s="7">
        <f t="shared" si="220"/>
        <v>25</v>
      </c>
      <c r="Q2796" t="str">
        <f t="shared" si="221"/>
        <v>theater</v>
      </c>
      <c r="R2796" t="str">
        <f t="shared" si="222"/>
        <v>plays</v>
      </c>
      <c r="S2796">
        <v>42416.35832175926</v>
      </c>
      <c r="T2796">
        <v>42432.458333333336</v>
      </c>
      <c r="U2796" s="11">
        <f t="shared" si="218"/>
        <v>42416.35832175926</v>
      </c>
      <c r="V2796" s="11">
        <f t="shared" si="219"/>
        <v>42432.458333333336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s="7">
        <f t="shared" si="220"/>
        <v>36.5</v>
      </c>
      <c r="Q2797" t="str">
        <f t="shared" si="221"/>
        <v>theater</v>
      </c>
      <c r="R2797" t="str">
        <f t="shared" si="222"/>
        <v>plays</v>
      </c>
      <c r="S2797">
        <v>41780.192604166667</v>
      </c>
      <c r="T2797">
        <v>41796.625</v>
      </c>
      <c r="U2797" s="11">
        <f t="shared" si="218"/>
        <v>41780.192604166667</v>
      </c>
      <c r="V2797" s="11">
        <f t="shared" si="219"/>
        <v>41796.625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s="7">
        <f t="shared" si="220"/>
        <v>44</v>
      </c>
      <c r="Q2798" t="str">
        <f t="shared" si="221"/>
        <v>theater</v>
      </c>
      <c r="R2798" t="str">
        <f t="shared" si="222"/>
        <v>plays</v>
      </c>
      <c r="S2798">
        <v>41795.194768518515</v>
      </c>
      <c r="T2798">
        <v>41825.194768518515</v>
      </c>
      <c r="U2798" s="11">
        <f t="shared" si="218"/>
        <v>41795.194768518515</v>
      </c>
      <c r="V2798" s="11">
        <f t="shared" si="219"/>
        <v>41825.194768518515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s="7">
        <f t="shared" si="220"/>
        <v>87.36</v>
      </c>
      <c r="Q2799" t="str">
        <f t="shared" si="221"/>
        <v>theater</v>
      </c>
      <c r="R2799" t="str">
        <f t="shared" si="222"/>
        <v>plays</v>
      </c>
      <c r="S2799">
        <v>41798.606944444444</v>
      </c>
      <c r="T2799">
        <v>41828.606944444444</v>
      </c>
      <c r="U2799" s="11">
        <f t="shared" si="218"/>
        <v>41798.606944444444</v>
      </c>
      <c r="V2799" s="11">
        <f t="shared" si="219"/>
        <v>41828.606944444444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s="7">
        <f t="shared" si="220"/>
        <v>36.47</v>
      </c>
      <c r="Q2800" t="str">
        <f t="shared" si="221"/>
        <v>theater</v>
      </c>
      <c r="R2800" t="str">
        <f t="shared" si="222"/>
        <v>plays</v>
      </c>
      <c r="S2800">
        <v>42201.341678240737</v>
      </c>
      <c r="T2800">
        <v>42216.333333333336</v>
      </c>
      <c r="U2800" s="11">
        <f t="shared" si="218"/>
        <v>42201.341678240737</v>
      </c>
      <c r="V2800" s="11">
        <f t="shared" si="219"/>
        <v>42216.333333333336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s="7">
        <f t="shared" si="220"/>
        <v>44.86</v>
      </c>
      <c r="Q2801" t="str">
        <f t="shared" si="221"/>
        <v>theater</v>
      </c>
      <c r="R2801" t="str">
        <f t="shared" si="222"/>
        <v>plays</v>
      </c>
      <c r="S2801">
        <v>42506.93136574074</v>
      </c>
      <c r="T2801">
        <v>42538.333333333336</v>
      </c>
      <c r="U2801" s="11">
        <f t="shared" si="218"/>
        <v>42506.93136574074</v>
      </c>
      <c r="V2801" s="11">
        <f t="shared" si="219"/>
        <v>42538.333333333336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s="7">
        <f t="shared" si="220"/>
        <v>42.9</v>
      </c>
      <c r="Q2802" t="str">
        <f t="shared" si="221"/>
        <v>theater</v>
      </c>
      <c r="R2802" t="str">
        <f t="shared" si="222"/>
        <v>plays</v>
      </c>
      <c r="S2802">
        <v>41948.219513888886</v>
      </c>
      <c r="T2802">
        <v>42008.219513888886</v>
      </c>
      <c r="U2802" s="11">
        <f t="shared" si="218"/>
        <v>41948.219513888886</v>
      </c>
      <c r="V2802" s="11">
        <f t="shared" si="219"/>
        <v>42008.219513888886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s="7">
        <f t="shared" si="220"/>
        <v>51.23</v>
      </c>
      <c r="Q2803" t="str">
        <f t="shared" si="221"/>
        <v>theater</v>
      </c>
      <c r="R2803" t="str">
        <f t="shared" si="222"/>
        <v>plays</v>
      </c>
      <c r="S2803">
        <v>41899.909826388888</v>
      </c>
      <c r="T2803">
        <v>41922.125</v>
      </c>
      <c r="U2803" s="11">
        <f t="shared" si="218"/>
        <v>41899.909826388888</v>
      </c>
      <c r="V2803" s="11">
        <f t="shared" si="219"/>
        <v>41922.125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s="7">
        <f t="shared" si="220"/>
        <v>33.94</v>
      </c>
      <c r="Q2804" t="str">
        <f t="shared" si="221"/>
        <v>theater</v>
      </c>
      <c r="R2804" t="str">
        <f t="shared" si="222"/>
        <v>plays</v>
      </c>
      <c r="S2804">
        <v>42192.313738425924</v>
      </c>
      <c r="T2804">
        <v>42222.313738425924</v>
      </c>
      <c r="U2804" s="11">
        <f t="shared" si="218"/>
        <v>42192.313738425924</v>
      </c>
      <c r="V2804" s="11">
        <f t="shared" si="219"/>
        <v>42222.313738425924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s="7">
        <f t="shared" si="220"/>
        <v>90.74</v>
      </c>
      <c r="Q2805" t="str">
        <f t="shared" si="221"/>
        <v>theater</v>
      </c>
      <c r="R2805" t="str">
        <f t="shared" si="222"/>
        <v>plays</v>
      </c>
      <c r="S2805">
        <v>42157.732361111113</v>
      </c>
      <c r="T2805">
        <v>42200.666666666664</v>
      </c>
      <c r="U2805" s="11">
        <f t="shared" si="218"/>
        <v>42157.732361111113</v>
      </c>
      <c r="V2805" s="11">
        <f t="shared" si="219"/>
        <v>42200.666666666664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s="7">
        <f t="shared" si="220"/>
        <v>50</v>
      </c>
      <c r="Q2806" t="str">
        <f t="shared" si="221"/>
        <v>theater</v>
      </c>
      <c r="R2806" t="str">
        <f t="shared" si="222"/>
        <v>plays</v>
      </c>
      <c r="S2806">
        <v>41881.120254629626</v>
      </c>
      <c r="T2806">
        <v>41911.120254629626</v>
      </c>
      <c r="U2806" s="11">
        <f t="shared" si="218"/>
        <v>41881.120254629626</v>
      </c>
      <c r="V2806" s="11">
        <f t="shared" si="219"/>
        <v>41911.120254629626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s="7">
        <f t="shared" si="220"/>
        <v>24.44</v>
      </c>
      <c r="Q2807" t="str">
        <f t="shared" si="221"/>
        <v>theater</v>
      </c>
      <c r="R2807" t="str">
        <f t="shared" si="222"/>
        <v>plays</v>
      </c>
      <c r="S2807">
        <v>42213.1721412037</v>
      </c>
      <c r="T2807">
        <v>42238.1721412037</v>
      </c>
      <c r="U2807" s="11">
        <f t="shared" si="218"/>
        <v>42213.1721412037</v>
      </c>
      <c r="V2807" s="11">
        <f t="shared" si="219"/>
        <v>42238.1721412037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s="7">
        <f t="shared" si="220"/>
        <v>44.25</v>
      </c>
      <c r="Q2808" t="str">
        <f t="shared" si="221"/>
        <v>theater</v>
      </c>
      <c r="R2808" t="str">
        <f t="shared" si="222"/>
        <v>plays</v>
      </c>
      <c r="S2808">
        <v>42184.933912037035</v>
      </c>
      <c r="T2808">
        <v>42221.124999999993</v>
      </c>
      <c r="U2808" s="11">
        <f t="shared" si="218"/>
        <v>42184.933912037035</v>
      </c>
      <c r="V2808" s="11">
        <f t="shared" si="219"/>
        <v>42221.124999999993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s="7">
        <f t="shared" si="220"/>
        <v>67.739999999999995</v>
      </c>
      <c r="Q2809" t="str">
        <f t="shared" si="221"/>
        <v>theater</v>
      </c>
      <c r="R2809" t="str">
        <f t="shared" si="222"/>
        <v>plays</v>
      </c>
      <c r="S2809">
        <v>42154.539791666662</v>
      </c>
      <c r="T2809">
        <v>42184.539791666662</v>
      </c>
      <c r="U2809" s="11">
        <f t="shared" si="218"/>
        <v>42154.539791666662</v>
      </c>
      <c r="V2809" s="11">
        <f t="shared" si="219"/>
        <v>42184.539791666662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s="7">
        <f t="shared" si="220"/>
        <v>65.38</v>
      </c>
      <c r="Q2810" t="str">
        <f t="shared" si="221"/>
        <v>theater</v>
      </c>
      <c r="R2810" t="str">
        <f t="shared" si="222"/>
        <v>plays</v>
      </c>
      <c r="S2810">
        <v>42208.513136574074</v>
      </c>
      <c r="T2810">
        <v>42238.513136574074</v>
      </c>
      <c r="U2810" s="11">
        <f t="shared" si="218"/>
        <v>42208.513136574074</v>
      </c>
      <c r="V2810" s="11">
        <f t="shared" si="219"/>
        <v>42238.513136574074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s="7">
        <f t="shared" si="220"/>
        <v>121.9</v>
      </c>
      <c r="Q2811" t="str">
        <f t="shared" si="221"/>
        <v>theater</v>
      </c>
      <c r="R2811" t="str">
        <f t="shared" si="222"/>
        <v>plays</v>
      </c>
      <c r="S2811">
        <v>42451.163483796299</v>
      </c>
      <c r="T2811">
        <v>42459.277083333327</v>
      </c>
      <c r="U2811" s="11">
        <f t="shared" si="218"/>
        <v>42451.163483796299</v>
      </c>
      <c r="V2811" s="11">
        <f t="shared" si="219"/>
        <v>42459.277083333327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s="7">
        <f t="shared" si="220"/>
        <v>47.46</v>
      </c>
      <c r="Q2812" t="str">
        <f t="shared" si="221"/>
        <v>theater</v>
      </c>
      <c r="R2812" t="str">
        <f t="shared" si="222"/>
        <v>plays</v>
      </c>
      <c r="S2812">
        <v>41758.806296296294</v>
      </c>
      <c r="T2812">
        <v>41790.832638888889</v>
      </c>
      <c r="U2812" s="11">
        <f t="shared" si="218"/>
        <v>41758.806296296294</v>
      </c>
      <c r="V2812" s="11">
        <f t="shared" si="219"/>
        <v>41790.832638888889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s="7">
        <f t="shared" si="220"/>
        <v>92.84</v>
      </c>
      <c r="Q2813" t="str">
        <f t="shared" si="221"/>
        <v>theater</v>
      </c>
      <c r="R2813" t="str">
        <f t="shared" si="222"/>
        <v>plays</v>
      </c>
      <c r="S2813">
        <v>42028.163229166668</v>
      </c>
      <c r="T2813">
        <v>42058.163229166668</v>
      </c>
      <c r="U2813" s="11">
        <f t="shared" si="218"/>
        <v>42028.163229166668</v>
      </c>
      <c r="V2813" s="11">
        <f t="shared" si="219"/>
        <v>42058.163229166668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s="7">
        <f t="shared" si="220"/>
        <v>68.25</v>
      </c>
      <c r="Q2814" t="str">
        <f t="shared" si="221"/>
        <v>theater</v>
      </c>
      <c r="R2814" t="str">
        <f t="shared" si="222"/>
        <v>plays</v>
      </c>
      <c r="S2814">
        <v>42054.410856481474</v>
      </c>
      <c r="T2814">
        <v>42099.833333333336</v>
      </c>
      <c r="U2814" s="11">
        <f t="shared" si="218"/>
        <v>42054.410856481474</v>
      </c>
      <c r="V2814" s="11">
        <f t="shared" si="219"/>
        <v>42099.833333333336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s="7">
        <f t="shared" si="220"/>
        <v>37.21</v>
      </c>
      <c r="Q2815" t="str">
        <f t="shared" si="221"/>
        <v>theater</v>
      </c>
      <c r="R2815" t="str">
        <f t="shared" si="222"/>
        <v>plays</v>
      </c>
      <c r="S2815">
        <v>42693.409270833326</v>
      </c>
      <c r="T2815">
        <v>42718.409270833326</v>
      </c>
      <c r="U2815" s="11">
        <f t="shared" si="218"/>
        <v>42693.409270833326</v>
      </c>
      <c r="V2815" s="11">
        <f t="shared" si="219"/>
        <v>42718.409270833326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s="7">
        <f t="shared" si="220"/>
        <v>25.25</v>
      </c>
      <c r="Q2816" t="str">
        <f t="shared" si="221"/>
        <v>theater</v>
      </c>
      <c r="R2816" t="str">
        <f t="shared" si="222"/>
        <v>plays</v>
      </c>
      <c r="S2816">
        <v>42103.066145833327</v>
      </c>
      <c r="T2816">
        <v>42133.066145833327</v>
      </c>
      <c r="U2816" s="11">
        <f t="shared" si="218"/>
        <v>42103.066145833327</v>
      </c>
      <c r="V2816" s="11">
        <f t="shared" si="219"/>
        <v>42133.066145833327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s="7">
        <f t="shared" si="220"/>
        <v>43.21</v>
      </c>
      <c r="Q2817" t="str">
        <f t="shared" si="221"/>
        <v>theater</v>
      </c>
      <c r="R2817" t="str">
        <f t="shared" si="222"/>
        <v>plays</v>
      </c>
      <c r="S2817">
        <v>42559.443391203698</v>
      </c>
      <c r="T2817">
        <v>42589.443391203698</v>
      </c>
      <c r="U2817" s="11">
        <f t="shared" si="218"/>
        <v>42559.443391203698</v>
      </c>
      <c r="V2817" s="11">
        <f t="shared" si="219"/>
        <v>42589.443391203698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s="7">
        <f t="shared" si="220"/>
        <v>25.13</v>
      </c>
      <c r="Q2818" t="str">
        <f t="shared" si="221"/>
        <v>theater</v>
      </c>
      <c r="R2818" t="str">
        <f t="shared" si="222"/>
        <v>plays</v>
      </c>
      <c r="S2818">
        <v>42188.134166666663</v>
      </c>
      <c r="T2818">
        <v>42218.333333333336</v>
      </c>
      <c r="U2818" s="11">
        <f t="shared" ref="U2818:U2881" si="223">(((J2818/60)/60)/24)+DATE(1970,1,1)+(-8/24)</f>
        <v>42188.134166666663</v>
      </c>
      <c r="V2818" s="11">
        <f t="shared" ref="V2818:V2881" si="224">(((I2818/60)/60)/24)+DATE(1970,1,1)+(-8/24)</f>
        <v>42218.333333333336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s="7">
        <f t="shared" ref="P2819:P2882" si="225">ROUND(E2819/L2819,2)</f>
        <v>23.64</v>
      </c>
      <c r="Q2819" t="str">
        <f t="shared" ref="Q2819:Q2882" si="226">LEFT(N2819,SEARCH("/",N2819,1)-1)</f>
        <v>theater</v>
      </c>
      <c r="R2819" t="str">
        <f t="shared" ref="R2819:R2882" si="227">RIGHT(N2819,LEN(N2819)-SEARCH("/",N2819))</f>
        <v>plays</v>
      </c>
      <c r="S2819">
        <v>42023.30164351852</v>
      </c>
      <c r="T2819">
        <v>42063.30164351852</v>
      </c>
      <c r="U2819" s="11">
        <f t="shared" si="223"/>
        <v>42023.30164351852</v>
      </c>
      <c r="V2819" s="11">
        <f t="shared" si="224"/>
        <v>42063.30164351852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s="7">
        <f t="shared" si="225"/>
        <v>103.95</v>
      </c>
      <c r="Q2820" t="str">
        <f t="shared" si="226"/>
        <v>theater</v>
      </c>
      <c r="R2820" t="str">
        <f t="shared" si="227"/>
        <v>plays</v>
      </c>
      <c r="S2820">
        <v>42250.264884259253</v>
      </c>
      <c r="T2820">
        <v>42270.264884259253</v>
      </c>
      <c r="U2820" s="11">
        <f t="shared" si="223"/>
        <v>42250.264884259253</v>
      </c>
      <c r="V2820" s="11">
        <f t="shared" si="224"/>
        <v>42270.264884259253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s="7">
        <f t="shared" si="225"/>
        <v>50.38</v>
      </c>
      <c r="Q2821" t="str">
        <f t="shared" si="226"/>
        <v>theater</v>
      </c>
      <c r="R2821" t="str">
        <f t="shared" si="227"/>
        <v>plays</v>
      </c>
      <c r="S2821">
        <v>42139.192233796297</v>
      </c>
      <c r="T2821">
        <v>42169.192233796297</v>
      </c>
      <c r="U2821" s="11">
        <f t="shared" si="223"/>
        <v>42139.192233796297</v>
      </c>
      <c r="V2821" s="11">
        <f t="shared" si="224"/>
        <v>42169.192233796297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s="7">
        <f t="shared" si="225"/>
        <v>13.6</v>
      </c>
      <c r="Q2822" t="str">
        <f t="shared" si="226"/>
        <v>theater</v>
      </c>
      <c r="R2822" t="str">
        <f t="shared" si="227"/>
        <v>plays</v>
      </c>
      <c r="S2822">
        <v>42401.277650462966</v>
      </c>
      <c r="T2822">
        <v>42425.666666666664</v>
      </c>
      <c r="U2822" s="11">
        <f t="shared" si="223"/>
        <v>42401.277650462966</v>
      </c>
      <c r="V2822" s="11">
        <f t="shared" si="224"/>
        <v>42425.666666666664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s="7">
        <f t="shared" si="225"/>
        <v>28.57</v>
      </c>
      <c r="Q2823" t="str">
        <f t="shared" si="226"/>
        <v>theater</v>
      </c>
      <c r="R2823" t="str">
        <f t="shared" si="227"/>
        <v>plays</v>
      </c>
      <c r="S2823">
        <v>41875.589525462965</v>
      </c>
      <c r="T2823">
        <v>41905.589525462965</v>
      </c>
      <c r="U2823" s="11">
        <f t="shared" si="223"/>
        <v>41875.589525462965</v>
      </c>
      <c r="V2823" s="11">
        <f t="shared" si="224"/>
        <v>41905.589525462965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s="7">
        <f t="shared" si="225"/>
        <v>63.83</v>
      </c>
      <c r="Q2824" t="str">
        <f t="shared" si="226"/>
        <v>theater</v>
      </c>
      <c r="R2824" t="str">
        <f t="shared" si="227"/>
        <v>plays</v>
      </c>
      <c r="S2824">
        <v>42060.350601851846</v>
      </c>
      <c r="T2824">
        <v>42090.308935185189</v>
      </c>
      <c r="U2824" s="11">
        <f t="shared" si="223"/>
        <v>42060.350601851846</v>
      </c>
      <c r="V2824" s="11">
        <f t="shared" si="224"/>
        <v>42090.308935185189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s="7">
        <f t="shared" si="225"/>
        <v>8.86</v>
      </c>
      <c r="Q2825" t="str">
        <f t="shared" si="226"/>
        <v>theater</v>
      </c>
      <c r="R2825" t="str">
        <f t="shared" si="227"/>
        <v>plays</v>
      </c>
      <c r="S2825">
        <v>42066.678310185183</v>
      </c>
      <c r="T2825">
        <v>42094.624305555553</v>
      </c>
      <c r="U2825" s="11">
        <f t="shared" si="223"/>
        <v>42066.678310185183</v>
      </c>
      <c r="V2825" s="11">
        <f t="shared" si="224"/>
        <v>42094.624305555553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s="7">
        <f t="shared" si="225"/>
        <v>50.67</v>
      </c>
      <c r="Q2826" t="str">
        <f t="shared" si="226"/>
        <v>theater</v>
      </c>
      <c r="R2826" t="str">
        <f t="shared" si="227"/>
        <v>plays</v>
      </c>
      <c r="S2826">
        <v>42135.9374537037</v>
      </c>
      <c r="T2826">
        <v>42167.738194444442</v>
      </c>
      <c r="U2826" s="11">
        <f t="shared" si="223"/>
        <v>42135.9374537037</v>
      </c>
      <c r="V2826" s="11">
        <f t="shared" si="224"/>
        <v>42167.738194444442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s="7">
        <f t="shared" si="225"/>
        <v>60.78</v>
      </c>
      <c r="Q2827" t="str">
        <f t="shared" si="226"/>
        <v>theater</v>
      </c>
      <c r="R2827" t="str">
        <f t="shared" si="227"/>
        <v>plays</v>
      </c>
      <c r="S2827">
        <v>42312.459328703706</v>
      </c>
      <c r="T2827">
        <v>42342.459328703706</v>
      </c>
      <c r="U2827" s="11">
        <f t="shared" si="223"/>
        <v>42312.459328703706</v>
      </c>
      <c r="V2827" s="11">
        <f t="shared" si="224"/>
        <v>42342.459328703706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s="7">
        <f t="shared" si="225"/>
        <v>113.42</v>
      </c>
      <c r="Q2828" t="str">
        <f t="shared" si="226"/>
        <v>theater</v>
      </c>
      <c r="R2828" t="str">
        <f t="shared" si="227"/>
        <v>plays</v>
      </c>
      <c r="S2828">
        <v>42170.701527777775</v>
      </c>
      <c r="T2828">
        <v>42194.958333333336</v>
      </c>
      <c r="U2828" s="11">
        <f t="shared" si="223"/>
        <v>42170.701527777775</v>
      </c>
      <c r="V2828" s="11">
        <f t="shared" si="224"/>
        <v>42194.958333333336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s="7">
        <f t="shared" si="225"/>
        <v>104.57</v>
      </c>
      <c r="Q2829" t="str">
        <f t="shared" si="226"/>
        <v>theater</v>
      </c>
      <c r="R2829" t="str">
        <f t="shared" si="227"/>
        <v>plays</v>
      </c>
      <c r="S2829">
        <v>42494.350300925922</v>
      </c>
      <c r="T2829">
        <v>42524.354166666664</v>
      </c>
      <c r="U2829" s="11">
        <f t="shared" si="223"/>
        <v>42494.350300925922</v>
      </c>
      <c r="V2829" s="11">
        <f t="shared" si="224"/>
        <v>42524.354166666664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s="7">
        <f t="shared" si="225"/>
        <v>98.31</v>
      </c>
      <c r="Q2830" t="str">
        <f t="shared" si="226"/>
        <v>theater</v>
      </c>
      <c r="R2830" t="str">
        <f t="shared" si="227"/>
        <v>plays</v>
      </c>
      <c r="S2830">
        <v>42253.931354166663</v>
      </c>
      <c r="T2830">
        <v>42279.624999999993</v>
      </c>
      <c r="U2830" s="11">
        <f t="shared" si="223"/>
        <v>42253.931354166663</v>
      </c>
      <c r="V2830" s="11">
        <f t="shared" si="224"/>
        <v>42279.624999999993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s="7">
        <f t="shared" si="225"/>
        <v>35.04</v>
      </c>
      <c r="Q2831" t="str">
        <f t="shared" si="226"/>
        <v>theater</v>
      </c>
      <c r="R2831" t="str">
        <f t="shared" si="227"/>
        <v>plays</v>
      </c>
      <c r="S2831">
        <v>42495.100902777776</v>
      </c>
      <c r="T2831">
        <v>42523.100902777776</v>
      </c>
      <c r="U2831" s="11">
        <f t="shared" si="223"/>
        <v>42495.100902777776</v>
      </c>
      <c r="V2831" s="11">
        <f t="shared" si="224"/>
        <v>42523.100902777776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s="7">
        <f t="shared" si="225"/>
        <v>272.73</v>
      </c>
      <c r="Q2832" t="str">
        <f t="shared" si="226"/>
        <v>theater</v>
      </c>
      <c r="R2832" t="str">
        <f t="shared" si="227"/>
        <v>plays</v>
      </c>
      <c r="S2832">
        <v>41758.506342592591</v>
      </c>
      <c r="T2832">
        <v>41770.832638888889</v>
      </c>
      <c r="U2832" s="11">
        <f t="shared" si="223"/>
        <v>41758.506342592591</v>
      </c>
      <c r="V2832" s="11">
        <f t="shared" si="224"/>
        <v>41770.832638888889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s="7">
        <f t="shared" si="225"/>
        <v>63.85</v>
      </c>
      <c r="Q2833" t="str">
        <f t="shared" si="226"/>
        <v>theater</v>
      </c>
      <c r="R2833" t="str">
        <f t="shared" si="227"/>
        <v>plays</v>
      </c>
      <c r="S2833">
        <v>42171.491550925923</v>
      </c>
      <c r="T2833">
        <v>42201.491550925923</v>
      </c>
      <c r="U2833" s="11">
        <f t="shared" si="223"/>
        <v>42171.491550925923</v>
      </c>
      <c r="V2833" s="11">
        <f t="shared" si="224"/>
        <v>42201.491550925923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s="7">
        <f t="shared" si="225"/>
        <v>30.19</v>
      </c>
      <c r="Q2834" t="str">
        <f t="shared" si="226"/>
        <v>theater</v>
      </c>
      <c r="R2834" t="str">
        <f t="shared" si="227"/>
        <v>plays</v>
      </c>
      <c r="S2834">
        <v>41938.376087962963</v>
      </c>
      <c r="T2834">
        <v>41966.583333333336</v>
      </c>
      <c r="U2834" s="11">
        <f t="shared" si="223"/>
        <v>41938.376087962963</v>
      </c>
      <c r="V2834" s="11">
        <f t="shared" si="224"/>
        <v>41966.583333333336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s="7">
        <f t="shared" si="225"/>
        <v>83.51</v>
      </c>
      <c r="Q2835" t="str">
        <f t="shared" si="226"/>
        <v>theater</v>
      </c>
      <c r="R2835" t="str">
        <f t="shared" si="227"/>
        <v>plays</v>
      </c>
      <c r="S2835">
        <v>42267.794363425921</v>
      </c>
      <c r="T2835">
        <v>42287.749999999993</v>
      </c>
      <c r="U2835" s="11">
        <f t="shared" si="223"/>
        <v>42267.794363425921</v>
      </c>
      <c r="V2835" s="11">
        <f t="shared" si="224"/>
        <v>42287.749999999993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s="7">
        <f t="shared" si="225"/>
        <v>64.760000000000005</v>
      </c>
      <c r="Q2836" t="str">
        <f t="shared" si="226"/>
        <v>theater</v>
      </c>
      <c r="R2836" t="str">
        <f t="shared" si="227"/>
        <v>plays</v>
      </c>
      <c r="S2836">
        <v>42019.626504629625</v>
      </c>
      <c r="T2836">
        <v>42034.626504629625</v>
      </c>
      <c r="U2836" s="11">
        <f t="shared" si="223"/>
        <v>42019.626504629625</v>
      </c>
      <c r="V2836" s="11">
        <f t="shared" si="224"/>
        <v>42034.626504629625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s="7">
        <f t="shared" si="225"/>
        <v>20.12</v>
      </c>
      <c r="Q2837" t="str">
        <f t="shared" si="226"/>
        <v>theater</v>
      </c>
      <c r="R2837" t="str">
        <f t="shared" si="227"/>
        <v>plays</v>
      </c>
      <c r="S2837">
        <v>42313.370567129627</v>
      </c>
      <c r="T2837">
        <v>42342.666666666664</v>
      </c>
      <c r="U2837" s="11">
        <f t="shared" si="223"/>
        <v>42313.370567129627</v>
      </c>
      <c r="V2837" s="11">
        <f t="shared" si="224"/>
        <v>42342.666666666664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s="7">
        <f t="shared" si="225"/>
        <v>44.09</v>
      </c>
      <c r="Q2838" t="str">
        <f t="shared" si="226"/>
        <v>theater</v>
      </c>
      <c r="R2838" t="str">
        <f t="shared" si="227"/>
        <v>plays</v>
      </c>
      <c r="S2838">
        <v>42745.928449074076</v>
      </c>
      <c r="T2838">
        <v>42783.874305555553</v>
      </c>
      <c r="U2838" s="11">
        <f t="shared" si="223"/>
        <v>42745.928449074076</v>
      </c>
      <c r="V2838" s="11">
        <f t="shared" si="224"/>
        <v>42783.874305555553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s="7">
        <f t="shared" si="225"/>
        <v>40.479999999999997</v>
      </c>
      <c r="Q2839" t="str">
        <f t="shared" si="226"/>
        <v>theater</v>
      </c>
      <c r="R2839" t="str">
        <f t="shared" si="227"/>
        <v>plays</v>
      </c>
      <c r="S2839">
        <v>42307.575046296297</v>
      </c>
      <c r="T2839">
        <v>42347.616712962961</v>
      </c>
      <c r="U2839" s="11">
        <f t="shared" si="223"/>
        <v>42307.575046296297</v>
      </c>
      <c r="V2839" s="11">
        <f t="shared" si="224"/>
        <v>42347.616712962961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s="7">
        <f t="shared" si="225"/>
        <v>44.54</v>
      </c>
      <c r="Q2840" t="str">
        <f t="shared" si="226"/>
        <v>theater</v>
      </c>
      <c r="R2840" t="str">
        <f t="shared" si="227"/>
        <v>plays</v>
      </c>
      <c r="S2840">
        <v>41842.274259259255</v>
      </c>
      <c r="T2840">
        <v>41864.583333333328</v>
      </c>
      <c r="U2840" s="11">
        <f t="shared" si="223"/>
        <v>41842.274259259255</v>
      </c>
      <c r="V2840" s="11">
        <f t="shared" si="224"/>
        <v>41864.583333333328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s="7">
        <f t="shared" si="225"/>
        <v>125.81</v>
      </c>
      <c r="Q2841" t="str">
        <f t="shared" si="226"/>
        <v>theater</v>
      </c>
      <c r="R2841" t="str">
        <f t="shared" si="227"/>
        <v>plays</v>
      </c>
      <c r="S2841">
        <v>41852.906874999993</v>
      </c>
      <c r="T2841">
        <v>41875.874305555553</v>
      </c>
      <c r="U2841" s="11">
        <f t="shared" si="223"/>
        <v>41852.906874999993</v>
      </c>
      <c r="V2841" s="11">
        <f t="shared" si="224"/>
        <v>41875.874305555553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s="7">
        <f t="shared" si="225"/>
        <v>19.7</v>
      </c>
      <c r="Q2842" t="str">
        <f t="shared" si="226"/>
        <v>theater</v>
      </c>
      <c r="R2842" t="str">
        <f t="shared" si="227"/>
        <v>plays</v>
      </c>
      <c r="S2842">
        <v>42059.702303240738</v>
      </c>
      <c r="T2842">
        <v>42081.374999999993</v>
      </c>
      <c r="U2842" s="11">
        <f t="shared" si="223"/>
        <v>42059.702303240738</v>
      </c>
      <c r="V2842" s="11">
        <f t="shared" si="224"/>
        <v>42081.374999999993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7">
        <f t="shared" si="225"/>
        <v>10</v>
      </c>
      <c r="Q2843" t="str">
        <f t="shared" si="226"/>
        <v>theater</v>
      </c>
      <c r="R2843" t="str">
        <f t="shared" si="227"/>
        <v>plays</v>
      </c>
      <c r="S2843">
        <v>42291.40621527777</v>
      </c>
      <c r="T2843">
        <v>42351.447881944441</v>
      </c>
      <c r="U2843" s="11">
        <f t="shared" si="223"/>
        <v>42291.40621527777</v>
      </c>
      <c r="V2843" s="11">
        <f t="shared" si="224"/>
        <v>42351.447881944441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7" t="e">
        <f t="shared" si="225"/>
        <v>#DIV/0!</v>
      </c>
      <c r="Q2844" t="str">
        <f t="shared" si="226"/>
        <v>theater</v>
      </c>
      <c r="R2844" t="str">
        <f t="shared" si="227"/>
        <v>plays</v>
      </c>
      <c r="S2844">
        <v>41784.619155092587</v>
      </c>
      <c r="T2844">
        <v>41811.125</v>
      </c>
      <c r="U2844" s="11">
        <f t="shared" si="223"/>
        <v>41784.619155092587</v>
      </c>
      <c r="V2844" s="11">
        <f t="shared" si="224"/>
        <v>41811.125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7" t="e">
        <f t="shared" si="225"/>
        <v>#DIV/0!</v>
      </c>
      <c r="Q2845" t="str">
        <f t="shared" si="226"/>
        <v>theater</v>
      </c>
      <c r="R2845" t="str">
        <f t="shared" si="227"/>
        <v>plays</v>
      </c>
      <c r="S2845">
        <v>42492.404513888883</v>
      </c>
      <c r="T2845">
        <v>42533.833333333336</v>
      </c>
      <c r="U2845" s="11">
        <f t="shared" si="223"/>
        <v>42492.404513888883</v>
      </c>
      <c r="V2845" s="11">
        <f t="shared" si="224"/>
        <v>42533.833333333336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7">
        <f t="shared" si="225"/>
        <v>30</v>
      </c>
      <c r="Q2846" t="str">
        <f t="shared" si="226"/>
        <v>theater</v>
      </c>
      <c r="R2846" t="str">
        <f t="shared" si="227"/>
        <v>plays</v>
      </c>
      <c r="S2846">
        <v>42709.212731481479</v>
      </c>
      <c r="T2846">
        <v>42739.212731481479</v>
      </c>
      <c r="U2846" s="11">
        <f t="shared" si="223"/>
        <v>42709.212731481479</v>
      </c>
      <c r="V2846" s="11">
        <f t="shared" si="224"/>
        <v>42739.212731481479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7">
        <f t="shared" si="225"/>
        <v>60.67</v>
      </c>
      <c r="Q2847" t="str">
        <f t="shared" si="226"/>
        <v>theater</v>
      </c>
      <c r="R2847" t="str">
        <f t="shared" si="227"/>
        <v>plays</v>
      </c>
      <c r="S2847">
        <v>42102.683252314811</v>
      </c>
      <c r="T2847">
        <v>42162.683252314811</v>
      </c>
      <c r="U2847" s="11">
        <f t="shared" si="223"/>
        <v>42102.683252314811</v>
      </c>
      <c r="V2847" s="11">
        <f t="shared" si="224"/>
        <v>42162.683252314811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7" t="e">
        <f t="shared" si="225"/>
        <v>#DIV/0!</v>
      </c>
      <c r="Q2848" t="str">
        <f t="shared" si="226"/>
        <v>theater</v>
      </c>
      <c r="R2848" t="str">
        <f t="shared" si="227"/>
        <v>plays</v>
      </c>
      <c r="S2848">
        <v>42108.358726851853</v>
      </c>
      <c r="T2848">
        <v>42153.358726851853</v>
      </c>
      <c r="U2848" s="11">
        <f t="shared" si="223"/>
        <v>42108.358726851853</v>
      </c>
      <c r="V2848" s="11">
        <f t="shared" si="224"/>
        <v>42153.358726851853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7" t="e">
        <f t="shared" si="225"/>
        <v>#DIV/0!</v>
      </c>
      <c r="Q2849" t="str">
        <f t="shared" si="226"/>
        <v>theater</v>
      </c>
      <c r="R2849" t="str">
        <f t="shared" si="227"/>
        <v>plays</v>
      </c>
      <c r="S2849">
        <v>42453.472974537035</v>
      </c>
      <c r="T2849">
        <v>42513.472974537035</v>
      </c>
      <c r="U2849" s="11">
        <f t="shared" si="223"/>
        <v>42453.472974537035</v>
      </c>
      <c r="V2849" s="11">
        <f t="shared" si="224"/>
        <v>42513.472974537035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7">
        <f t="shared" si="225"/>
        <v>23.33</v>
      </c>
      <c r="Q2850" t="str">
        <f t="shared" si="226"/>
        <v>theater</v>
      </c>
      <c r="R2850" t="str">
        <f t="shared" si="227"/>
        <v>plays</v>
      </c>
      <c r="S2850">
        <v>42123.315497685187</v>
      </c>
      <c r="T2850">
        <v>42153.315497685187</v>
      </c>
      <c r="U2850" s="11">
        <f t="shared" si="223"/>
        <v>42123.315497685187</v>
      </c>
      <c r="V2850" s="11">
        <f t="shared" si="224"/>
        <v>42153.315497685187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7">
        <f t="shared" si="225"/>
        <v>5</v>
      </c>
      <c r="Q2851" t="str">
        <f t="shared" si="226"/>
        <v>theater</v>
      </c>
      <c r="R2851" t="str">
        <f t="shared" si="227"/>
        <v>plays</v>
      </c>
      <c r="S2851">
        <v>42453.094907407409</v>
      </c>
      <c r="T2851">
        <v>42483.094907407409</v>
      </c>
      <c r="U2851" s="11">
        <f t="shared" si="223"/>
        <v>42453.094907407409</v>
      </c>
      <c r="V2851" s="11">
        <f t="shared" si="224"/>
        <v>42483.094907407409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7">
        <f t="shared" si="225"/>
        <v>23.92</v>
      </c>
      <c r="Q2852" t="str">
        <f t="shared" si="226"/>
        <v>theater</v>
      </c>
      <c r="R2852" t="str">
        <f t="shared" si="227"/>
        <v>plays</v>
      </c>
      <c r="S2852">
        <v>41857.673738425925</v>
      </c>
      <c r="T2852">
        <v>41887.673738425925</v>
      </c>
      <c r="U2852" s="11">
        <f t="shared" si="223"/>
        <v>41857.673738425925</v>
      </c>
      <c r="V2852" s="11">
        <f t="shared" si="224"/>
        <v>41887.673738425925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7" t="e">
        <f t="shared" si="225"/>
        <v>#DIV/0!</v>
      </c>
      <c r="Q2853" t="str">
        <f t="shared" si="226"/>
        <v>theater</v>
      </c>
      <c r="R2853" t="str">
        <f t="shared" si="227"/>
        <v>plays</v>
      </c>
      <c r="S2853">
        <v>42389.669317129628</v>
      </c>
      <c r="T2853">
        <v>42398.636805555558</v>
      </c>
      <c r="U2853" s="11">
        <f t="shared" si="223"/>
        <v>42389.669317129628</v>
      </c>
      <c r="V2853" s="11">
        <f t="shared" si="224"/>
        <v>42398.636805555558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7">
        <f t="shared" si="225"/>
        <v>15.83</v>
      </c>
      <c r="Q2854" t="str">
        <f t="shared" si="226"/>
        <v>theater</v>
      </c>
      <c r="R2854" t="str">
        <f t="shared" si="227"/>
        <v>plays</v>
      </c>
      <c r="S2854">
        <v>41780.711840277778</v>
      </c>
      <c r="T2854">
        <v>41810.711840277778</v>
      </c>
      <c r="U2854" s="11">
        <f t="shared" si="223"/>
        <v>41780.711840277778</v>
      </c>
      <c r="V2854" s="11">
        <f t="shared" si="224"/>
        <v>41810.711840277778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7" t="e">
        <f t="shared" si="225"/>
        <v>#DIV/0!</v>
      </c>
      <c r="Q2855" t="str">
        <f t="shared" si="226"/>
        <v>theater</v>
      </c>
      <c r="R2855" t="str">
        <f t="shared" si="227"/>
        <v>plays</v>
      </c>
      <c r="S2855">
        <v>41835.85760416666</v>
      </c>
      <c r="T2855">
        <v>41895.85760416666</v>
      </c>
      <c r="U2855" s="11">
        <f t="shared" si="223"/>
        <v>41835.85760416666</v>
      </c>
      <c r="V2855" s="11">
        <f t="shared" si="224"/>
        <v>41895.85760416666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7">
        <f t="shared" si="225"/>
        <v>29.79</v>
      </c>
      <c r="Q2856" t="str">
        <f t="shared" si="226"/>
        <v>theater</v>
      </c>
      <c r="R2856" t="str">
        <f t="shared" si="227"/>
        <v>plays</v>
      </c>
      <c r="S2856">
        <v>42111.383321759255</v>
      </c>
      <c r="T2856">
        <v>42131.383321759255</v>
      </c>
      <c r="U2856" s="11">
        <f t="shared" si="223"/>
        <v>42111.383321759255</v>
      </c>
      <c r="V2856" s="11">
        <f t="shared" si="224"/>
        <v>42131.383321759255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7">
        <f t="shared" si="225"/>
        <v>60</v>
      </c>
      <c r="Q2857" t="str">
        <f t="shared" si="226"/>
        <v>theater</v>
      </c>
      <c r="R2857" t="str">
        <f t="shared" si="227"/>
        <v>plays</v>
      </c>
      <c r="S2857">
        <v>42369.674432870372</v>
      </c>
      <c r="T2857">
        <v>42398.648611111108</v>
      </c>
      <c r="U2857" s="11">
        <f t="shared" si="223"/>
        <v>42369.674432870372</v>
      </c>
      <c r="V2857" s="11">
        <f t="shared" si="224"/>
        <v>42398.648611111108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7">
        <f t="shared" si="225"/>
        <v>24.33</v>
      </c>
      <c r="Q2858" t="str">
        <f t="shared" si="226"/>
        <v>theater</v>
      </c>
      <c r="R2858" t="str">
        <f t="shared" si="227"/>
        <v>plays</v>
      </c>
      <c r="S2858">
        <v>42164.704247685186</v>
      </c>
      <c r="T2858">
        <v>42224.56527777778</v>
      </c>
      <c r="U2858" s="11">
        <f t="shared" si="223"/>
        <v>42164.704247685186</v>
      </c>
      <c r="V2858" s="11">
        <f t="shared" si="224"/>
        <v>42224.56527777778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7">
        <f t="shared" si="225"/>
        <v>500</v>
      </c>
      <c r="Q2859" t="str">
        <f t="shared" si="226"/>
        <v>theater</v>
      </c>
      <c r="R2859" t="str">
        <f t="shared" si="227"/>
        <v>plays</v>
      </c>
      <c r="S2859">
        <v>42726.586747685178</v>
      </c>
      <c r="T2859">
        <v>42786.416666666664</v>
      </c>
      <c r="U2859" s="11">
        <f t="shared" si="223"/>
        <v>42726.586747685178</v>
      </c>
      <c r="V2859" s="11">
        <f t="shared" si="224"/>
        <v>42786.416666666664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7" t="e">
        <f t="shared" si="225"/>
        <v>#DIV/0!</v>
      </c>
      <c r="Q2860" t="str">
        <f t="shared" si="226"/>
        <v>theater</v>
      </c>
      <c r="R2860" t="str">
        <f t="shared" si="227"/>
        <v>plays</v>
      </c>
      <c r="S2860">
        <v>41954.211747685178</v>
      </c>
      <c r="T2860">
        <v>41978.144444444442</v>
      </c>
      <c r="U2860" s="11">
        <f t="shared" si="223"/>
        <v>41954.211747685178</v>
      </c>
      <c r="V2860" s="11">
        <f t="shared" si="224"/>
        <v>41978.144444444442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7">
        <f t="shared" si="225"/>
        <v>35</v>
      </c>
      <c r="Q2861" t="str">
        <f t="shared" si="226"/>
        <v>theater</v>
      </c>
      <c r="R2861" t="str">
        <f t="shared" si="227"/>
        <v>plays</v>
      </c>
      <c r="S2861">
        <v>42233.028981481482</v>
      </c>
      <c r="T2861">
        <v>42293.028981481482</v>
      </c>
      <c r="U2861" s="11">
        <f t="shared" si="223"/>
        <v>42233.028981481482</v>
      </c>
      <c r="V2861" s="11">
        <f t="shared" si="224"/>
        <v>42293.028981481482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7">
        <f t="shared" si="225"/>
        <v>29.56</v>
      </c>
      <c r="Q2862" t="str">
        <f t="shared" si="226"/>
        <v>theater</v>
      </c>
      <c r="R2862" t="str">
        <f t="shared" si="227"/>
        <v>plays</v>
      </c>
      <c r="S2862">
        <v>42480.467314814807</v>
      </c>
      <c r="T2862">
        <v>42540.467314814807</v>
      </c>
      <c r="U2862" s="11">
        <f t="shared" si="223"/>
        <v>42480.467314814807</v>
      </c>
      <c r="V2862" s="11">
        <f t="shared" si="224"/>
        <v>42540.467314814807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7">
        <f t="shared" si="225"/>
        <v>26.67</v>
      </c>
      <c r="Q2863" t="str">
        <f t="shared" si="226"/>
        <v>theater</v>
      </c>
      <c r="R2863" t="str">
        <f t="shared" si="227"/>
        <v>plays</v>
      </c>
      <c r="S2863">
        <v>42257.2575</v>
      </c>
      <c r="T2863">
        <v>42271.2575</v>
      </c>
      <c r="U2863" s="11">
        <f t="shared" si="223"/>
        <v>42257.2575</v>
      </c>
      <c r="V2863" s="11">
        <f t="shared" si="224"/>
        <v>42271.2575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7">
        <f t="shared" si="225"/>
        <v>18.329999999999998</v>
      </c>
      <c r="Q2864" t="str">
        <f t="shared" si="226"/>
        <v>theater</v>
      </c>
      <c r="R2864" t="str">
        <f t="shared" si="227"/>
        <v>plays</v>
      </c>
      <c r="S2864">
        <v>41784.456354166665</v>
      </c>
      <c r="T2864">
        <v>41814.456354166665</v>
      </c>
      <c r="U2864" s="11">
        <f t="shared" si="223"/>
        <v>41784.456354166665</v>
      </c>
      <c r="V2864" s="11">
        <f t="shared" si="224"/>
        <v>41814.456354166665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7">
        <f t="shared" si="225"/>
        <v>20</v>
      </c>
      <c r="Q2865" t="str">
        <f t="shared" si="226"/>
        <v>theater</v>
      </c>
      <c r="R2865" t="str">
        <f t="shared" si="227"/>
        <v>plays</v>
      </c>
      <c r="S2865">
        <v>41831.34170138889</v>
      </c>
      <c r="T2865">
        <v>41891.34170138889</v>
      </c>
      <c r="U2865" s="11">
        <f t="shared" si="223"/>
        <v>41831.34170138889</v>
      </c>
      <c r="V2865" s="11">
        <f t="shared" si="224"/>
        <v>41891.34170138889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7">
        <f t="shared" si="225"/>
        <v>13.33</v>
      </c>
      <c r="Q2866" t="str">
        <f t="shared" si="226"/>
        <v>theater</v>
      </c>
      <c r="R2866" t="str">
        <f t="shared" si="227"/>
        <v>plays</v>
      </c>
      <c r="S2866">
        <v>42172.280173611107</v>
      </c>
      <c r="T2866">
        <v>42202.220833333333</v>
      </c>
      <c r="U2866" s="11">
        <f t="shared" si="223"/>
        <v>42172.280173611107</v>
      </c>
      <c r="V2866" s="11">
        <f t="shared" si="224"/>
        <v>42202.220833333333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7" t="e">
        <f t="shared" si="225"/>
        <v>#DIV/0!</v>
      </c>
      <c r="Q2867" t="str">
        <f t="shared" si="226"/>
        <v>theater</v>
      </c>
      <c r="R2867" t="str">
        <f t="shared" si="227"/>
        <v>plays</v>
      </c>
      <c r="S2867">
        <v>41949.780775462961</v>
      </c>
      <c r="T2867">
        <v>42009.780775462961</v>
      </c>
      <c r="U2867" s="11">
        <f t="shared" si="223"/>
        <v>41949.780775462961</v>
      </c>
      <c r="V2867" s="11">
        <f t="shared" si="224"/>
        <v>42009.780775462961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7">
        <f t="shared" si="225"/>
        <v>22.5</v>
      </c>
      <c r="Q2868" t="str">
        <f t="shared" si="226"/>
        <v>theater</v>
      </c>
      <c r="R2868" t="str">
        <f t="shared" si="227"/>
        <v>plays</v>
      </c>
      <c r="S2868">
        <v>42627.621770833335</v>
      </c>
      <c r="T2868">
        <v>42657.583333333336</v>
      </c>
      <c r="U2868" s="11">
        <f t="shared" si="223"/>
        <v>42627.621770833335</v>
      </c>
      <c r="V2868" s="11">
        <f t="shared" si="224"/>
        <v>42657.583333333336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7">
        <f t="shared" si="225"/>
        <v>50.4</v>
      </c>
      <c r="Q2869" t="str">
        <f t="shared" si="226"/>
        <v>theater</v>
      </c>
      <c r="R2869" t="str">
        <f t="shared" si="227"/>
        <v>plays</v>
      </c>
      <c r="S2869">
        <v>42530.861944444441</v>
      </c>
      <c r="T2869">
        <v>42554.833333333336</v>
      </c>
      <c r="U2869" s="11">
        <f t="shared" si="223"/>
        <v>42530.861944444441</v>
      </c>
      <c r="V2869" s="11">
        <f t="shared" si="224"/>
        <v>42554.833333333336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7">
        <f t="shared" si="225"/>
        <v>105.03</v>
      </c>
      <c r="Q2870" t="str">
        <f t="shared" si="226"/>
        <v>theater</v>
      </c>
      <c r="R2870" t="str">
        <f t="shared" si="227"/>
        <v>plays</v>
      </c>
      <c r="S2870">
        <v>42618.493680555555</v>
      </c>
      <c r="T2870">
        <v>42648.493680555555</v>
      </c>
      <c r="U2870" s="11">
        <f t="shared" si="223"/>
        <v>42618.493680555555</v>
      </c>
      <c r="V2870" s="11">
        <f t="shared" si="224"/>
        <v>42648.493680555555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7">
        <f t="shared" si="225"/>
        <v>35.4</v>
      </c>
      <c r="Q2871" t="str">
        <f t="shared" si="226"/>
        <v>theater</v>
      </c>
      <c r="R2871" t="str">
        <f t="shared" si="227"/>
        <v>plays</v>
      </c>
      <c r="S2871">
        <v>42540.260196759256</v>
      </c>
      <c r="T2871">
        <v>42570.260196759256</v>
      </c>
      <c r="U2871" s="11">
        <f t="shared" si="223"/>
        <v>42540.260196759256</v>
      </c>
      <c r="V2871" s="11">
        <f t="shared" si="224"/>
        <v>42570.260196759256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7">
        <f t="shared" si="225"/>
        <v>83.33</v>
      </c>
      <c r="Q2872" t="str">
        <f t="shared" si="226"/>
        <v>theater</v>
      </c>
      <c r="R2872" t="str">
        <f t="shared" si="227"/>
        <v>plays</v>
      </c>
      <c r="S2872">
        <v>41745.856076388889</v>
      </c>
      <c r="T2872">
        <v>41775.856076388889</v>
      </c>
      <c r="U2872" s="11">
        <f t="shared" si="223"/>
        <v>41745.856076388889</v>
      </c>
      <c r="V2872" s="11">
        <f t="shared" si="224"/>
        <v>41775.856076388889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7">
        <f t="shared" si="225"/>
        <v>35.92</v>
      </c>
      <c r="Q2873" t="str">
        <f t="shared" si="226"/>
        <v>theater</v>
      </c>
      <c r="R2873" t="str">
        <f t="shared" si="227"/>
        <v>plays</v>
      </c>
      <c r="S2873">
        <v>41974.405243055553</v>
      </c>
      <c r="T2873">
        <v>41994.405243055553</v>
      </c>
      <c r="U2873" s="11">
        <f t="shared" si="223"/>
        <v>41974.405243055553</v>
      </c>
      <c r="V2873" s="11">
        <f t="shared" si="224"/>
        <v>41994.405243055553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7" t="e">
        <f t="shared" si="225"/>
        <v>#DIV/0!</v>
      </c>
      <c r="Q2874" t="str">
        <f t="shared" si="226"/>
        <v>theater</v>
      </c>
      <c r="R2874" t="str">
        <f t="shared" si="227"/>
        <v>plays</v>
      </c>
      <c r="S2874">
        <v>42114.782847222225</v>
      </c>
      <c r="T2874">
        <v>42174.782847222225</v>
      </c>
      <c r="U2874" s="11">
        <f t="shared" si="223"/>
        <v>42114.782847222225</v>
      </c>
      <c r="V2874" s="11">
        <f t="shared" si="224"/>
        <v>42174.782847222225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7">
        <f t="shared" si="225"/>
        <v>119.13</v>
      </c>
      <c r="Q2875" t="str">
        <f t="shared" si="226"/>
        <v>theater</v>
      </c>
      <c r="R2875" t="str">
        <f t="shared" si="227"/>
        <v>plays</v>
      </c>
      <c r="S2875">
        <v>42002.484155092585</v>
      </c>
      <c r="T2875">
        <v>42032.484155092585</v>
      </c>
      <c r="U2875" s="11">
        <f t="shared" si="223"/>
        <v>42002.484155092585</v>
      </c>
      <c r="V2875" s="11">
        <f t="shared" si="224"/>
        <v>42032.484155092585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7">
        <f t="shared" si="225"/>
        <v>90.33</v>
      </c>
      <c r="Q2876" t="str">
        <f t="shared" si="226"/>
        <v>theater</v>
      </c>
      <c r="R2876" t="str">
        <f t="shared" si="227"/>
        <v>plays</v>
      </c>
      <c r="S2876">
        <v>42722.511412037034</v>
      </c>
      <c r="T2876">
        <v>42752.511412037034</v>
      </c>
      <c r="U2876" s="11">
        <f t="shared" si="223"/>
        <v>42722.511412037034</v>
      </c>
      <c r="V2876" s="11">
        <f t="shared" si="224"/>
        <v>42752.511412037034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7">
        <f t="shared" si="225"/>
        <v>2.33</v>
      </c>
      <c r="Q2877" t="str">
        <f t="shared" si="226"/>
        <v>theater</v>
      </c>
      <c r="R2877" t="str">
        <f t="shared" si="227"/>
        <v>plays</v>
      </c>
      <c r="S2877">
        <v>42464.795057870368</v>
      </c>
      <c r="T2877">
        <v>42494.795057870368</v>
      </c>
      <c r="U2877" s="11">
        <f t="shared" si="223"/>
        <v>42464.795057870368</v>
      </c>
      <c r="V2877" s="11">
        <f t="shared" si="224"/>
        <v>42494.795057870368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7" t="e">
        <f t="shared" si="225"/>
        <v>#DIV/0!</v>
      </c>
      <c r="Q2878" t="str">
        <f t="shared" si="226"/>
        <v>theater</v>
      </c>
      <c r="R2878" t="str">
        <f t="shared" si="227"/>
        <v>plays</v>
      </c>
      <c r="S2878">
        <v>42171.410636574066</v>
      </c>
      <c r="T2878">
        <v>42201.410636574066</v>
      </c>
      <c r="U2878" s="11">
        <f t="shared" si="223"/>
        <v>42171.410636574066</v>
      </c>
      <c r="V2878" s="11">
        <f t="shared" si="224"/>
        <v>42201.410636574066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7">
        <f t="shared" si="225"/>
        <v>108.33</v>
      </c>
      <c r="Q2879" t="str">
        <f t="shared" si="226"/>
        <v>theater</v>
      </c>
      <c r="R2879" t="str">
        <f t="shared" si="227"/>
        <v>plays</v>
      </c>
      <c r="S2879">
        <v>42672.621805555551</v>
      </c>
      <c r="T2879">
        <v>42704.374999999993</v>
      </c>
      <c r="U2879" s="11">
        <f t="shared" si="223"/>
        <v>42672.621805555551</v>
      </c>
      <c r="V2879" s="11">
        <f t="shared" si="224"/>
        <v>42704.374999999993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7">
        <f t="shared" si="225"/>
        <v>15.75</v>
      </c>
      <c r="Q2880" t="str">
        <f t="shared" si="226"/>
        <v>theater</v>
      </c>
      <c r="R2880" t="str">
        <f t="shared" si="227"/>
        <v>plays</v>
      </c>
      <c r="S2880">
        <v>42128.282349537032</v>
      </c>
      <c r="T2880">
        <v>42188.282349537032</v>
      </c>
      <c r="U2880" s="11">
        <f t="shared" si="223"/>
        <v>42128.282349537032</v>
      </c>
      <c r="V2880" s="11">
        <f t="shared" si="224"/>
        <v>42188.282349537032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7">
        <f t="shared" si="225"/>
        <v>29</v>
      </c>
      <c r="Q2881" t="str">
        <f t="shared" si="226"/>
        <v>theater</v>
      </c>
      <c r="R2881" t="str">
        <f t="shared" si="227"/>
        <v>plays</v>
      </c>
      <c r="S2881">
        <v>42359.391909722217</v>
      </c>
      <c r="T2881">
        <v>42389.391909722217</v>
      </c>
      <c r="U2881" s="11">
        <f t="shared" si="223"/>
        <v>42359.391909722217</v>
      </c>
      <c r="V2881" s="11">
        <f t="shared" si="224"/>
        <v>42389.391909722217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7">
        <f t="shared" si="225"/>
        <v>96.55</v>
      </c>
      <c r="Q2882" t="str">
        <f t="shared" si="226"/>
        <v>theater</v>
      </c>
      <c r="R2882" t="str">
        <f t="shared" si="227"/>
        <v>plays</v>
      </c>
      <c r="S2882">
        <v>42192.57236111111</v>
      </c>
      <c r="T2882">
        <v>42236.378472222219</v>
      </c>
      <c r="U2882" s="11">
        <f t="shared" ref="U2882:U2945" si="228">(((J2882/60)/60)/24)+DATE(1970,1,1)+(-8/24)</f>
        <v>42192.57236111111</v>
      </c>
      <c r="V2882" s="11">
        <f t="shared" ref="V2882:V2945" si="229">(((I2882/60)/60)/24)+DATE(1970,1,1)+(-8/24)</f>
        <v>42236.378472222219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7" t="e">
        <f t="shared" ref="P2883:P2946" si="230">ROUND(E2883/L2883,2)</f>
        <v>#DIV/0!</v>
      </c>
      <c r="Q2883" t="str">
        <f t="shared" ref="Q2883:Q2946" si="231">LEFT(N2883,SEARCH("/",N2883,1)-1)</f>
        <v>theater</v>
      </c>
      <c r="R2883" t="str">
        <f t="shared" ref="R2883:R2946" si="232">RIGHT(N2883,LEN(N2883)-SEARCH("/",N2883))</f>
        <v>plays</v>
      </c>
      <c r="S2883">
        <v>41916.264305555553</v>
      </c>
      <c r="T2883">
        <v>41976.305972222217</v>
      </c>
      <c r="U2883" s="11">
        <f t="shared" si="228"/>
        <v>41916.264305555553</v>
      </c>
      <c r="V2883" s="11">
        <f t="shared" si="229"/>
        <v>41976.305972222217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7">
        <f t="shared" si="230"/>
        <v>63</v>
      </c>
      <c r="Q2884" t="str">
        <f t="shared" si="231"/>
        <v>theater</v>
      </c>
      <c r="R2884" t="str">
        <f t="shared" si="232"/>
        <v>plays</v>
      </c>
      <c r="S2884">
        <v>42461.262939814813</v>
      </c>
      <c r="T2884">
        <v>42491.262939814813</v>
      </c>
      <c r="U2884" s="11">
        <f t="shared" si="228"/>
        <v>42461.262939814813</v>
      </c>
      <c r="V2884" s="11">
        <f t="shared" si="229"/>
        <v>42491.262939814813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7">
        <f t="shared" si="230"/>
        <v>381.6</v>
      </c>
      <c r="Q2885" t="str">
        <f t="shared" si="231"/>
        <v>theater</v>
      </c>
      <c r="R2885" t="str">
        <f t="shared" si="232"/>
        <v>plays</v>
      </c>
      <c r="S2885">
        <v>42370.569872685184</v>
      </c>
      <c r="T2885">
        <v>42405.874305555553</v>
      </c>
      <c r="U2885" s="11">
        <f t="shared" si="228"/>
        <v>42370.569872685184</v>
      </c>
      <c r="V2885" s="11">
        <f t="shared" si="229"/>
        <v>42405.874305555553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7">
        <f t="shared" si="230"/>
        <v>46.25</v>
      </c>
      <c r="Q2886" t="str">
        <f t="shared" si="231"/>
        <v>theater</v>
      </c>
      <c r="R2886" t="str">
        <f t="shared" si="232"/>
        <v>plays</v>
      </c>
      <c r="S2886">
        <v>41948.393923611111</v>
      </c>
      <c r="T2886">
        <v>41978.393923611111</v>
      </c>
      <c r="U2886" s="11">
        <f t="shared" si="228"/>
        <v>41948.393923611111</v>
      </c>
      <c r="V2886" s="11">
        <f t="shared" si="229"/>
        <v>41978.393923611111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7">
        <f t="shared" si="230"/>
        <v>26</v>
      </c>
      <c r="Q2887" t="str">
        <f t="shared" si="231"/>
        <v>theater</v>
      </c>
      <c r="R2887" t="str">
        <f t="shared" si="232"/>
        <v>plays</v>
      </c>
      <c r="S2887">
        <v>42046.743067129624</v>
      </c>
      <c r="T2887">
        <v>42076.70140046296</v>
      </c>
      <c r="U2887" s="11">
        <f t="shared" si="228"/>
        <v>42046.743067129624</v>
      </c>
      <c r="V2887" s="11">
        <f t="shared" si="229"/>
        <v>42076.70140046296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7">
        <f t="shared" si="230"/>
        <v>10</v>
      </c>
      <c r="Q2888" t="str">
        <f t="shared" si="231"/>
        <v>theater</v>
      </c>
      <c r="R2888" t="str">
        <f t="shared" si="232"/>
        <v>plays</v>
      </c>
      <c r="S2888">
        <v>42261.299583333333</v>
      </c>
      <c r="T2888">
        <v>42265.832638888889</v>
      </c>
      <c r="U2888" s="11">
        <f t="shared" si="228"/>
        <v>42261.299583333333</v>
      </c>
      <c r="V2888" s="11">
        <f t="shared" si="229"/>
        <v>42265.832638888889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7">
        <f t="shared" si="230"/>
        <v>5</v>
      </c>
      <c r="Q2889" t="str">
        <f t="shared" si="231"/>
        <v>theater</v>
      </c>
      <c r="R2889" t="str">
        <f t="shared" si="232"/>
        <v>plays</v>
      </c>
      <c r="S2889">
        <v>41985.094027777777</v>
      </c>
      <c r="T2889">
        <v>42015.094027777777</v>
      </c>
      <c r="U2889" s="11">
        <f t="shared" si="228"/>
        <v>41985.094027777777</v>
      </c>
      <c r="V2889" s="11">
        <f t="shared" si="229"/>
        <v>42015.094027777777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7" t="e">
        <f t="shared" si="230"/>
        <v>#DIV/0!</v>
      </c>
      <c r="Q2890" t="str">
        <f t="shared" si="231"/>
        <v>theater</v>
      </c>
      <c r="R2890" t="str">
        <f t="shared" si="232"/>
        <v>plays</v>
      </c>
      <c r="S2890">
        <v>41922.201851851853</v>
      </c>
      <c r="T2890">
        <v>41929.874305555553</v>
      </c>
      <c r="U2890" s="11">
        <f t="shared" si="228"/>
        <v>41922.201851851853</v>
      </c>
      <c r="V2890" s="11">
        <f t="shared" si="229"/>
        <v>41929.874305555553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7">
        <f t="shared" si="230"/>
        <v>81.569999999999993</v>
      </c>
      <c r="Q2891" t="str">
        <f t="shared" si="231"/>
        <v>theater</v>
      </c>
      <c r="R2891" t="str">
        <f t="shared" si="232"/>
        <v>plays</v>
      </c>
      <c r="S2891">
        <v>41850.529918981476</v>
      </c>
      <c r="T2891">
        <v>41880.529918981476</v>
      </c>
      <c r="U2891" s="11">
        <f t="shared" si="228"/>
        <v>41850.529918981476</v>
      </c>
      <c r="V2891" s="11">
        <f t="shared" si="229"/>
        <v>41880.529918981476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7">
        <f t="shared" si="230"/>
        <v>7</v>
      </c>
      <c r="Q2892" t="str">
        <f t="shared" si="231"/>
        <v>theater</v>
      </c>
      <c r="R2892" t="str">
        <f t="shared" si="232"/>
        <v>plays</v>
      </c>
      <c r="S2892">
        <v>41831.409629629627</v>
      </c>
      <c r="T2892">
        <v>41859.791666666664</v>
      </c>
      <c r="U2892" s="11">
        <f t="shared" si="228"/>
        <v>41831.409629629627</v>
      </c>
      <c r="V2892" s="11">
        <f t="shared" si="229"/>
        <v>41859.791666666664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7">
        <f t="shared" si="230"/>
        <v>27.3</v>
      </c>
      <c r="Q2893" t="str">
        <f t="shared" si="231"/>
        <v>theater</v>
      </c>
      <c r="R2893" t="str">
        <f t="shared" si="232"/>
        <v>plays</v>
      </c>
      <c r="S2893">
        <v>42415.550092592595</v>
      </c>
      <c r="T2893">
        <v>42475.508425925924</v>
      </c>
      <c r="U2893" s="11">
        <f t="shared" si="228"/>
        <v>42415.550092592595</v>
      </c>
      <c r="V2893" s="11">
        <f t="shared" si="229"/>
        <v>42475.508425925924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7">
        <f t="shared" si="230"/>
        <v>29.41</v>
      </c>
      <c r="Q2894" t="str">
        <f t="shared" si="231"/>
        <v>theater</v>
      </c>
      <c r="R2894" t="str">
        <f t="shared" si="232"/>
        <v>plays</v>
      </c>
      <c r="S2894">
        <v>41869.380833333329</v>
      </c>
      <c r="T2894">
        <v>41876.541666666664</v>
      </c>
      <c r="U2894" s="11">
        <f t="shared" si="228"/>
        <v>41869.380833333329</v>
      </c>
      <c r="V2894" s="11">
        <f t="shared" si="229"/>
        <v>41876.541666666664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7">
        <f t="shared" si="230"/>
        <v>12.5</v>
      </c>
      <c r="Q2895" t="str">
        <f t="shared" si="231"/>
        <v>theater</v>
      </c>
      <c r="R2895" t="str">
        <f t="shared" si="232"/>
        <v>plays</v>
      </c>
      <c r="S2895">
        <v>41953.439756944441</v>
      </c>
      <c r="T2895">
        <v>42012.749999999993</v>
      </c>
      <c r="U2895" s="11">
        <f t="shared" si="228"/>
        <v>41953.439756944441</v>
      </c>
      <c r="V2895" s="11">
        <f t="shared" si="229"/>
        <v>42012.749999999993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7" t="e">
        <f t="shared" si="230"/>
        <v>#DIV/0!</v>
      </c>
      <c r="Q2896" t="str">
        <f t="shared" si="231"/>
        <v>theater</v>
      </c>
      <c r="R2896" t="str">
        <f t="shared" si="232"/>
        <v>plays</v>
      </c>
      <c r="S2896">
        <v>42037.652951388889</v>
      </c>
      <c r="T2896">
        <v>42097.611284722218</v>
      </c>
      <c r="U2896" s="11">
        <f t="shared" si="228"/>
        <v>42037.652951388889</v>
      </c>
      <c r="V2896" s="11">
        <f t="shared" si="229"/>
        <v>42097.611284722218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7">
        <f t="shared" si="230"/>
        <v>5.75</v>
      </c>
      <c r="Q2897" t="str">
        <f t="shared" si="231"/>
        <v>theater</v>
      </c>
      <c r="R2897" t="str">
        <f t="shared" si="232"/>
        <v>plays</v>
      </c>
      <c r="S2897">
        <v>41811.222129629627</v>
      </c>
      <c r="T2897">
        <v>41812.541666666664</v>
      </c>
      <c r="U2897" s="11">
        <f t="shared" si="228"/>
        <v>41811.222129629627</v>
      </c>
      <c r="V2897" s="11">
        <f t="shared" si="229"/>
        <v>41812.541666666664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7">
        <f t="shared" si="230"/>
        <v>52.08</v>
      </c>
      <c r="Q2898" t="str">
        <f t="shared" si="231"/>
        <v>theater</v>
      </c>
      <c r="R2898" t="str">
        <f t="shared" si="232"/>
        <v>plays</v>
      </c>
      <c r="S2898">
        <v>42701.575474537036</v>
      </c>
      <c r="T2898">
        <v>42715.916666666664</v>
      </c>
      <c r="U2898" s="11">
        <f t="shared" si="228"/>
        <v>42701.575474537036</v>
      </c>
      <c r="V2898" s="11">
        <f t="shared" si="229"/>
        <v>42715.916666666664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7">
        <f t="shared" si="230"/>
        <v>183.33</v>
      </c>
      <c r="Q2899" t="str">
        <f t="shared" si="231"/>
        <v>theater</v>
      </c>
      <c r="R2899" t="str">
        <f t="shared" si="232"/>
        <v>plays</v>
      </c>
      <c r="S2899">
        <v>42258.313171296293</v>
      </c>
      <c r="T2899">
        <v>42288.311863425923</v>
      </c>
      <c r="U2899" s="11">
        <f t="shared" si="228"/>
        <v>42258.313171296293</v>
      </c>
      <c r="V2899" s="11">
        <f t="shared" si="229"/>
        <v>42288.311863425923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7">
        <f t="shared" si="230"/>
        <v>26.33</v>
      </c>
      <c r="Q2900" t="str">
        <f t="shared" si="231"/>
        <v>theater</v>
      </c>
      <c r="R2900" t="str">
        <f t="shared" si="232"/>
        <v>plays</v>
      </c>
      <c r="S2900">
        <v>42278.331631944442</v>
      </c>
      <c r="T2900">
        <v>42308.331631944442</v>
      </c>
      <c r="U2900" s="11">
        <f t="shared" si="228"/>
        <v>42278.331631944442</v>
      </c>
      <c r="V2900" s="11">
        <f t="shared" si="229"/>
        <v>42308.331631944442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7" t="e">
        <f t="shared" si="230"/>
        <v>#DIV/0!</v>
      </c>
      <c r="Q2901" t="str">
        <f t="shared" si="231"/>
        <v>theater</v>
      </c>
      <c r="R2901" t="str">
        <f t="shared" si="232"/>
        <v>plays</v>
      </c>
      <c r="S2901">
        <v>42514.744884259257</v>
      </c>
      <c r="T2901">
        <v>42574.744884259257</v>
      </c>
      <c r="U2901" s="11">
        <f t="shared" si="228"/>
        <v>42514.744884259257</v>
      </c>
      <c r="V2901" s="11">
        <f t="shared" si="229"/>
        <v>42574.744884259257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7">
        <f t="shared" si="230"/>
        <v>486.43</v>
      </c>
      <c r="Q2902" t="str">
        <f t="shared" si="231"/>
        <v>theater</v>
      </c>
      <c r="R2902" t="str">
        <f t="shared" si="232"/>
        <v>plays</v>
      </c>
      <c r="S2902">
        <v>41829.900833333333</v>
      </c>
      <c r="T2902">
        <v>41859.900833333333</v>
      </c>
      <c r="U2902" s="11">
        <f t="shared" si="228"/>
        <v>41829.900833333333</v>
      </c>
      <c r="V2902" s="11">
        <f t="shared" si="229"/>
        <v>41859.900833333333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7">
        <f t="shared" si="230"/>
        <v>3</v>
      </c>
      <c r="Q2903" t="str">
        <f t="shared" si="231"/>
        <v>theater</v>
      </c>
      <c r="R2903" t="str">
        <f t="shared" si="232"/>
        <v>plays</v>
      </c>
      <c r="S2903">
        <v>41982.571053240739</v>
      </c>
      <c r="T2903">
        <v>42042.571053240739</v>
      </c>
      <c r="U2903" s="11">
        <f t="shared" si="228"/>
        <v>41982.571053240739</v>
      </c>
      <c r="V2903" s="11">
        <f t="shared" si="229"/>
        <v>42042.571053240739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7">
        <f t="shared" si="230"/>
        <v>25</v>
      </c>
      <c r="Q2904" t="str">
        <f t="shared" si="231"/>
        <v>theater</v>
      </c>
      <c r="R2904" t="str">
        <f t="shared" si="232"/>
        <v>plays</v>
      </c>
      <c r="S2904">
        <v>42210.106435185182</v>
      </c>
      <c r="T2904">
        <v>42240.106435185182</v>
      </c>
      <c r="U2904" s="11">
        <f t="shared" si="228"/>
        <v>42210.106435185182</v>
      </c>
      <c r="V2904" s="11">
        <f t="shared" si="229"/>
        <v>42240.106435185182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7">
        <f t="shared" si="230"/>
        <v>9.75</v>
      </c>
      <c r="Q2905" t="str">
        <f t="shared" si="231"/>
        <v>theater</v>
      </c>
      <c r="R2905" t="str">
        <f t="shared" si="232"/>
        <v>plays</v>
      </c>
      <c r="S2905">
        <v>42195.83354166666</v>
      </c>
      <c r="T2905">
        <v>42255.83354166666</v>
      </c>
      <c r="U2905" s="11">
        <f t="shared" si="228"/>
        <v>42195.83354166666</v>
      </c>
      <c r="V2905" s="11">
        <f t="shared" si="229"/>
        <v>42255.83354166666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7">
        <f t="shared" si="230"/>
        <v>18.75</v>
      </c>
      <c r="Q2906" t="str">
        <f t="shared" si="231"/>
        <v>theater</v>
      </c>
      <c r="R2906" t="str">
        <f t="shared" si="232"/>
        <v>plays</v>
      </c>
      <c r="S2906">
        <v>41940.634618055556</v>
      </c>
      <c r="T2906">
        <v>41952.166666666664</v>
      </c>
      <c r="U2906" s="11">
        <f t="shared" si="228"/>
        <v>41940.634618055556</v>
      </c>
      <c r="V2906" s="11">
        <f t="shared" si="229"/>
        <v>41952.166666666664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7">
        <f t="shared" si="230"/>
        <v>36.590000000000003</v>
      </c>
      <c r="Q2907" t="str">
        <f t="shared" si="231"/>
        <v>theater</v>
      </c>
      <c r="R2907" t="str">
        <f t="shared" si="232"/>
        <v>plays</v>
      </c>
      <c r="S2907">
        <v>42605.723530092589</v>
      </c>
      <c r="T2907">
        <v>42619.723530092589</v>
      </c>
      <c r="U2907" s="11">
        <f t="shared" si="228"/>
        <v>42605.723530092589</v>
      </c>
      <c r="V2907" s="11">
        <f t="shared" si="229"/>
        <v>42619.723530092589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7">
        <f t="shared" si="230"/>
        <v>80.709999999999994</v>
      </c>
      <c r="Q2908" t="str">
        <f t="shared" si="231"/>
        <v>theater</v>
      </c>
      <c r="R2908" t="str">
        <f t="shared" si="232"/>
        <v>plays</v>
      </c>
      <c r="S2908">
        <v>42199.315578703703</v>
      </c>
      <c r="T2908">
        <v>42216.708333333336</v>
      </c>
      <c r="U2908" s="11">
        <f t="shared" si="228"/>
        <v>42199.315578703703</v>
      </c>
      <c r="V2908" s="11">
        <f t="shared" si="229"/>
        <v>42216.708333333336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7">
        <f t="shared" si="230"/>
        <v>1</v>
      </c>
      <c r="Q2909" t="str">
        <f t="shared" si="231"/>
        <v>theater</v>
      </c>
      <c r="R2909" t="str">
        <f t="shared" si="232"/>
        <v>plays</v>
      </c>
      <c r="S2909">
        <v>42444.544409722213</v>
      </c>
      <c r="T2909">
        <v>42504.544409722213</v>
      </c>
      <c r="U2909" s="11">
        <f t="shared" si="228"/>
        <v>42444.544409722213</v>
      </c>
      <c r="V2909" s="11">
        <f t="shared" si="229"/>
        <v>42504.544409722213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7">
        <f t="shared" si="230"/>
        <v>52.8</v>
      </c>
      <c r="Q2910" t="str">
        <f t="shared" si="231"/>
        <v>theater</v>
      </c>
      <c r="R2910" t="str">
        <f t="shared" si="232"/>
        <v>plays</v>
      </c>
      <c r="S2910">
        <v>42499.398368055547</v>
      </c>
      <c r="T2910">
        <v>42529.398368055547</v>
      </c>
      <c r="U2910" s="11">
        <f t="shared" si="228"/>
        <v>42499.398368055547</v>
      </c>
      <c r="V2910" s="11">
        <f t="shared" si="229"/>
        <v>42529.398368055547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7">
        <f t="shared" si="230"/>
        <v>20</v>
      </c>
      <c r="Q2911" t="str">
        <f t="shared" si="231"/>
        <v>theater</v>
      </c>
      <c r="R2911" t="str">
        <f t="shared" si="232"/>
        <v>plays</v>
      </c>
      <c r="S2911">
        <v>41928.932881944442</v>
      </c>
      <c r="T2911">
        <v>41968.490277777775</v>
      </c>
      <c r="U2911" s="11">
        <f t="shared" si="228"/>
        <v>41928.932881944442</v>
      </c>
      <c r="V2911" s="11">
        <f t="shared" si="229"/>
        <v>41968.490277777775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7">
        <f t="shared" si="230"/>
        <v>1</v>
      </c>
      <c r="Q2912" t="str">
        <f t="shared" si="231"/>
        <v>theater</v>
      </c>
      <c r="R2912" t="str">
        <f t="shared" si="232"/>
        <v>plays</v>
      </c>
      <c r="S2912">
        <v>42107.507951388885</v>
      </c>
      <c r="T2912">
        <v>42167.507951388885</v>
      </c>
      <c r="U2912" s="11">
        <f t="shared" si="228"/>
        <v>42107.507951388885</v>
      </c>
      <c r="V2912" s="11">
        <f t="shared" si="229"/>
        <v>42167.507951388885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7">
        <f t="shared" si="230"/>
        <v>46.93</v>
      </c>
      <c r="Q2913" t="str">
        <f t="shared" si="231"/>
        <v>theater</v>
      </c>
      <c r="R2913" t="str">
        <f t="shared" si="232"/>
        <v>plays</v>
      </c>
      <c r="S2913">
        <v>42142.435486111113</v>
      </c>
      <c r="T2913">
        <v>42182.435486111113</v>
      </c>
      <c r="U2913" s="11">
        <f t="shared" si="228"/>
        <v>42142.435486111113</v>
      </c>
      <c r="V2913" s="11">
        <f t="shared" si="229"/>
        <v>42182.435486111113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7">
        <f t="shared" si="230"/>
        <v>78.08</v>
      </c>
      <c r="Q2914" t="str">
        <f t="shared" si="231"/>
        <v>theater</v>
      </c>
      <c r="R2914" t="str">
        <f t="shared" si="232"/>
        <v>plays</v>
      </c>
      <c r="S2914">
        <v>42353.798310185179</v>
      </c>
      <c r="T2914">
        <v>42383.798310185179</v>
      </c>
      <c r="U2914" s="11">
        <f t="shared" si="228"/>
        <v>42353.798310185179</v>
      </c>
      <c r="V2914" s="11">
        <f t="shared" si="229"/>
        <v>42383.798310185179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7">
        <f t="shared" si="230"/>
        <v>1</v>
      </c>
      <c r="Q2915" t="str">
        <f t="shared" si="231"/>
        <v>theater</v>
      </c>
      <c r="R2915" t="str">
        <f t="shared" si="232"/>
        <v>plays</v>
      </c>
      <c r="S2915">
        <v>41828.589571759258</v>
      </c>
      <c r="T2915">
        <v>41888.589571759258</v>
      </c>
      <c r="U2915" s="11">
        <f t="shared" si="228"/>
        <v>41828.589571759258</v>
      </c>
      <c r="V2915" s="11">
        <f t="shared" si="229"/>
        <v>41888.589571759258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7">
        <f t="shared" si="230"/>
        <v>1</v>
      </c>
      <c r="Q2916" t="str">
        <f t="shared" si="231"/>
        <v>theater</v>
      </c>
      <c r="R2916" t="str">
        <f t="shared" si="232"/>
        <v>plays</v>
      </c>
      <c r="S2916">
        <v>42017.574004629627</v>
      </c>
      <c r="T2916">
        <v>42077.532337962963</v>
      </c>
      <c r="U2916" s="11">
        <f t="shared" si="228"/>
        <v>42017.574004629627</v>
      </c>
      <c r="V2916" s="11">
        <f t="shared" si="229"/>
        <v>42077.532337962963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7">
        <f t="shared" si="230"/>
        <v>203.67</v>
      </c>
      <c r="Q2917" t="str">
        <f t="shared" si="231"/>
        <v>theater</v>
      </c>
      <c r="R2917" t="str">
        <f t="shared" si="232"/>
        <v>plays</v>
      </c>
      <c r="S2917">
        <v>42415.064699074072</v>
      </c>
      <c r="T2917">
        <v>42445.0230324074</v>
      </c>
      <c r="U2917" s="11">
        <f t="shared" si="228"/>
        <v>42415.064699074072</v>
      </c>
      <c r="V2917" s="11">
        <f t="shared" si="229"/>
        <v>42445.0230324074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7">
        <f t="shared" si="230"/>
        <v>20.71</v>
      </c>
      <c r="Q2918" t="str">
        <f t="shared" si="231"/>
        <v>theater</v>
      </c>
      <c r="R2918" t="str">
        <f t="shared" si="232"/>
        <v>plays</v>
      </c>
      <c r="S2918">
        <v>41755.143391203703</v>
      </c>
      <c r="T2918">
        <v>41778.143391203703</v>
      </c>
      <c r="U2918" s="11">
        <f t="shared" si="228"/>
        <v>41755.143391203703</v>
      </c>
      <c r="V2918" s="11">
        <f t="shared" si="229"/>
        <v>41778.143391203703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7">
        <f t="shared" si="230"/>
        <v>48.56</v>
      </c>
      <c r="Q2919" t="str">
        <f t="shared" si="231"/>
        <v>theater</v>
      </c>
      <c r="R2919" t="str">
        <f t="shared" si="232"/>
        <v>plays</v>
      </c>
      <c r="S2919">
        <v>42244.901006944441</v>
      </c>
      <c r="T2919">
        <v>42262.901006944441</v>
      </c>
      <c r="U2919" s="11">
        <f t="shared" si="228"/>
        <v>42244.901006944441</v>
      </c>
      <c r="V2919" s="11">
        <f t="shared" si="229"/>
        <v>42262.901006944441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7">
        <f t="shared" si="230"/>
        <v>68.099999999999994</v>
      </c>
      <c r="Q2920" t="str">
        <f t="shared" si="231"/>
        <v>theater</v>
      </c>
      <c r="R2920" t="str">
        <f t="shared" si="232"/>
        <v>plays</v>
      </c>
      <c r="S2920">
        <v>42278.296377314815</v>
      </c>
      <c r="T2920">
        <v>42306.296377314815</v>
      </c>
      <c r="U2920" s="11">
        <f t="shared" si="228"/>
        <v>42278.296377314815</v>
      </c>
      <c r="V2920" s="11">
        <f t="shared" si="229"/>
        <v>42306.296377314815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7">
        <f t="shared" si="230"/>
        <v>8.5</v>
      </c>
      <c r="Q2921" t="str">
        <f t="shared" si="231"/>
        <v>theater</v>
      </c>
      <c r="R2921" t="str">
        <f t="shared" si="232"/>
        <v>plays</v>
      </c>
      <c r="S2921">
        <v>41826.286215277774</v>
      </c>
      <c r="T2921">
        <v>41856.286215277774</v>
      </c>
      <c r="U2921" s="11">
        <f t="shared" si="228"/>
        <v>41826.286215277774</v>
      </c>
      <c r="V2921" s="11">
        <f t="shared" si="229"/>
        <v>41856.286215277774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7">
        <f t="shared" si="230"/>
        <v>51.62</v>
      </c>
      <c r="Q2922" t="str">
        <f t="shared" si="231"/>
        <v>theater</v>
      </c>
      <c r="R2922" t="str">
        <f t="shared" si="232"/>
        <v>plays</v>
      </c>
      <c r="S2922">
        <v>42058.459143518521</v>
      </c>
      <c r="T2922">
        <v>42088.41747685185</v>
      </c>
      <c r="U2922" s="11">
        <f t="shared" si="228"/>
        <v>42058.459143518521</v>
      </c>
      <c r="V2922" s="11">
        <f t="shared" si="229"/>
        <v>42088.41747685185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s="7">
        <f t="shared" si="230"/>
        <v>43</v>
      </c>
      <c r="Q2923" t="str">
        <f t="shared" si="231"/>
        <v>theater</v>
      </c>
      <c r="R2923" t="str">
        <f t="shared" si="232"/>
        <v>musical</v>
      </c>
      <c r="S2923">
        <v>41877.553287037037</v>
      </c>
      <c r="T2923">
        <v>41907.553287037037</v>
      </c>
      <c r="U2923" s="11">
        <f t="shared" si="228"/>
        <v>41877.553287037037</v>
      </c>
      <c r="V2923" s="11">
        <f t="shared" si="229"/>
        <v>41907.553287037037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s="7">
        <f t="shared" si="230"/>
        <v>83.33</v>
      </c>
      <c r="Q2924" t="str">
        <f t="shared" si="231"/>
        <v>theater</v>
      </c>
      <c r="R2924" t="str">
        <f t="shared" si="232"/>
        <v>musical</v>
      </c>
      <c r="S2924">
        <v>42097.540821759256</v>
      </c>
      <c r="T2924">
        <v>42142.540821759256</v>
      </c>
      <c r="U2924" s="11">
        <f t="shared" si="228"/>
        <v>42097.540821759256</v>
      </c>
      <c r="V2924" s="11">
        <f t="shared" si="229"/>
        <v>42142.540821759256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s="7">
        <f t="shared" si="230"/>
        <v>30</v>
      </c>
      <c r="Q2925" t="str">
        <f t="shared" si="231"/>
        <v>theater</v>
      </c>
      <c r="R2925" t="str">
        <f t="shared" si="232"/>
        <v>musical</v>
      </c>
      <c r="S2925">
        <v>42012.819201388884</v>
      </c>
      <c r="T2925">
        <v>42027.791666666664</v>
      </c>
      <c r="U2925" s="11">
        <f t="shared" si="228"/>
        <v>42012.819201388884</v>
      </c>
      <c r="V2925" s="11">
        <f t="shared" si="229"/>
        <v>42027.791666666664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s="7">
        <f t="shared" si="230"/>
        <v>175.51</v>
      </c>
      <c r="Q2926" t="str">
        <f t="shared" si="231"/>
        <v>theater</v>
      </c>
      <c r="R2926" t="str">
        <f t="shared" si="232"/>
        <v>musical</v>
      </c>
      <c r="S2926">
        <v>42103.223495370366</v>
      </c>
      <c r="T2926">
        <v>42132.832638888889</v>
      </c>
      <c r="U2926" s="11">
        <f t="shared" si="228"/>
        <v>42103.223495370366</v>
      </c>
      <c r="V2926" s="11">
        <f t="shared" si="229"/>
        <v>42132.832638888889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s="7">
        <f t="shared" si="230"/>
        <v>231.66</v>
      </c>
      <c r="Q2927" t="str">
        <f t="shared" si="231"/>
        <v>theater</v>
      </c>
      <c r="R2927" t="str">
        <f t="shared" si="232"/>
        <v>musical</v>
      </c>
      <c r="S2927">
        <v>41863.250787037032</v>
      </c>
      <c r="T2927">
        <v>41893.250787037032</v>
      </c>
      <c r="U2927" s="11">
        <f t="shared" si="228"/>
        <v>41863.250787037032</v>
      </c>
      <c r="V2927" s="11">
        <f t="shared" si="229"/>
        <v>41893.250787037032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s="7">
        <f t="shared" si="230"/>
        <v>75</v>
      </c>
      <c r="Q2928" t="str">
        <f t="shared" si="231"/>
        <v>theater</v>
      </c>
      <c r="R2928" t="str">
        <f t="shared" si="232"/>
        <v>musical</v>
      </c>
      <c r="S2928">
        <v>42044.432627314811</v>
      </c>
      <c r="T2928">
        <v>42058.432627314811</v>
      </c>
      <c r="U2928" s="11">
        <f t="shared" si="228"/>
        <v>42044.432627314811</v>
      </c>
      <c r="V2928" s="11">
        <f t="shared" si="229"/>
        <v>42058.432627314811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s="7">
        <f t="shared" si="230"/>
        <v>112.14</v>
      </c>
      <c r="Q2929" t="str">
        <f t="shared" si="231"/>
        <v>theater</v>
      </c>
      <c r="R2929" t="str">
        <f t="shared" si="232"/>
        <v>musical</v>
      </c>
      <c r="S2929">
        <v>41806.335983796293</v>
      </c>
      <c r="T2929">
        <v>41834.875</v>
      </c>
      <c r="U2929" s="11">
        <f t="shared" si="228"/>
        <v>41806.335983796293</v>
      </c>
      <c r="V2929" s="11">
        <f t="shared" si="229"/>
        <v>41834.875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s="7">
        <f t="shared" si="230"/>
        <v>41.67</v>
      </c>
      <c r="Q2930" t="str">
        <f t="shared" si="231"/>
        <v>theater</v>
      </c>
      <c r="R2930" t="str">
        <f t="shared" si="232"/>
        <v>musical</v>
      </c>
      <c r="S2930">
        <v>42403.664884259262</v>
      </c>
      <c r="T2930">
        <v>42433.664884259262</v>
      </c>
      <c r="U2930" s="11">
        <f t="shared" si="228"/>
        <v>42403.664884259262</v>
      </c>
      <c r="V2930" s="11">
        <f t="shared" si="229"/>
        <v>42433.664884259262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s="7">
        <f t="shared" si="230"/>
        <v>255.17</v>
      </c>
      <c r="Q2931" t="str">
        <f t="shared" si="231"/>
        <v>theater</v>
      </c>
      <c r="R2931" t="str">
        <f t="shared" si="232"/>
        <v>musical</v>
      </c>
      <c r="S2931">
        <v>41754.230995370366</v>
      </c>
      <c r="T2931">
        <v>41784.230995370366</v>
      </c>
      <c r="U2931" s="11">
        <f t="shared" si="228"/>
        <v>41754.230995370366</v>
      </c>
      <c r="V2931" s="11">
        <f t="shared" si="229"/>
        <v>41784.230995370366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s="7">
        <f t="shared" si="230"/>
        <v>162.77000000000001</v>
      </c>
      <c r="Q2932" t="str">
        <f t="shared" si="231"/>
        <v>theater</v>
      </c>
      <c r="R2932" t="str">
        <f t="shared" si="232"/>
        <v>musical</v>
      </c>
      <c r="S2932">
        <v>42101.250740740739</v>
      </c>
      <c r="T2932">
        <v>42131.250740740739</v>
      </c>
      <c r="U2932" s="11">
        <f t="shared" si="228"/>
        <v>42101.250740740739</v>
      </c>
      <c r="V2932" s="11">
        <f t="shared" si="229"/>
        <v>42131.250740740739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s="7">
        <f t="shared" si="230"/>
        <v>88.33</v>
      </c>
      <c r="Q2933" t="str">
        <f t="shared" si="231"/>
        <v>theater</v>
      </c>
      <c r="R2933" t="str">
        <f t="shared" si="232"/>
        <v>musical</v>
      </c>
      <c r="S2933">
        <v>41871.957905092589</v>
      </c>
      <c r="T2933">
        <v>41896.922222222223</v>
      </c>
      <c r="U2933" s="11">
        <f t="shared" si="228"/>
        <v>41871.957905092589</v>
      </c>
      <c r="V2933" s="11">
        <f t="shared" si="229"/>
        <v>41896.922222222223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s="7">
        <f t="shared" si="230"/>
        <v>85.74</v>
      </c>
      <c r="Q2934" t="str">
        <f t="shared" si="231"/>
        <v>theater</v>
      </c>
      <c r="R2934" t="str">
        <f t="shared" si="232"/>
        <v>musical</v>
      </c>
      <c r="S2934">
        <v>42024.831446759257</v>
      </c>
      <c r="T2934">
        <v>42056.124999999993</v>
      </c>
      <c r="U2934" s="11">
        <f t="shared" si="228"/>
        <v>42024.831446759257</v>
      </c>
      <c r="V2934" s="11">
        <f t="shared" si="229"/>
        <v>42056.124999999993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s="7">
        <f t="shared" si="230"/>
        <v>47.57</v>
      </c>
      <c r="Q2935" t="str">
        <f t="shared" si="231"/>
        <v>theater</v>
      </c>
      <c r="R2935" t="str">
        <f t="shared" si="232"/>
        <v>musical</v>
      </c>
      <c r="S2935">
        <v>42495.623298611106</v>
      </c>
      <c r="T2935">
        <v>42525.623298611106</v>
      </c>
      <c r="U2935" s="11">
        <f t="shared" si="228"/>
        <v>42495.623298611106</v>
      </c>
      <c r="V2935" s="11">
        <f t="shared" si="229"/>
        <v>42525.623298611106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s="7">
        <f t="shared" si="230"/>
        <v>72.97</v>
      </c>
      <c r="Q2936" t="str">
        <f t="shared" si="231"/>
        <v>theater</v>
      </c>
      <c r="R2936" t="str">
        <f t="shared" si="232"/>
        <v>musical</v>
      </c>
      <c r="S2936">
        <v>41775.302824074075</v>
      </c>
      <c r="T2936">
        <v>41805.302824074075</v>
      </c>
      <c r="U2936" s="11">
        <f t="shared" si="228"/>
        <v>41775.302824074075</v>
      </c>
      <c r="V2936" s="11">
        <f t="shared" si="229"/>
        <v>41805.302824074075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s="7">
        <f t="shared" si="230"/>
        <v>90.54</v>
      </c>
      <c r="Q2937" t="str">
        <f t="shared" si="231"/>
        <v>theater</v>
      </c>
      <c r="R2937" t="str">
        <f t="shared" si="232"/>
        <v>musical</v>
      </c>
      <c r="S2937">
        <v>42553.250092592592</v>
      </c>
      <c r="T2937">
        <v>42611.374999999993</v>
      </c>
      <c r="U2937" s="11">
        <f t="shared" si="228"/>
        <v>42553.250092592592</v>
      </c>
      <c r="V2937" s="11">
        <f t="shared" si="229"/>
        <v>42611.374999999993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s="7">
        <f t="shared" si="230"/>
        <v>37.65</v>
      </c>
      <c r="Q2938" t="str">
        <f t="shared" si="231"/>
        <v>theater</v>
      </c>
      <c r="R2938" t="str">
        <f t="shared" si="232"/>
        <v>musical</v>
      </c>
      <c r="S2938">
        <v>41912.317395833328</v>
      </c>
      <c r="T2938">
        <v>41924.874305555553</v>
      </c>
      <c r="U2938" s="11">
        <f t="shared" si="228"/>
        <v>41912.317395833328</v>
      </c>
      <c r="V2938" s="11">
        <f t="shared" si="229"/>
        <v>41924.874305555553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s="7">
        <f t="shared" si="230"/>
        <v>36.36</v>
      </c>
      <c r="Q2939" t="str">
        <f t="shared" si="231"/>
        <v>theater</v>
      </c>
      <c r="R2939" t="str">
        <f t="shared" si="232"/>
        <v>musical</v>
      </c>
      <c r="S2939">
        <v>41803.123993055553</v>
      </c>
      <c r="T2939">
        <v>41833.123993055553</v>
      </c>
      <c r="U2939" s="11">
        <f t="shared" si="228"/>
        <v>41803.123993055553</v>
      </c>
      <c r="V2939" s="11">
        <f t="shared" si="229"/>
        <v>41833.123993055553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s="7">
        <f t="shared" si="230"/>
        <v>126.72</v>
      </c>
      <c r="Q2940" t="str">
        <f t="shared" si="231"/>
        <v>theater</v>
      </c>
      <c r="R2940" t="str">
        <f t="shared" si="232"/>
        <v>musical</v>
      </c>
      <c r="S2940">
        <v>42004.370532407404</v>
      </c>
      <c r="T2940">
        <v>42034.370532407404</v>
      </c>
      <c r="U2940" s="11">
        <f t="shared" si="228"/>
        <v>42004.370532407404</v>
      </c>
      <c r="V2940" s="11">
        <f t="shared" si="229"/>
        <v>42034.370532407404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s="7">
        <f t="shared" si="230"/>
        <v>329.2</v>
      </c>
      <c r="Q2941" t="str">
        <f t="shared" si="231"/>
        <v>theater</v>
      </c>
      <c r="R2941" t="str">
        <f t="shared" si="232"/>
        <v>musical</v>
      </c>
      <c r="S2941">
        <v>41845.47583333333</v>
      </c>
      <c r="T2941">
        <v>41878.708333333328</v>
      </c>
      <c r="U2941" s="11">
        <f t="shared" si="228"/>
        <v>41845.47583333333</v>
      </c>
      <c r="V2941" s="11">
        <f t="shared" si="229"/>
        <v>41878.708333333328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s="7">
        <f t="shared" si="230"/>
        <v>81.239999999999995</v>
      </c>
      <c r="Q2942" t="str">
        <f t="shared" si="231"/>
        <v>theater</v>
      </c>
      <c r="R2942" t="str">
        <f t="shared" si="232"/>
        <v>musical</v>
      </c>
      <c r="S2942">
        <v>41982.440023148149</v>
      </c>
      <c r="T2942">
        <v>42022.440023148149</v>
      </c>
      <c r="U2942" s="11">
        <f t="shared" si="228"/>
        <v>41982.440023148149</v>
      </c>
      <c r="V2942" s="11">
        <f t="shared" si="229"/>
        <v>42022.440023148149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7">
        <f t="shared" si="230"/>
        <v>1</v>
      </c>
      <c r="Q2943" t="str">
        <f t="shared" si="231"/>
        <v>theater</v>
      </c>
      <c r="R2943" t="str">
        <f t="shared" si="232"/>
        <v>spaces</v>
      </c>
      <c r="S2943">
        <v>42034.626793981479</v>
      </c>
      <c r="T2943">
        <v>42064.626793981479</v>
      </c>
      <c r="U2943" s="11">
        <f t="shared" si="228"/>
        <v>42034.626793981479</v>
      </c>
      <c r="V2943" s="11">
        <f t="shared" si="229"/>
        <v>42064.626793981479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7">
        <f t="shared" si="230"/>
        <v>202.23</v>
      </c>
      <c r="Q2944" t="str">
        <f t="shared" si="231"/>
        <v>theater</v>
      </c>
      <c r="R2944" t="str">
        <f t="shared" si="232"/>
        <v>spaces</v>
      </c>
      <c r="S2944">
        <v>42334.470590277771</v>
      </c>
      <c r="T2944">
        <v>42354.512499999997</v>
      </c>
      <c r="U2944" s="11">
        <f t="shared" si="228"/>
        <v>42334.470590277771</v>
      </c>
      <c r="V2944" s="11">
        <f t="shared" si="229"/>
        <v>42354.512499999997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7" t="e">
        <f t="shared" si="230"/>
        <v>#DIV/0!</v>
      </c>
      <c r="Q2945" t="str">
        <f t="shared" si="231"/>
        <v>theater</v>
      </c>
      <c r="R2945" t="str">
        <f t="shared" si="232"/>
        <v>spaces</v>
      </c>
      <c r="S2945">
        <v>42076.796064814807</v>
      </c>
      <c r="T2945">
        <v>42106.796064814807</v>
      </c>
      <c r="U2945" s="11">
        <f t="shared" si="228"/>
        <v>42076.796064814807</v>
      </c>
      <c r="V2945" s="11">
        <f t="shared" si="229"/>
        <v>42106.796064814807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7">
        <f t="shared" si="230"/>
        <v>100</v>
      </c>
      <c r="Q2946" t="str">
        <f t="shared" si="231"/>
        <v>theater</v>
      </c>
      <c r="R2946" t="str">
        <f t="shared" si="232"/>
        <v>spaces</v>
      </c>
      <c r="S2946">
        <v>42132.580995370365</v>
      </c>
      <c r="T2946">
        <v>42162.580995370365</v>
      </c>
      <c r="U2946" s="11">
        <f t="shared" ref="U2946:U3009" si="233">(((J2946/60)/60)/24)+DATE(1970,1,1)+(-8/24)</f>
        <v>42132.580995370365</v>
      </c>
      <c r="V2946" s="11">
        <f t="shared" ref="V2946:V3009" si="234">(((I2946/60)/60)/24)+DATE(1970,1,1)+(-8/24)</f>
        <v>42162.580995370365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7" t="e">
        <f t="shared" ref="P2947:P3010" si="235">ROUND(E2947/L2947,2)</f>
        <v>#DIV/0!</v>
      </c>
      <c r="Q2947" t="str">
        <f t="shared" ref="Q2947:Q3010" si="236">LEFT(N2947,SEARCH("/",N2947,1)-1)</f>
        <v>theater</v>
      </c>
      <c r="R2947" t="str">
        <f t="shared" ref="R2947:R3010" si="237">RIGHT(N2947,LEN(N2947)-SEARCH("/",N2947))</f>
        <v>spaces</v>
      </c>
      <c r="S2947">
        <v>42117.806250000001</v>
      </c>
      <c r="T2947">
        <v>42147.806250000001</v>
      </c>
      <c r="U2947" s="11">
        <f t="shared" si="233"/>
        <v>42117.806250000001</v>
      </c>
      <c r="V2947" s="11">
        <f t="shared" si="234"/>
        <v>42147.806250000001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7">
        <f t="shared" si="235"/>
        <v>1</v>
      </c>
      <c r="Q2948" t="str">
        <f t="shared" si="236"/>
        <v>theater</v>
      </c>
      <c r="R2948" t="str">
        <f t="shared" si="237"/>
        <v>spaces</v>
      </c>
      <c r="S2948">
        <v>42567.197824074072</v>
      </c>
      <c r="T2948">
        <v>42597.197824074072</v>
      </c>
      <c r="U2948" s="11">
        <f t="shared" si="233"/>
        <v>42567.197824074072</v>
      </c>
      <c r="V2948" s="11">
        <f t="shared" si="234"/>
        <v>42597.197824074072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7">
        <f t="shared" si="235"/>
        <v>82.46</v>
      </c>
      <c r="Q2949" t="str">
        <f t="shared" si="236"/>
        <v>theater</v>
      </c>
      <c r="R2949" t="str">
        <f t="shared" si="237"/>
        <v>spaces</v>
      </c>
      <c r="S2949">
        <v>42649.228784722225</v>
      </c>
      <c r="T2949">
        <v>42698.382638888892</v>
      </c>
      <c r="U2949" s="11">
        <f t="shared" si="233"/>
        <v>42649.228784722225</v>
      </c>
      <c r="V2949" s="11">
        <f t="shared" si="234"/>
        <v>42698.382638888892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7">
        <f t="shared" si="235"/>
        <v>2.67</v>
      </c>
      <c r="Q2950" t="str">
        <f t="shared" si="236"/>
        <v>theater</v>
      </c>
      <c r="R2950" t="str">
        <f t="shared" si="237"/>
        <v>spaces</v>
      </c>
      <c r="S2950">
        <v>42097.315891203696</v>
      </c>
      <c r="T2950">
        <v>42157.315891203696</v>
      </c>
      <c r="U2950" s="11">
        <f t="shared" si="233"/>
        <v>42097.315891203696</v>
      </c>
      <c r="V2950" s="11">
        <f t="shared" si="234"/>
        <v>42157.315891203696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7">
        <f t="shared" si="235"/>
        <v>12.5</v>
      </c>
      <c r="Q2951" t="str">
        <f t="shared" si="236"/>
        <v>theater</v>
      </c>
      <c r="R2951" t="str">
        <f t="shared" si="237"/>
        <v>spaces</v>
      </c>
      <c r="S2951">
        <v>42297.48978009259</v>
      </c>
      <c r="T2951">
        <v>42327.531446759262</v>
      </c>
      <c r="U2951" s="11">
        <f t="shared" si="233"/>
        <v>42297.48978009259</v>
      </c>
      <c r="V2951" s="11">
        <f t="shared" si="234"/>
        <v>42327.531446759262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7" t="e">
        <f t="shared" si="235"/>
        <v>#DIV/0!</v>
      </c>
      <c r="Q2952" t="str">
        <f t="shared" si="236"/>
        <v>theater</v>
      </c>
      <c r="R2952" t="str">
        <f t="shared" si="237"/>
        <v>spaces</v>
      </c>
      <c r="S2952">
        <v>42362.031851851854</v>
      </c>
      <c r="T2952">
        <v>42392.031851851854</v>
      </c>
      <c r="U2952" s="11">
        <f t="shared" si="233"/>
        <v>42362.031851851854</v>
      </c>
      <c r="V2952" s="11">
        <f t="shared" si="234"/>
        <v>42392.031851851854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7">
        <f t="shared" si="235"/>
        <v>18.899999999999999</v>
      </c>
      <c r="Q2953" t="str">
        <f t="shared" si="236"/>
        <v>theater</v>
      </c>
      <c r="R2953" t="str">
        <f t="shared" si="237"/>
        <v>spaces</v>
      </c>
      <c r="S2953">
        <v>41872.469594907401</v>
      </c>
      <c r="T2953">
        <v>41917.469594907401</v>
      </c>
      <c r="U2953" s="11">
        <f t="shared" si="233"/>
        <v>41872.469594907401</v>
      </c>
      <c r="V2953" s="11">
        <f t="shared" si="234"/>
        <v>41917.469594907401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7">
        <f t="shared" si="235"/>
        <v>200.63</v>
      </c>
      <c r="Q2954" t="str">
        <f t="shared" si="236"/>
        <v>theater</v>
      </c>
      <c r="R2954" t="str">
        <f t="shared" si="237"/>
        <v>spaces</v>
      </c>
      <c r="S2954">
        <v>42628.356932870367</v>
      </c>
      <c r="T2954">
        <v>42659.833333333336</v>
      </c>
      <c r="U2954" s="11">
        <f t="shared" si="233"/>
        <v>42628.356932870367</v>
      </c>
      <c r="V2954" s="11">
        <f t="shared" si="234"/>
        <v>42659.833333333336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7">
        <f t="shared" si="235"/>
        <v>201.67</v>
      </c>
      <c r="Q2955" t="str">
        <f t="shared" si="236"/>
        <v>theater</v>
      </c>
      <c r="R2955" t="str">
        <f t="shared" si="237"/>
        <v>spaces</v>
      </c>
      <c r="S2955">
        <v>42255.458576388883</v>
      </c>
      <c r="T2955">
        <v>42285.458576388883</v>
      </c>
      <c r="U2955" s="11">
        <f t="shared" si="233"/>
        <v>42255.458576388883</v>
      </c>
      <c r="V2955" s="11">
        <f t="shared" si="234"/>
        <v>42285.458576388883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7" t="e">
        <f t="shared" si="235"/>
        <v>#DIV/0!</v>
      </c>
      <c r="Q2956" t="str">
        <f t="shared" si="236"/>
        <v>theater</v>
      </c>
      <c r="R2956" t="str">
        <f t="shared" si="237"/>
        <v>spaces</v>
      </c>
      <c r="S2956">
        <v>42790.250034722216</v>
      </c>
      <c r="T2956">
        <v>42810.208368055559</v>
      </c>
      <c r="U2956" s="11">
        <f t="shared" si="233"/>
        <v>42790.250034722216</v>
      </c>
      <c r="V2956" s="11">
        <f t="shared" si="234"/>
        <v>42810.208368055559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7">
        <f t="shared" si="235"/>
        <v>65</v>
      </c>
      <c r="Q2957" t="str">
        <f t="shared" si="236"/>
        <v>theater</v>
      </c>
      <c r="R2957" t="str">
        <f t="shared" si="237"/>
        <v>spaces</v>
      </c>
      <c r="S2957">
        <v>42141.407974537033</v>
      </c>
      <c r="T2957">
        <v>42171.407974537033</v>
      </c>
      <c r="U2957" s="11">
        <f t="shared" si="233"/>
        <v>42141.407974537033</v>
      </c>
      <c r="V2957" s="11">
        <f t="shared" si="234"/>
        <v>42171.407974537033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7">
        <f t="shared" si="235"/>
        <v>66.099999999999994</v>
      </c>
      <c r="Q2958" t="str">
        <f t="shared" si="236"/>
        <v>theater</v>
      </c>
      <c r="R2958" t="str">
        <f t="shared" si="237"/>
        <v>spaces</v>
      </c>
      <c r="S2958">
        <v>42464.625578703701</v>
      </c>
      <c r="T2958">
        <v>42494.625578703701</v>
      </c>
      <c r="U2958" s="11">
        <f t="shared" si="233"/>
        <v>42464.625578703701</v>
      </c>
      <c r="V2958" s="11">
        <f t="shared" si="234"/>
        <v>42494.625578703701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7">
        <f t="shared" si="235"/>
        <v>93.33</v>
      </c>
      <c r="Q2959" t="str">
        <f t="shared" si="236"/>
        <v>theater</v>
      </c>
      <c r="R2959" t="str">
        <f t="shared" si="237"/>
        <v>spaces</v>
      </c>
      <c r="S2959">
        <v>42030.67791666666</v>
      </c>
      <c r="T2959">
        <v>42090.636249999996</v>
      </c>
      <c r="U2959" s="11">
        <f t="shared" si="233"/>
        <v>42030.67791666666</v>
      </c>
      <c r="V2959" s="11">
        <f t="shared" si="234"/>
        <v>42090.636249999996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7" t="e">
        <f t="shared" si="235"/>
        <v>#DIV/0!</v>
      </c>
      <c r="Q2960" t="str">
        <f t="shared" si="236"/>
        <v>theater</v>
      </c>
      <c r="R2960" t="str">
        <f t="shared" si="237"/>
        <v>spaces</v>
      </c>
      <c r="S2960">
        <v>42438.445798611108</v>
      </c>
      <c r="T2960">
        <v>42498.404131944444</v>
      </c>
      <c r="U2960" s="11">
        <f t="shared" si="233"/>
        <v>42438.445798611108</v>
      </c>
      <c r="V2960" s="11">
        <f t="shared" si="234"/>
        <v>42498.404131944444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7" t="e">
        <f t="shared" si="235"/>
        <v>#DIV/0!</v>
      </c>
      <c r="Q2961" t="str">
        <f t="shared" si="236"/>
        <v>theater</v>
      </c>
      <c r="R2961" t="str">
        <f t="shared" si="237"/>
        <v>spaces</v>
      </c>
      <c r="S2961">
        <v>42497.675057870372</v>
      </c>
      <c r="T2961">
        <v>42527.675057870372</v>
      </c>
      <c r="U2961" s="11">
        <f t="shared" si="233"/>
        <v>42497.675057870372</v>
      </c>
      <c r="V2961" s="11">
        <f t="shared" si="234"/>
        <v>42527.675057870372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7" t="e">
        <f t="shared" si="235"/>
        <v>#DIV/0!</v>
      </c>
      <c r="Q2962" t="str">
        <f t="shared" si="236"/>
        <v>theater</v>
      </c>
      <c r="R2962" t="str">
        <f t="shared" si="237"/>
        <v>spaces</v>
      </c>
      <c r="S2962">
        <v>41863.42387731481</v>
      </c>
      <c r="T2962">
        <v>41893.42387731481</v>
      </c>
      <c r="U2962" s="11">
        <f t="shared" si="233"/>
        <v>41863.42387731481</v>
      </c>
      <c r="V2962" s="11">
        <f t="shared" si="234"/>
        <v>41893.42387731481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s="7">
        <f t="shared" si="235"/>
        <v>50.75</v>
      </c>
      <c r="Q2963" t="str">
        <f t="shared" si="236"/>
        <v>theater</v>
      </c>
      <c r="R2963" t="str">
        <f t="shared" si="237"/>
        <v>plays</v>
      </c>
      <c r="S2963">
        <v>42060.879155092589</v>
      </c>
      <c r="T2963">
        <v>42088.833333333336</v>
      </c>
      <c r="U2963" s="11">
        <f t="shared" si="233"/>
        <v>42060.879155092589</v>
      </c>
      <c r="V2963" s="11">
        <f t="shared" si="234"/>
        <v>42088.833333333336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s="7">
        <f t="shared" si="235"/>
        <v>60.9</v>
      </c>
      <c r="Q2964" t="str">
        <f t="shared" si="236"/>
        <v>theater</v>
      </c>
      <c r="R2964" t="str">
        <f t="shared" si="237"/>
        <v>plays</v>
      </c>
      <c r="S2964">
        <v>42035.910949074074</v>
      </c>
      <c r="T2964">
        <v>42063.957638888889</v>
      </c>
      <c r="U2964" s="11">
        <f t="shared" si="233"/>
        <v>42035.910949074074</v>
      </c>
      <c r="V2964" s="11">
        <f t="shared" si="234"/>
        <v>42063.957638888889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s="7">
        <f t="shared" si="235"/>
        <v>109.03</v>
      </c>
      <c r="Q2965" t="str">
        <f t="shared" si="236"/>
        <v>theater</v>
      </c>
      <c r="R2965" t="str">
        <f t="shared" si="237"/>
        <v>plays</v>
      </c>
      <c r="S2965">
        <v>42157.13685185185</v>
      </c>
      <c r="T2965">
        <v>42187.13685185185</v>
      </c>
      <c r="U2965" s="11">
        <f t="shared" si="233"/>
        <v>42157.13685185185</v>
      </c>
      <c r="V2965" s="11">
        <f t="shared" si="234"/>
        <v>42187.13685185185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s="7">
        <f t="shared" si="235"/>
        <v>25.69</v>
      </c>
      <c r="Q2966" t="str">
        <f t="shared" si="236"/>
        <v>theater</v>
      </c>
      <c r="R2966" t="str">
        <f t="shared" si="237"/>
        <v>plays</v>
      </c>
      <c r="S2966">
        <v>41827.576608796291</v>
      </c>
      <c r="T2966">
        <v>41857.563888888886</v>
      </c>
      <c r="U2966" s="11">
        <f t="shared" si="233"/>
        <v>41827.576608796291</v>
      </c>
      <c r="V2966" s="11">
        <f t="shared" si="234"/>
        <v>41857.563888888886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s="7">
        <f t="shared" si="235"/>
        <v>41.92</v>
      </c>
      <c r="Q2967" t="str">
        <f t="shared" si="236"/>
        <v>theater</v>
      </c>
      <c r="R2967" t="str">
        <f t="shared" si="237"/>
        <v>plays</v>
      </c>
      <c r="S2967">
        <v>42162.396215277775</v>
      </c>
      <c r="T2967">
        <v>42192.396215277775</v>
      </c>
      <c r="U2967" s="11">
        <f t="shared" si="233"/>
        <v>42162.396215277775</v>
      </c>
      <c r="V2967" s="11">
        <f t="shared" si="234"/>
        <v>42192.396215277775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s="7">
        <f t="shared" si="235"/>
        <v>88.77</v>
      </c>
      <c r="Q2968" t="str">
        <f t="shared" si="236"/>
        <v>theater</v>
      </c>
      <c r="R2968" t="str">
        <f t="shared" si="237"/>
        <v>plays</v>
      </c>
      <c r="S2968">
        <v>42233.405231481483</v>
      </c>
      <c r="T2968">
        <v>42263.405231481483</v>
      </c>
      <c r="U2968" s="11">
        <f t="shared" si="233"/>
        <v>42233.405231481483</v>
      </c>
      <c r="V2968" s="11">
        <f t="shared" si="234"/>
        <v>42263.405231481483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s="7">
        <f t="shared" si="235"/>
        <v>80.23</v>
      </c>
      <c r="Q2969" t="str">
        <f t="shared" si="236"/>
        <v>theater</v>
      </c>
      <c r="R2969" t="str">
        <f t="shared" si="237"/>
        <v>plays</v>
      </c>
      <c r="S2969">
        <v>42041.864490740736</v>
      </c>
      <c r="T2969">
        <v>42071.822824074072</v>
      </c>
      <c r="U2969" s="11">
        <f t="shared" si="233"/>
        <v>42041.864490740736</v>
      </c>
      <c r="V2969" s="11">
        <f t="shared" si="234"/>
        <v>42071.822824074072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s="7">
        <f t="shared" si="235"/>
        <v>78.94</v>
      </c>
      <c r="Q2970" t="str">
        <f t="shared" si="236"/>
        <v>theater</v>
      </c>
      <c r="R2970" t="str">
        <f t="shared" si="237"/>
        <v>plays</v>
      </c>
      <c r="S2970">
        <v>42585.190509259257</v>
      </c>
      <c r="T2970">
        <v>42598.832638888889</v>
      </c>
      <c r="U2970" s="11">
        <f t="shared" si="233"/>
        <v>42585.190509259257</v>
      </c>
      <c r="V2970" s="11">
        <f t="shared" si="234"/>
        <v>42598.832638888889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s="7">
        <f t="shared" si="235"/>
        <v>95.59</v>
      </c>
      <c r="Q2971" t="str">
        <f t="shared" si="236"/>
        <v>theater</v>
      </c>
      <c r="R2971" t="str">
        <f t="shared" si="237"/>
        <v>plays</v>
      </c>
      <c r="S2971">
        <v>42097.453159722216</v>
      </c>
      <c r="T2971">
        <v>42127.618750000001</v>
      </c>
      <c r="U2971" s="11">
        <f t="shared" si="233"/>
        <v>42097.453159722216</v>
      </c>
      <c r="V2971" s="11">
        <f t="shared" si="234"/>
        <v>42127.618750000001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s="7">
        <f t="shared" si="235"/>
        <v>69.89</v>
      </c>
      <c r="Q2972" t="str">
        <f t="shared" si="236"/>
        <v>theater</v>
      </c>
      <c r="R2972" t="str">
        <f t="shared" si="237"/>
        <v>plays</v>
      </c>
      <c r="S2972">
        <v>41808.336238425924</v>
      </c>
      <c r="T2972">
        <v>41838.336238425924</v>
      </c>
      <c r="U2972" s="11">
        <f t="shared" si="233"/>
        <v>41808.336238425924</v>
      </c>
      <c r="V2972" s="11">
        <f t="shared" si="234"/>
        <v>41838.336238425924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s="7">
        <f t="shared" si="235"/>
        <v>74.53</v>
      </c>
      <c r="Q2973" t="str">
        <f t="shared" si="236"/>
        <v>theater</v>
      </c>
      <c r="R2973" t="str">
        <f t="shared" si="237"/>
        <v>plays</v>
      </c>
      <c r="S2973">
        <v>41852.324976851851</v>
      </c>
      <c r="T2973">
        <v>41882.324976851851</v>
      </c>
      <c r="U2973" s="11">
        <f t="shared" si="233"/>
        <v>41852.324976851851</v>
      </c>
      <c r="V2973" s="11">
        <f t="shared" si="234"/>
        <v>41882.324976851851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s="7">
        <f t="shared" si="235"/>
        <v>123.94</v>
      </c>
      <c r="Q2974" t="str">
        <f t="shared" si="236"/>
        <v>theater</v>
      </c>
      <c r="R2974" t="str">
        <f t="shared" si="237"/>
        <v>plays</v>
      </c>
      <c r="S2974">
        <v>42693.77685185185</v>
      </c>
      <c r="T2974">
        <v>42708.708333333336</v>
      </c>
      <c r="U2974" s="11">
        <f t="shared" si="233"/>
        <v>42693.77685185185</v>
      </c>
      <c r="V2974" s="11">
        <f t="shared" si="234"/>
        <v>42708.708333333336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s="7">
        <f t="shared" si="235"/>
        <v>264.85000000000002</v>
      </c>
      <c r="Q2975" t="str">
        <f t="shared" si="236"/>
        <v>theater</v>
      </c>
      <c r="R2975" t="str">
        <f t="shared" si="237"/>
        <v>plays</v>
      </c>
      <c r="S2975">
        <v>42341.485046296293</v>
      </c>
      <c r="T2975">
        <v>42369.833333333336</v>
      </c>
      <c r="U2975" s="11">
        <f t="shared" si="233"/>
        <v>42341.485046296293</v>
      </c>
      <c r="V2975" s="11">
        <f t="shared" si="234"/>
        <v>42369.833333333336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s="7">
        <f t="shared" si="235"/>
        <v>58.62</v>
      </c>
      <c r="Q2976" t="str">
        <f t="shared" si="236"/>
        <v>theater</v>
      </c>
      <c r="R2976" t="str">
        <f t="shared" si="237"/>
        <v>plays</v>
      </c>
      <c r="S2976">
        <v>41879.727673611109</v>
      </c>
      <c r="T2976">
        <v>41907.732638888883</v>
      </c>
      <c r="U2976" s="11">
        <f t="shared" si="233"/>
        <v>41879.727673611109</v>
      </c>
      <c r="V2976" s="11">
        <f t="shared" si="234"/>
        <v>41907.732638888883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s="7">
        <f t="shared" si="235"/>
        <v>70.88</v>
      </c>
      <c r="Q2977" t="str">
        <f t="shared" si="236"/>
        <v>theater</v>
      </c>
      <c r="R2977" t="str">
        <f t="shared" si="237"/>
        <v>plays</v>
      </c>
      <c r="S2977">
        <v>41941.350532407407</v>
      </c>
      <c r="T2977">
        <v>41969.791666666664</v>
      </c>
      <c r="U2977" s="11">
        <f t="shared" si="233"/>
        <v>41941.350532407407</v>
      </c>
      <c r="V2977" s="11">
        <f t="shared" si="234"/>
        <v>41969.791666666664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s="7">
        <f t="shared" si="235"/>
        <v>8.57</v>
      </c>
      <c r="Q2978" t="str">
        <f t="shared" si="236"/>
        <v>theater</v>
      </c>
      <c r="R2978" t="str">
        <f t="shared" si="237"/>
        <v>plays</v>
      </c>
      <c r="S2978">
        <v>42425.397337962961</v>
      </c>
      <c r="T2978">
        <v>42442.166666666664</v>
      </c>
      <c r="U2978" s="11">
        <f t="shared" si="233"/>
        <v>42425.397337962961</v>
      </c>
      <c r="V2978" s="11">
        <f t="shared" si="234"/>
        <v>42442.166666666664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s="7">
        <f t="shared" si="235"/>
        <v>113.57</v>
      </c>
      <c r="Q2979" t="str">
        <f t="shared" si="236"/>
        <v>theater</v>
      </c>
      <c r="R2979" t="str">
        <f t="shared" si="237"/>
        <v>plays</v>
      </c>
      <c r="S2979">
        <v>42026.547847222224</v>
      </c>
      <c r="T2979">
        <v>42085.759722222218</v>
      </c>
      <c r="U2979" s="11">
        <f t="shared" si="233"/>
        <v>42026.547847222224</v>
      </c>
      <c r="V2979" s="11">
        <f t="shared" si="234"/>
        <v>42085.759722222218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s="7">
        <f t="shared" si="235"/>
        <v>60.69</v>
      </c>
      <c r="Q2980" t="str">
        <f t="shared" si="236"/>
        <v>theater</v>
      </c>
      <c r="R2980" t="str">
        <f t="shared" si="237"/>
        <v>plays</v>
      </c>
      <c r="S2980">
        <v>41922.307256944441</v>
      </c>
      <c r="T2980">
        <v>41931.915972222218</v>
      </c>
      <c r="U2980" s="11">
        <f t="shared" si="233"/>
        <v>41922.307256944441</v>
      </c>
      <c r="V2980" s="11">
        <f t="shared" si="234"/>
        <v>41931.915972222218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s="7">
        <f t="shared" si="235"/>
        <v>110.22</v>
      </c>
      <c r="Q2981" t="str">
        <f t="shared" si="236"/>
        <v>theater</v>
      </c>
      <c r="R2981" t="str">
        <f t="shared" si="237"/>
        <v>plays</v>
      </c>
      <c r="S2981">
        <v>41993.491006944438</v>
      </c>
      <c r="T2981">
        <v>42009.916666666664</v>
      </c>
      <c r="U2981" s="11">
        <f t="shared" si="233"/>
        <v>41993.491006944438</v>
      </c>
      <c r="V2981" s="11">
        <f t="shared" si="234"/>
        <v>42009.916666666664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s="7">
        <f t="shared" si="235"/>
        <v>136.46</v>
      </c>
      <c r="Q2982" t="str">
        <f t="shared" si="236"/>
        <v>theater</v>
      </c>
      <c r="R2982" t="str">
        <f t="shared" si="237"/>
        <v>plays</v>
      </c>
      <c r="S2982">
        <v>42219.58252314815</v>
      </c>
      <c r="T2982">
        <v>42239.749999999993</v>
      </c>
      <c r="U2982" s="11">
        <f t="shared" si="233"/>
        <v>42219.58252314815</v>
      </c>
      <c r="V2982" s="11">
        <f t="shared" si="234"/>
        <v>42239.749999999993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s="7">
        <f t="shared" si="235"/>
        <v>53.16</v>
      </c>
      <c r="Q2983" t="str">
        <f t="shared" si="236"/>
        <v>theater</v>
      </c>
      <c r="R2983" t="str">
        <f t="shared" si="237"/>
        <v>spaces</v>
      </c>
      <c r="S2983">
        <v>42225.226342592585</v>
      </c>
      <c r="T2983">
        <v>42270.226342592585</v>
      </c>
      <c r="U2983" s="11">
        <f t="shared" si="233"/>
        <v>42225.226342592585</v>
      </c>
      <c r="V2983" s="11">
        <f t="shared" si="234"/>
        <v>42270.226342592585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s="7">
        <f t="shared" si="235"/>
        <v>86.49</v>
      </c>
      <c r="Q2984" t="str">
        <f t="shared" si="236"/>
        <v>theater</v>
      </c>
      <c r="R2984" t="str">
        <f t="shared" si="237"/>
        <v>spaces</v>
      </c>
      <c r="S2984">
        <v>42381.353506944441</v>
      </c>
      <c r="T2984">
        <v>42411.353506944441</v>
      </c>
      <c r="U2984" s="11">
        <f t="shared" si="233"/>
        <v>42381.353506944441</v>
      </c>
      <c r="V2984" s="11">
        <f t="shared" si="234"/>
        <v>42411.353506944441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s="7">
        <f t="shared" si="235"/>
        <v>155.24</v>
      </c>
      <c r="Q2985" t="str">
        <f t="shared" si="236"/>
        <v>theater</v>
      </c>
      <c r="R2985" t="str">
        <f t="shared" si="237"/>
        <v>spaces</v>
      </c>
      <c r="S2985">
        <v>41894.299027777779</v>
      </c>
      <c r="T2985">
        <v>41954.340694444443</v>
      </c>
      <c r="U2985" s="11">
        <f t="shared" si="233"/>
        <v>41894.299027777779</v>
      </c>
      <c r="V2985" s="11">
        <f t="shared" si="234"/>
        <v>41954.340694444443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s="7">
        <f t="shared" si="235"/>
        <v>115.08</v>
      </c>
      <c r="Q2986" t="str">
        <f t="shared" si="236"/>
        <v>theater</v>
      </c>
      <c r="R2986" t="str">
        <f t="shared" si="237"/>
        <v>spaces</v>
      </c>
      <c r="S2986">
        <v>42575.945381944439</v>
      </c>
      <c r="T2986">
        <v>42605.945381944439</v>
      </c>
      <c r="U2986" s="11">
        <f t="shared" si="233"/>
        <v>42575.945381944439</v>
      </c>
      <c r="V2986" s="11">
        <f t="shared" si="234"/>
        <v>42605.945381944439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s="7">
        <f t="shared" si="235"/>
        <v>109.59</v>
      </c>
      <c r="Q2987" t="str">
        <f t="shared" si="236"/>
        <v>theater</v>
      </c>
      <c r="R2987" t="str">
        <f t="shared" si="237"/>
        <v>spaces</v>
      </c>
      <c r="S2987">
        <v>42654.640370370362</v>
      </c>
      <c r="T2987">
        <v>42673.833333333336</v>
      </c>
      <c r="U2987" s="11">
        <f t="shared" si="233"/>
        <v>42654.640370370362</v>
      </c>
      <c r="V2987" s="11">
        <f t="shared" si="234"/>
        <v>42673.833333333336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s="7">
        <f t="shared" si="235"/>
        <v>45.21</v>
      </c>
      <c r="Q2988" t="str">
        <f t="shared" si="236"/>
        <v>theater</v>
      </c>
      <c r="R2988" t="str">
        <f t="shared" si="237"/>
        <v>spaces</v>
      </c>
      <c r="S2988">
        <v>42431.16673611111</v>
      </c>
      <c r="T2988">
        <v>42491.125069444439</v>
      </c>
      <c r="U2988" s="11">
        <f t="shared" si="233"/>
        <v>42431.16673611111</v>
      </c>
      <c r="V2988" s="11">
        <f t="shared" si="234"/>
        <v>42491.125069444439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s="7">
        <f t="shared" si="235"/>
        <v>104.15</v>
      </c>
      <c r="Q2989" t="str">
        <f t="shared" si="236"/>
        <v>theater</v>
      </c>
      <c r="R2989" t="str">
        <f t="shared" si="237"/>
        <v>spaces</v>
      </c>
      <c r="S2989">
        <v>42626.973969907405</v>
      </c>
      <c r="T2989">
        <v>42655.666666666664</v>
      </c>
      <c r="U2989" s="11">
        <f t="shared" si="233"/>
        <v>42626.973969907405</v>
      </c>
      <c r="V2989" s="11">
        <f t="shared" si="234"/>
        <v>42655.666666666664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s="7">
        <f t="shared" si="235"/>
        <v>35.71</v>
      </c>
      <c r="Q2990" t="str">
        <f t="shared" si="236"/>
        <v>theater</v>
      </c>
      <c r="R2990" t="str">
        <f t="shared" si="237"/>
        <v>spaces</v>
      </c>
      <c r="S2990">
        <v>42511.028715277782</v>
      </c>
      <c r="T2990">
        <v>42541.028715277782</v>
      </c>
      <c r="U2990" s="11">
        <f t="shared" si="233"/>
        <v>42511.028715277782</v>
      </c>
      <c r="V2990" s="11">
        <f t="shared" si="234"/>
        <v>42541.028715277782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s="7">
        <f t="shared" si="235"/>
        <v>97</v>
      </c>
      <c r="Q2991" t="str">
        <f t="shared" si="236"/>
        <v>theater</v>
      </c>
      <c r="R2991" t="str">
        <f t="shared" si="237"/>
        <v>spaces</v>
      </c>
      <c r="S2991">
        <v>42336.687060185184</v>
      </c>
      <c r="T2991">
        <v>42358.874305555553</v>
      </c>
      <c r="U2991" s="11">
        <f t="shared" si="233"/>
        <v>42336.687060185184</v>
      </c>
      <c r="V2991" s="11">
        <f t="shared" si="234"/>
        <v>42358.874305555553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s="7">
        <f t="shared" si="235"/>
        <v>370.37</v>
      </c>
      <c r="Q2992" t="str">
        <f t="shared" si="236"/>
        <v>theater</v>
      </c>
      <c r="R2992" t="str">
        <f t="shared" si="237"/>
        <v>spaces</v>
      </c>
      <c r="S2992">
        <v>42341.240972222215</v>
      </c>
      <c r="T2992">
        <v>42376.240972222215</v>
      </c>
      <c r="U2992" s="11">
        <f t="shared" si="233"/>
        <v>42341.240972222215</v>
      </c>
      <c r="V2992" s="11">
        <f t="shared" si="234"/>
        <v>42376.240972222215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s="7">
        <f t="shared" si="235"/>
        <v>94.41</v>
      </c>
      <c r="Q2993" t="str">
        <f t="shared" si="236"/>
        <v>theater</v>
      </c>
      <c r="R2993" t="str">
        <f t="shared" si="237"/>
        <v>spaces</v>
      </c>
      <c r="S2993">
        <v>42740.503819444442</v>
      </c>
      <c r="T2993">
        <v>42762.503819444442</v>
      </c>
      <c r="U2993" s="11">
        <f t="shared" si="233"/>
        <v>42740.503819444442</v>
      </c>
      <c r="V2993" s="11">
        <f t="shared" si="234"/>
        <v>42762.503819444442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s="7">
        <f t="shared" si="235"/>
        <v>48.98</v>
      </c>
      <c r="Q2994" t="str">
        <f t="shared" si="236"/>
        <v>theater</v>
      </c>
      <c r="R2994" t="str">
        <f t="shared" si="237"/>
        <v>spaces</v>
      </c>
      <c r="S2994">
        <v>42622.434143518512</v>
      </c>
      <c r="T2994">
        <v>42652.434143518512</v>
      </c>
      <c r="U2994" s="11">
        <f t="shared" si="233"/>
        <v>42622.434143518512</v>
      </c>
      <c r="V2994" s="11">
        <f t="shared" si="234"/>
        <v>42652.434143518512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s="7">
        <f t="shared" si="235"/>
        <v>45.59</v>
      </c>
      <c r="Q2995" t="str">
        <f t="shared" si="236"/>
        <v>theater</v>
      </c>
      <c r="R2995" t="str">
        <f t="shared" si="237"/>
        <v>spaces</v>
      </c>
      <c r="S2995">
        <v>42390.50540509259</v>
      </c>
      <c r="T2995">
        <v>42420.50540509259</v>
      </c>
      <c r="U2995" s="11">
        <f t="shared" si="233"/>
        <v>42390.50540509259</v>
      </c>
      <c r="V2995" s="11">
        <f t="shared" si="234"/>
        <v>42420.50540509259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s="7">
        <f t="shared" si="235"/>
        <v>23.28</v>
      </c>
      <c r="Q2996" t="str">
        <f t="shared" si="236"/>
        <v>theater</v>
      </c>
      <c r="R2996" t="str">
        <f t="shared" si="237"/>
        <v>spaces</v>
      </c>
      <c r="S2996">
        <v>41885.145509259259</v>
      </c>
      <c r="T2996">
        <v>41915.145509259259</v>
      </c>
      <c r="U2996" s="11">
        <f t="shared" si="233"/>
        <v>41885.145509259259</v>
      </c>
      <c r="V2996" s="11">
        <f t="shared" si="234"/>
        <v>41915.145509259259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s="7">
        <f t="shared" si="235"/>
        <v>63.23</v>
      </c>
      <c r="Q2997" t="str">
        <f t="shared" si="236"/>
        <v>theater</v>
      </c>
      <c r="R2997" t="str">
        <f t="shared" si="237"/>
        <v>spaces</v>
      </c>
      <c r="S2997">
        <v>42724.331840277773</v>
      </c>
      <c r="T2997">
        <v>42754.331840277773</v>
      </c>
      <c r="U2997" s="11">
        <f t="shared" si="233"/>
        <v>42724.331840277773</v>
      </c>
      <c r="V2997" s="11">
        <f t="shared" si="234"/>
        <v>42754.331840277773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s="7">
        <f t="shared" si="235"/>
        <v>153.52000000000001</v>
      </c>
      <c r="Q2998" t="str">
        <f t="shared" si="236"/>
        <v>theater</v>
      </c>
      <c r="R2998" t="str">
        <f t="shared" si="237"/>
        <v>spaces</v>
      </c>
      <c r="S2998">
        <v>42090.57916666667</v>
      </c>
      <c r="T2998">
        <v>42150.57916666667</v>
      </c>
      <c r="U2998" s="11">
        <f t="shared" si="233"/>
        <v>42090.57916666667</v>
      </c>
      <c r="V2998" s="11">
        <f t="shared" si="234"/>
        <v>42150.57916666667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s="7">
        <f t="shared" si="235"/>
        <v>90.2</v>
      </c>
      <c r="Q2999" t="str">
        <f t="shared" si="236"/>
        <v>theater</v>
      </c>
      <c r="R2999" t="str">
        <f t="shared" si="237"/>
        <v>spaces</v>
      </c>
      <c r="S2999">
        <v>42775.400381944441</v>
      </c>
      <c r="T2999">
        <v>42792.874305555553</v>
      </c>
      <c r="U2999" s="11">
        <f t="shared" si="233"/>
        <v>42775.400381944441</v>
      </c>
      <c r="V2999" s="11">
        <f t="shared" si="234"/>
        <v>42792.874305555553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s="7">
        <f t="shared" si="235"/>
        <v>118.97</v>
      </c>
      <c r="Q3000" t="str">
        <f t="shared" si="236"/>
        <v>theater</v>
      </c>
      <c r="R3000" t="str">
        <f t="shared" si="237"/>
        <v>spaces</v>
      </c>
      <c r="S3000">
        <v>41777.860289351847</v>
      </c>
      <c r="T3000">
        <v>41805.850694444445</v>
      </c>
      <c r="U3000" s="11">
        <f t="shared" si="233"/>
        <v>41777.860289351847</v>
      </c>
      <c r="V3000" s="11">
        <f t="shared" si="234"/>
        <v>41805.850694444445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s="7">
        <f t="shared" si="235"/>
        <v>80.25</v>
      </c>
      <c r="Q3001" t="str">
        <f t="shared" si="236"/>
        <v>theater</v>
      </c>
      <c r="R3001" t="str">
        <f t="shared" si="237"/>
        <v>spaces</v>
      </c>
      <c r="S3001">
        <v>42780.406944444439</v>
      </c>
      <c r="T3001">
        <v>42794.749999999993</v>
      </c>
      <c r="U3001" s="11">
        <f t="shared" si="233"/>
        <v>42780.406944444439</v>
      </c>
      <c r="V3001" s="11">
        <f t="shared" si="234"/>
        <v>42794.749999999993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s="7">
        <f t="shared" si="235"/>
        <v>62.5</v>
      </c>
      <c r="Q3002" t="str">
        <f t="shared" si="236"/>
        <v>theater</v>
      </c>
      <c r="R3002" t="str">
        <f t="shared" si="237"/>
        <v>spaces</v>
      </c>
      <c r="S3002">
        <v>42752.49386574074</v>
      </c>
      <c r="T3002">
        <v>42766.416666666664</v>
      </c>
      <c r="U3002" s="11">
        <f t="shared" si="233"/>
        <v>42752.49386574074</v>
      </c>
      <c r="V3002" s="11">
        <f t="shared" si="234"/>
        <v>42766.416666666664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s="7">
        <f t="shared" si="235"/>
        <v>131.38</v>
      </c>
      <c r="Q3003" t="str">
        <f t="shared" si="236"/>
        <v>theater</v>
      </c>
      <c r="R3003" t="str">
        <f t="shared" si="237"/>
        <v>spaces</v>
      </c>
      <c r="S3003">
        <v>42534.562291666669</v>
      </c>
      <c r="T3003">
        <v>42564.562291666669</v>
      </c>
      <c r="U3003" s="11">
        <f t="shared" si="233"/>
        <v>42534.562291666669</v>
      </c>
      <c r="V3003" s="11">
        <f t="shared" si="234"/>
        <v>42564.562291666669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s="7">
        <f t="shared" si="235"/>
        <v>73.03</v>
      </c>
      <c r="Q3004" t="str">
        <f t="shared" si="236"/>
        <v>theater</v>
      </c>
      <c r="R3004" t="str">
        <f t="shared" si="237"/>
        <v>spaces</v>
      </c>
      <c r="S3004">
        <v>41239.502916666665</v>
      </c>
      <c r="T3004">
        <v>41269.502916666665</v>
      </c>
      <c r="U3004" s="11">
        <f t="shared" si="233"/>
        <v>41239.502916666665</v>
      </c>
      <c r="V3004" s="11">
        <f t="shared" si="234"/>
        <v>41269.502916666665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 s="7">
        <f t="shared" si="235"/>
        <v>178.53</v>
      </c>
      <c r="Q3005" t="str">
        <f t="shared" si="236"/>
        <v>theater</v>
      </c>
      <c r="R3005" t="str">
        <f t="shared" si="237"/>
        <v>spaces</v>
      </c>
      <c r="S3005">
        <v>42398.515925925924</v>
      </c>
      <c r="T3005">
        <v>42429.915972222218</v>
      </c>
      <c r="U3005" s="11">
        <f t="shared" si="233"/>
        <v>42398.515925925924</v>
      </c>
      <c r="V3005" s="11">
        <f t="shared" si="234"/>
        <v>42429.915972222218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s="7">
        <f t="shared" si="235"/>
        <v>162.91</v>
      </c>
      <c r="Q3006" t="str">
        <f t="shared" si="236"/>
        <v>theater</v>
      </c>
      <c r="R3006" t="str">
        <f t="shared" si="237"/>
        <v>spaces</v>
      </c>
      <c r="S3006">
        <v>41928.547731481478</v>
      </c>
      <c r="T3006">
        <v>41958.589398148142</v>
      </c>
      <c r="U3006" s="11">
        <f t="shared" si="233"/>
        <v>41928.547731481478</v>
      </c>
      <c r="V3006" s="11">
        <f t="shared" si="234"/>
        <v>41958.589398148142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s="7">
        <f t="shared" si="235"/>
        <v>108.24</v>
      </c>
      <c r="Q3007" t="str">
        <f t="shared" si="236"/>
        <v>theater</v>
      </c>
      <c r="R3007" t="str">
        <f t="shared" si="237"/>
        <v>spaces</v>
      </c>
      <c r="S3007">
        <v>41888.341493055552</v>
      </c>
      <c r="T3007">
        <v>41918.341493055552</v>
      </c>
      <c r="U3007" s="11">
        <f t="shared" si="233"/>
        <v>41888.341493055552</v>
      </c>
      <c r="V3007" s="11">
        <f t="shared" si="234"/>
        <v>41918.341493055552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s="7">
        <f t="shared" si="235"/>
        <v>88.87</v>
      </c>
      <c r="Q3008" t="str">
        <f t="shared" si="236"/>
        <v>theater</v>
      </c>
      <c r="R3008" t="str">
        <f t="shared" si="237"/>
        <v>spaces</v>
      </c>
      <c r="S3008">
        <v>41957.423506944448</v>
      </c>
      <c r="T3008">
        <v>41987.423506944448</v>
      </c>
      <c r="U3008" s="11">
        <f t="shared" si="233"/>
        <v>41957.423506944448</v>
      </c>
      <c r="V3008" s="11">
        <f t="shared" si="234"/>
        <v>41987.423506944448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s="7">
        <f t="shared" si="235"/>
        <v>54</v>
      </c>
      <c r="Q3009" t="str">
        <f t="shared" si="236"/>
        <v>theater</v>
      </c>
      <c r="R3009" t="str">
        <f t="shared" si="237"/>
        <v>spaces</v>
      </c>
      <c r="S3009">
        <v>42097.882905092592</v>
      </c>
      <c r="T3009">
        <v>42118.882905092592</v>
      </c>
      <c r="U3009" s="11">
        <f t="shared" si="233"/>
        <v>42097.882905092592</v>
      </c>
      <c r="V3009" s="11">
        <f t="shared" si="234"/>
        <v>42118.882905092592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s="7">
        <f t="shared" si="235"/>
        <v>116.73</v>
      </c>
      <c r="Q3010" t="str">
        <f t="shared" si="236"/>
        <v>theater</v>
      </c>
      <c r="R3010" t="str">
        <f t="shared" si="237"/>
        <v>spaces</v>
      </c>
      <c r="S3010">
        <v>42359.878692129627</v>
      </c>
      <c r="T3010">
        <v>42389.878692129627</v>
      </c>
      <c r="U3010" s="11">
        <f t="shared" ref="U3010:U3073" si="238">(((J3010/60)/60)/24)+DATE(1970,1,1)+(-8/24)</f>
        <v>42359.878692129627</v>
      </c>
      <c r="V3010" s="11">
        <f t="shared" ref="V3010:V3073" si="239">(((I3010/60)/60)/24)+DATE(1970,1,1)+(-8/24)</f>
        <v>42389.878692129627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s="7">
        <f t="shared" ref="P3011:P3074" si="240">ROUND(E3011/L3011,2)</f>
        <v>233.9</v>
      </c>
      <c r="Q3011" t="str">
        <f t="shared" ref="Q3011:Q3074" si="241">LEFT(N3011,SEARCH("/",N3011,1)-1)</f>
        <v>theater</v>
      </c>
      <c r="R3011" t="str">
        <f t="shared" ref="R3011:R3074" si="242">RIGHT(N3011,LEN(N3011)-SEARCH("/",N3011))</f>
        <v>spaces</v>
      </c>
      <c r="S3011">
        <v>41939.236574074072</v>
      </c>
      <c r="T3011">
        <v>41969.278240740743</v>
      </c>
      <c r="U3011" s="11">
        <f t="shared" si="238"/>
        <v>41939.236574074072</v>
      </c>
      <c r="V3011" s="11">
        <f t="shared" si="239"/>
        <v>41969.278240740743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s="7">
        <f t="shared" si="240"/>
        <v>158</v>
      </c>
      <c r="Q3012" t="str">
        <f t="shared" si="241"/>
        <v>theater</v>
      </c>
      <c r="R3012" t="str">
        <f t="shared" si="242"/>
        <v>spaces</v>
      </c>
      <c r="S3012">
        <v>41996.499062499999</v>
      </c>
      <c r="T3012">
        <v>42056.499062499999</v>
      </c>
      <c r="U3012" s="11">
        <f t="shared" si="238"/>
        <v>41996.499062499999</v>
      </c>
      <c r="V3012" s="11">
        <f t="shared" si="239"/>
        <v>42056.499062499999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s="7">
        <f t="shared" si="240"/>
        <v>14.84</v>
      </c>
      <c r="Q3013" t="str">
        <f t="shared" si="241"/>
        <v>theater</v>
      </c>
      <c r="R3013" t="str">
        <f t="shared" si="242"/>
        <v>spaces</v>
      </c>
      <c r="S3013">
        <v>42334.135601851849</v>
      </c>
      <c r="T3013">
        <v>42361.624305555553</v>
      </c>
      <c r="U3013" s="11">
        <f t="shared" si="238"/>
        <v>42334.135601851849</v>
      </c>
      <c r="V3013" s="11">
        <f t="shared" si="239"/>
        <v>42361.624305555553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s="7">
        <f t="shared" si="240"/>
        <v>85.18</v>
      </c>
      <c r="Q3014" t="str">
        <f t="shared" si="241"/>
        <v>theater</v>
      </c>
      <c r="R3014" t="str">
        <f t="shared" si="242"/>
        <v>spaces</v>
      </c>
      <c r="S3014">
        <v>42024.369560185187</v>
      </c>
      <c r="T3014">
        <v>42045.369560185187</v>
      </c>
      <c r="U3014" s="11">
        <f t="shared" si="238"/>
        <v>42024.369560185187</v>
      </c>
      <c r="V3014" s="11">
        <f t="shared" si="239"/>
        <v>42045.369560185187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s="7">
        <f t="shared" si="240"/>
        <v>146.69</v>
      </c>
      <c r="Q3015" t="str">
        <f t="shared" si="241"/>
        <v>theater</v>
      </c>
      <c r="R3015" t="str">
        <f t="shared" si="242"/>
        <v>spaces</v>
      </c>
      <c r="S3015">
        <v>42146.502881944441</v>
      </c>
      <c r="T3015">
        <v>42176.502881944441</v>
      </c>
      <c r="U3015" s="11">
        <f t="shared" si="238"/>
        <v>42146.502881944441</v>
      </c>
      <c r="V3015" s="11">
        <f t="shared" si="239"/>
        <v>42176.502881944441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s="7">
        <f t="shared" si="240"/>
        <v>50.76</v>
      </c>
      <c r="Q3016" t="str">
        <f t="shared" si="241"/>
        <v>theater</v>
      </c>
      <c r="R3016" t="str">
        <f t="shared" si="242"/>
        <v>spaces</v>
      </c>
      <c r="S3016">
        <v>41919.790277777778</v>
      </c>
      <c r="T3016">
        <v>41947.875</v>
      </c>
      <c r="U3016" s="11">
        <f t="shared" si="238"/>
        <v>41919.790277777778</v>
      </c>
      <c r="V3016" s="11">
        <f t="shared" si="239"/>
        <v>41947.875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s="7">
        <f t="shared" si="240"/>
        <v>87.7</v>
      </c>
      <c r="Q3017" t="str">
        <f t="shared" si="241"/>
        <v>theater</v>
      </c>
      <c r="R3017" t="str">
        <f t="shared" si="242"/>
        <v>spaces</v>
      </c>
      <c r="S3017">
        <v>41785.393958333334</v>
      </c>
      <c r="T3017">
        <v>41800.833333333328</v>
      </c>
      <c r="U3017" s="11">
        <f t="shared" si="238"/>
        <v>41785.393958333334</v>
      </c>
      <c r="V3017" s="11">
        <f t="shared" si="239"/>
        <v>41800.833333333328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s="7">
        <f t="shared" si="240"/>
        <v>242.28</v>
      </c>
      <c r="Q3018" t="str">
        <f t="shared" si="241"/>
        <v>theater</v>
      </c>
      <c r="R3018" t="str">
        <f t="shared" si="242"/>
        <v>spaces</v>
      </c>
      <c r="S3018">
        <v>41778.214722222219</v>
      </c>
      <c r="T3018">
        <v>41838.214722222219</v>
      </c>
      <c r="U3018" s="11">
        <f t="shared" si="238"/>
        <v>41778.214722222219</v>
      </c>
      <c r="V3018" s="11">
        <f t="shared" si="239"/>
        <v>41838.214722222219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s="7">
        <f t="shared" si="240"/>
        <v>146.44999999999999</v>
      </c>
      <c r="Q3019" t="str">
        <f t="shared" si="241"/>
        <v>theater</v>
      </c>
      <c r="R3019" t="str">
        <f t="shared" si="242"/>
        <v>spaces</v>
      </c>
      <c r="S3019">
        <v>41841.516701388886</v>
      </c>
      <c r="T3019">
        <v>41871.516701388886</v>
      </c>
      <c r="U3019" s="11">
        <f t="shared" si="238"/>
        <v>41841.516701388886</v>
      </c>
      <c r="V3019" s="11">
        <f t="shared" si="239"/>
        <v>41871.516701388886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s="7">
        <f t="shared" si="240"/>
        <v>103.17</v>
      </c>
      <c r="Q3020" t="str">
        <f t="shared" si="241"/>
        <v>theater</v>
      </c>
      <c r="R3020" t="str">
        <f t="shared" si="242"/>
        <v>spaces</v>
      </c>
      <c r="S3020">
        <v>42162.965000000004</v>
      </c>
      <c r="T3020">
        <v>42205.583333333336</v>
      </c>
      <c r="U3020" s="11">
        <f t="shared" si="238"/>
        <v>42162.965000000004</v>
      </c>
      <c r="V3020" s="11">
        <f t="shared" si="239"/>
        <v>42205.583333333336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s="7">
        <f t="shared" si="240"/>
        <v>80.459999999999994</v>
      </c>
      <c r="Q3021" t="str">
        <f t="shared" si="241"/>
        <v>theater</v>
      </c>
      <c r="R3021" t="str">
        <f t="shared" si="242"/>
        <v>spaces</v>
      </c>
      <c r="S3021">
        <v>41758.500231481477</v>
      </c>
      <c r="T3021">
        <v>41785.791666666664</v>
      </c>
      <c r="U3021" s="11">
        <f t="shared" si="238"/>
        <v>41758.500231481477</v>
      </c>
      <c r="V3021" s="11">
        <f t="shared" si="239"/>
        <v>41785.791666666664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s="7">
        <f t="shared" si="240"/>
        <v>234.67</v>
      </c>
      <c r="Q3022" t="str">
        <f t="shared" si="241"/>
        <v>theater</v>
      </c>
      <c r="R3022" t="str">
        <f t="shared" si="242"/>
        <v>spaces</v>
      </c>
      <c r="S3022">
        <v>42170.513113425921</v>
      </c>
      <c r="T3022">
        <v>42230.513113425921</v>
      </c>
      <c r="U3022" s="11">
        <f t="shared" si="238"/>
        <v>42170.513113425921</v>
      </c>
      <c r="V3022" s="11">
        <f t="shared" si="239"/>
        <v>42230.513113425921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s="7">
        <f t="shared" si="240"/>
        <v>50.69</v>
      </c>
      <c r="Q3023" t="str">
        <f t="shared" si="241"/>
        <v>theater</v>
      </c>
      <c r="R3023" t="str">
        <f t="shared" si="242"/>
        <v>spaces</v>
      </c>
      <c r="S3023">
        <v>42660.285520833328</v>
      </c>
      <c r="T3023">
        <v>42695.915972222218</v>
      </c>
      <c r="U3023" s="11">
        <f t="shared" si="238"/>
        <v>42660.285520833328</v>
      </c>
      <c r="V3023" s="11">
        <f t="shared" si="239"/>
        <v>42695.915972222218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s="7">
        <f t="shared" si="240"/>
        <v>162.71</v>
      </c>
      <c r="Q3024" t="str">
        <f t="shared" si="241"/>
        <v>theater</v>
      </c>
      <c r="R3024" t="str">
        <f t="shared" si="242"/>
        <v>spaces</v>
      </c>
      <c r="S3024">
        <v>42564.620474537034</v>
      </c>
      <c r="T3024">
        <v>42609.620474537034</v>
      </c>
      <c r="U3024" s="11">
        <f t="shared" si="238"/>
        <v>42564.620474537034</v>
      </c>
      <c r="V3024" s="11">
        <f t="shared" si="239"/>
        <v>42609.620474537034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s="7">
        <f t="shared" si="240"/>
        <v>120.17</v>
      </c>
      <c r="Q3025" t="str">
        <f t="shared" si="241"/>
        <v>theater</v>
      </c>
      <c r="R3025" t="str">
        <f t="shared" si="242"/>
        <v>spaces</v>
      </c>
      <c r="S3025">
        <v>42121.34243055556</v>
      </c>
      <c r="T3025">
        <v>42166.34243055556</v>
      </c>
      <c r="U3025" s="11">
        <f t="shared" si="238"/>
        <v>42121.34243055556</v>
      </c>
      <c r="V3025" s="11">
        <f t="shared" si="239"/>
        <v>42166.34243055556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s="7">
        <f t="shared" si="240"/>
        <v>67.7</v>
      </c>
      <c r="Q3026" t="str">
        <f t="shared" si="241"/>
        <v>theater</v>
      </c>
      <c r="R3026" t="str">
        <f t="shared" si="242"/>
        <v>spaces</v>
      </c>
      <c r="S3026">
        <v>41158.660590277774</v>
      </c>
      <c r="T3026">
        <v>41188.660590277774</v>
      </c>
      <c r="U3026" s="11">
        <f t="shared" si="238"/>
        <v>41158.660590277774</v>
      </c>
      <c r="V3026" s="11">
        <f t="shared" si="239"/>
        <v>41188.660590277774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s="7">
        <f t="shared" si="240"/>
        <v>52.1</v>
      </c>
      <c r="Q3027" t="str">
        <f t="shared" si="241"/>
        <v>theater</v>
      </c>
      <c r="R3027" t="str">
        <f t="shared" si="242"/>
        <v>spaces</v>
      </c>
      <c r="S3027">
        <v>41761.176076388889</v>
      </c>
      <c r="T3027">
        <v>41789.333333333328</v>
      </c>
      <c r="U3027" s="11">
        <f t="shared" si="238"/>
        <v>41761.176076388889</v>
      </c>
      <c r="V3027" s="11">
        <f t="shared" si="239"/>
        <v>41789.333333333328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s="7">
        <f t="shared" si="240"/>
        <v>51.6</v>
      </c>
      <c r="Q3028" t="str">
        <f t="shared" si="241"/>
        <v>theater</v>
      </c>
      <c r="R3028" t="str">
        <f t="shared" si="242"/>
        <v>spaces</v>
      </c>
      <c r="S3028">
        <v>42783.126064814809</v>
      </c>
      <c r="T3028">
        <v>42797.126064814809</v>
      </c>
      <c r="U3028" s="11">
        <f t="shared" si="238"/>
        <v>42783.126064814809</v>
      </c>
      <c r="V3028" s="11">
        <f t="shared" si="239"/>
        <v>42797.126064814809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s="7">
        <f t="shared" si="240"/>
        <v>164.3</v>
      </c>
      <c r="Q3029" t="str">
        <f t="shared" si="241"/>
        <v>theater</v>
      </c>
      <c r="R3029" t="str">
        <f t="shared" si="242"/>
        <v>spaces</v>
      </c>
      <c r="S3029">
        <v>42053.37096064815</v>
      </c>
      <c r="T3029">
        <v>42083.329293981478</v>
      </c>
      <c r="U3029" s="11">
        <f t="shared" si="238"/>
        <v>42053.37096064815</v>
      </c>
      <c r="V3029" s="11">
        <f t="shared" si="239"/>
        <v>42083.329293981478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s="7">
        <f t="shared" si="240"/>
        <v>84.86</v>
      </c>
      <c r="Q3030" t="str">
        <f t="shared" si="241"/>
        <v>theater</v>
      </c>
      <c r="R3030" t="str">
        <f t="shared" si="242"/>
        <v>spaces</v>
      </c>
      <c r="S3030">
        <v>42566.930844907409</v>
      </c>
      <c r="T3030">
        <v>42596.930844907409</v>
      </c>
      <c r="U3030" s="11">
        <f t="shared" si="238"/>
        <v>42566.930844907409</v>
      </c>
      <c r="V3030" s="11">
        <f t="shared" si="239"/>
        <v>42596.930844907409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s="7">
        <f t="shared" si="240"/>
        <v>94.55</v>
      </c>
      <c r="Q3031" t="str">
        <f t="shared" si="241"/>
        <v>theater</v>
      </c>
      <c r="R3031" t="str">
        <f t="shared" si="242"/>
        <v>spaces</v>
      </c>
      <c r="S3031">
        <v>41932.375543981478</v>
      </c>
      <c r="T3031">
        <v>41960.857638888883</v>
      </c>
      <c r="U3031" s="11">
        <f t="shared" si="238"/>
        <v>41932.375543981478</v>
      </c>
      <c r="V3031" s="11">
        <f t="shared" si="239"/>
        <v>41960.857638888883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s="7">
        <f t="shared" si="240"/>
        <v>45.54</v>
      </c>
      <c r="Q3032" t="str">
        <f t="shared" si="241"/>
        <v>theater</v>
      </c>
      <c r="R3032" t="str">
        <f t="shared" si="242"/>
        <v>spaces</v>
      </c>
      <c r="S3032">
        <v>42233.4140162037</v>
      </c>
      <c r="T3032">
        <v>42263.4140162037</v>
      </c>
      <c r="U3032" s="11">
        <f t="shared" si="238"/>
        <v>42233.4140162037</v>
      </c>
      <c r="V3032" s="11">
        <f t="shared" si="239"/>
        <v>42263.4140162037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s="7">
        <f t="shared" si="240"/>
        <v>51.72</v>
      </c>
      <c r="Q3033" t="str">
        <f t="shared" si="241"/>
        <v>theater</v>
      </c>
      <c r="R3033" t="str">
        <f t="shared" si="242"/>
        <v>spaces</v>
      </c>
      <c r="S3033">
        <v>42597.549155092587</v>
      </c>
      <c r="T3033">
        <v>42657.549155092587</v>
      </c>
      <c r="U3033" s="11">
        <f t="shared" si="238"/>
        <v>42597.549155092587</v>
      </c>
      <c r="V3033" s="11">
        <f t="shared" si="239"/>
        <v>42657.549155092587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s="7">
        <f t="shared" si="240"/>
        <v>50.88</v>
      </c>
      <c r="Q3034" t="str">
        <f t="shared" si="241"/>
        <v>theater</v>
      </c>
      <c r="R3034" t="str">
        <f t="shared" si="242"/>
        <v>spaces</v>
      </c>
      <c r="S3034">
        <v>42227.711331018516</v>
      </c>
      <c r="T3034">
        <v>42257.711331018516</v>
      </c>
      <c r="U3034" s="11">
        <f t="shared" si="238"/>
        <v>42227.711331018516</v>
      </c>
      <c r="V3034" s="11">
        <f t="shared" si="239"/>
        <v>42257.711331018516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s="7">
        <f t="shared" si="240"/>
        <v>191.13</v>
      </c>
      <c r="Q3035" t="str">
        <f t="shared" si="241"/>
        <v>theater</v>
      </c>
      <c r="R3035" t="str">
        <f t="shared" si="242"/>
        <v>spaces</v>
      </c>
      <c r="S3035">
        <v>42569.776909722219</v>
      </c>
      <c r="T3035">
        <v>42599.776909722219</v>
      </c>
      <c r="U3035" s="11">
        <f t="shared" si="238"/>
        <v>42569.776909722219</v>
      </c>
      <c r="V3035" s="11">
        <f t="shared" si="239"/>
        <v>42599.776909722219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s="7">
        <f t="shared" si="240"/>
        <v>89.31</v>
      </c>
      <c r="Q3036" t="str">
        <f t="shared" si="241"/>
        <v>theater</v>
      </c>
      <c r="R3036" t="str">
        <f t="shared" si="242"/>
        <v>spaces</v>
      </c>
      <c r="S3036">
        <v>42644.202025462961</v>
      </c>
      <c r="T3036">
        <v>42674.832638888889</v>
      </c>
      <c r="U3036" s="11">
        <f t="shared" si="238"/>
        <v>42644.202025462961</v>
      </c>
      <c r="V3036" s="11">
        <f t="shared" si="239"/>
        <v>42674.832638888889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s="7">
        <f t="shared" si="240"/>
        <v>88.59</v>
      </c>
      <c r="Q3037" t="str">
        <f t="shared" si="241"/>
        <v>theater</v>
      </c>
      <c r="R3037" t="str">
        <f t="shared" si="242"/>
        <v>spaces</v>
      </c>
      <c r="S3037">
        <v>41368.226956018516</v>
      </c>
      <c r="T3037">
        <v>41398.226956018516</v>
      </c>
      <c r="U3037" s="11">
        <f t="shared" si="238"/>
        <v>41368.226956018516</v>
      </c>
      <c r="V3037" s="11">
        <f t="shared" si="239"/>
        <v>41398.226956018516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s="7">
        <f t="shared" si="240"/>
        <v>96.3</v>
      </c>
      <c r="Q3038" t="str">
        <f t="shared" si="241"/>
        <v>theater</v>
      </c>
      <c r="R3038" t="str">
        <f t="shared" si="242"/>
        <v>spaces</v>
      </c>
      <c r="S3038">
        <v>41466.451898148145</v>
      </c>
      <c r="T3038">
        <v>41502.165972222218</v>
      </c>
      <c r="U3038" s="11">
        <f t="shared" si="238"/>
        <v>41466.451898148145</v>
      </c>
      <c r="V3038" s="11">
        <f t="shared" si="239"/>
        <v>41502.165972222218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s="7">
        <f t="shared" si="240"/>
        <v>33.31</v>
      </c>
      <c r="Q3039" t="str">
        <f t="shared" si="241"/>
        <v>theater</v>
      </c>
      <c r="R3039" t="str">
        <f t="shared" si="242"/>
        <v>spaces</v>
      </c>
      <c r="S3039">
        <v>40378.559872685182</v>
      </c>
      <c r="T3039">
        <v>40452.874305555553</v>
      </c>
      <c r="U3039" s="11">
        <f t="shared" si="238"/>
        <v>40378.559872685182</v>
      </c>
      <c r="V3039" s="11">
        <f t="shared" si="239"/>
        <v>40452.874305555553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s="7">
        <f t="shared" si="240"/>
        <v>37.22</v>
      </c>
      <c r="Q3040" t="str">
        <f t="shared" si="241"/>
        <v>theater</v>
      </c>
      <c r="R3040" t="str">
        <f t="shared" si="242"/>
        <v>spaces</v>
      </c>
      <c r="S3040">
        <v>42372.918946759259</v>
      </c>
      <c r="T3040">
        <v>42432.918946759259</v>
      </c>
      <c r="U3040" s="11">
        <f t="shared" si="238"/>
        <v>42372.918946759259</v>
      </c>
      <c r="V3040" s="11">
        <f t="shared" si="239"/>
        <v>42432.918946759259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s="7">
        <f t="shared" si="240"/>
        <v>92.13</v>
      </c>
      <c r="Q3041" t="str">
        <f t="shared" si="241"/>
        <v>theater</v>
      </c>
      <c r="R3041" t="str">
        <f t="shared" si="242"/>
        <v>spaces</v>
      </c>
      <c r="S3041">
        <v>41610.461087962962</v>
      </c>
      <c r="T3041">
        <v>41636.999305555553</v>
      </c>
      <c r="U3041" s="11">
        <f t="shared" si="238"/>
        <v>41610.461087962962</v>
      </c>
      <c r="V3041" s="11">
        <f t="shared" si="239"/>
        <v>41636.999305555553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s="7">
        <f t="shared" si="240"/>
        <v>76.790000000000006</v>
      </c>
      <c r="Q3042" t="str">
        <f t="shared" si="241"/>
        <v>theater</v>
      </c>
      <c r="R3042" t="str">
        <f t="shared" si="242"/>
        <v>spaces</v>
      </c>
      <c r="S3042">
        <v>42177.458576388883</v>
      </c>
      <c r="T3042">
        <v>42181.624999999993</v>
      </c>
      <c r="U3042" s="11">
        <f t="shared" si="238"/>
        <v>42177.458576388883</v>
      </c>
      <c r="V3042" s="11">
        <f t="shared" si="239"/>
        <v>42181.624999999993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s="7">
        <f t="shared" si="240"/>
        <v>96.53</v>
      </c>
      <c r="Q3043" t="str">
        <f t="shared" si="241"/>
        <v>theater</v>
      </c>
      <c r="R3043" t="str">
        <f t="shared" si="242"/>
        <v>spaces</v>
      </c>
      <c r="S3043">
        <v>42359.535277777781</v>
      </c>
      <c r="T3043">
        <v>42389.535277777781</v>
      </c>
      <c r="U3043" s="11">
        <f t="shared" si="238"/>
        <v>42359.535277777781</v>
      </c>
      <c r="V3043" s="11">
        <f t="shared" si="239"/>
        <v>42389.535277777781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s="7">
        <f t="shared" si="240"/>
        <v>51.89</v>
      </c>
      <c r="Q3044" t="str">
        <f t="shared" si="241"/>
        <v>theater</v>
      </c>
      <c r="R3044" t="str">
        <f t="shared" si="242"/>
        <v>spaces</v>
      </c>
      <c r="S3044">
        <v>42253.354710648149</v>
      </c>
      <c r="T3044">
        <v>42283.354710648149</v>
      </c>
      <c r="U3044" s="11">
        <f t="shared" si="238"/>
        <v>42253.354710648149</v>
      </c>
      <c r="V3044" s="11">
        <f t="shared" si="239"/>
        <v>42283.354710648149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s="7">
        <f t="shared" si="240"/>
        <v>128.91</v>
      </c>
      <c r="Q3045" t="str">
        <f t="shared" si="241"/>
        <v>theater</v>
      </c>
      <c r="R3045" t="str">
        <f t="shared" si="242"/>
        <v>spaces</v>
      </c>
      <c r="S3045">
        <v>42082.737256944441</v>
      </c>
      <c r="T3045">
        <v>42109.784722222219</v>
      </c>
      <c r="U3045" s="11">
        <f t="shared" si="238"/>
        <v>42082.737256944441</v>
      </c>
      <c r="V3045" s="11">
        <f t="shared" si="239"/>
        <v>42109.784722222219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s="7">
        <f t="shared" si="240"/>
        <v>84.11</v>
      </c>
      <c r="Q3046" t="str">
        <f t="shared" si="241"/>
        <v>theater</v>
      </c>
      <c r="R3046" t="str">
        <f t="shared" si="242"/>
        <v>spaces</v>
      </c>
      <c r="S3046">
        <v>42387.393495370365</v>
      </c>
      <c r="T3046">
        <v>42402.393495370365</v>
      </c>
      <c r="U3046" s="11">
        <f t="shared" si="238"/>
        <v>42387.393495370365</v>
      </c>
      <c r="V3046" s="11">
        <f t="shared" si="239"/>
        <v>42402.393495370365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s="7">
        <f t="shared" si="240"/>
        <v>82.94</v>
      </c>
      <c r="Q3047" t="str">
        <f t="shared" si="241"/>
        <v>theater</v>
      </c>
      <c r="R3047" t="str">
        <f t="shared" si="242"/>
        <v>spaces</v>
      </c>
      <c r="S3047">
        <v>41842.822395833333</v>
      </c>
      <c r="T3047">
        <v>41872.822395833333</v>
      </c>
      <c r="U3047" s="11">
        <f t="shared" si="238"/>
        <v>41842.822395833333</v>
      </c>
      <c r="V3047" s="11">
        <f t="shared" si="239"/>
        <v>41872.822395833333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s="7">
        <f t="shared" si="240"/>
        <v>259.95</v>
      </c>
      <c r="Q3048" t="str">
        <f t="shared" si="241"/>
        <v>theater</v>
      </c>
      <c r="R3048" t="str">
        <f t="shared" si="242"/>
        <v>spaces</v>
      </c>
      <c r="S3048">
        <v>41862.46974537037</v>
      </c>
      <c r="T3048">
        <v>41891.869444444441</v>
      </c>
      <c r="U3048" s="11">
        <f t="shared" si="238"/>
        <v>41862.46974537037</v>
      </c>
      <c r="V3048" s="11">
        <f t="shared" si="239"/>
        <v>41891.869444444441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s="7">
        <f t="shared" si="240"/>
        <v>37.25</v>
      </c>
      <c r="Q3049" t="str">
        <f t="shared" si="241"/>
        <v>theater</v>
      </c>
      <c r="R3049" t="str">
        <f t="shared" si="242"/>
        <v>spaces</v>
      </c>
      <c r="S3049">
        <v>42443.655717592592</v>
      </c>
      <c r="T3049">
        <v>42487.219444444439</v>
      </c>
      <c r="U3049" s="11">
        <f t="shared" si="238"/>
        <v>42443.655717592592</v>
      </c>
      <c r="V3049" s="11">
        <f t="shared" si="239"/>
        <v>42487.219444444439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s="7">
        <f t="shared" si="240"/>
        <v>177.02</v>
      </c>
      <c r="Q3050" t="str">
        <f t="shared" si="241"/>
        <v>theater</v>
      </c>
      <c r="R3050" t="str">
        <f t="shared" si="242"/>
        <v>spaces</v>
      </c>
      <c r="S3050">
        <v>41975.567847222213</v>
      </c>
      <c r="T3050">
        <v>42004.556944444441</v>
      </c>
      <c r="U3050" s="11">
        <f t="shared" si="238"/>
        <v>41975.567847222213</v>
      </c>
      <c r="V3050" s="11">
        <f t="shared" si="239"/>
        <v>42004.556944444441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s="7">
        <f t="shared" si="240"/>
        <v>74.069999999999993</v>
      </c>
      <c r="Q3051" t="str">
        <f t="shared" si="241"/>
        <v>theater</v>
      </c>
      <c r="R3051" t="str">
        <f t="shared" si="242"/>
        <v>spaces</v>
      </c>
      <c r="S3051">
        <v>42138.681192129625</v>
      </c>
      <c r="T3051">
        <v>42168.681192129625</v>
      </c>
      <c r="U3051" s="11">
        <f t="shared" si="238"/>
        <v>42138.681192129625</v>
      </c>
      <c r="V3051" s="11">
        <f t="shared" si="239"/>
        <v>42168.681192129625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s="7">
        <f t="shared" si="240"/>
        <v>70.67</v>
      </c>
      <c r="Q3052" t="str">
        <f t="shared" si="241"/>
        <v>theater</v>
      </c>
      <c r="R3052" t="str">
        <f t="shared" si="242"/>
        <v>spaces</v>
      </c>
      <c r="S3052">
        <v>42464.835185185184</v>
      </c>
      <c r="T3052">
        <v>42494.835185185184</v>
      </c>
      <c r="U3052" s="11">
        <f t="shared" si="238"/>
        <v>42464.835185185184</v>
      </c>
      <c r="V3052" s="11">
        <f t="shared" si="239"/>
        <v>42494.835185185184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s="7">
        <f t="shared" si="240"/>
        <v>23.63</v>
      </c>
      <c r="Q3053" t="str">
        <f t="shared" si="241"/>
        <v>theater</v>
      </c>
      <c r="R3053" t="str">
        <f t="shared" si="242"/>
        <v>spaces</v>
      </c>
      <c r="S3053">
        <v>42744.082696759251</v>
      </c>
      <c r="T3053">
        <v>42774.082696759251</v>
      </c>
      <c r="U3053" s="11">
        <f t="shared" si="238"/>
        <v>42744.082696759251</v>
      </c>
      <c r="V3053" s="11">
        <f t="shared" si="239"/>
        <v>42774.082696759251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s="7">
        <f t="shared" si="240"/>
        <v>37.5</v>
      </c>
      <c r="Q3054" t="str">
        <f t="shared" si="241"/>
        <v>theater</v>
      </c>
      <c r="R3054" t="str">
        <f t="shared" si="242"/>
        <v>spaces</v>
      </c>
      <c r="S3054">
        <v>42122.336736111109</v>
      </c>
      <c r="T3054">
        <v>42152.332638888889</v>
      </c>
      <c r="U3054" s="11">
        <f t="shared" si="238"/>
        <v>42122.336736111109</v>
      </c>
      <c r="V3054" s="11">
        <f t="shared" si="239"/>
        <v>42152.332638888889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s="7">
        <f t="shared" si="240"/>
        <v>13.33</v>
      </c>
      <c r="Q3055" t="str">
        <f t="shared" si="241"/>
        <v>theater</v>
      </c>
      <c r="R3055" t="str">
        <f t="shared" si="242"/>
        <v>spaces</v>
      </c>
      <c r="S3055">
        <v>41862.428391203699</v>
      </c>
      <c r="T3055">
        <v>41913.832638888889</v>
      </c>
      <c r="U3055" s="11">
        <f t="shared" si="238"/>
        <v>41862.428391203699</v>
      </c>
      <c r="V3055" s="11">
        <f t="shared" si="239"/>
        <v>41913.832638888889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s="7" t="e">
        <f t="shared" si="240"/>
        <v>#DIV/0!</v>
      </c>
      <c r="Q3056" t="str">
        <f t="shared" si="241"/>
        <v>theater</v>
      </c>
      <c r="R3056" t="str">
        <f t="shared" si="242"/>
        <v>spaces</v>
      </c>
      <c r="S3056">
        <v>42027.499467592592</v>
      </c>
      <c r="T3056">
        <v>42064.711111111108</v>
      </c>
      <c r="U3056" s="11">
        <f t="shared" si="238"/>
        <v>42027.499467592592</v>
      </c>
      <c r="V3056" s="11">
        <f t="shared" si="239"/>
        <v>42064.711111111108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s="7">
        <f t="shared" si="240"/>
        <v>1</v>
      </c>
      <c r="Q3057" t="str">
        <f t="shared" si="241"/>
        <v>theater</v>
      </c>
      <c r="R3057" t="str">
        <f t="shared" si="242"/>
        <v>spaces</v>
      </c>
      <c r="S3057">
        <v>41953.624884259254</v>
      </c>
      <c r="T3057">
        <v>42013.624884259254</v>
      </c>
      <c r="U3057" s="11">
        <f t="shared" si="238"/>
        <v>41953.624884259254</v>
      </c>
      <c r="V3057" s="11">
        <f t="shared" si="239"/>
        <v>42013.624884259254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s="7" t="e">
        <f t="shared" si="240"/>
        <v>#DIV/0!</v>
      </c>
      <c r="Q3058" t="str">
        <f t="shared" si="241"/>
        <v>theater</v>
      </c>
      <c r="R3058" t="str">
        <f t="shared" si="242"/>
        <v>spaces</v>
      </c>
      <c r="S3058">
        <v>41851.303055555552</v>
      </c>
      <c r="T3058">
        <v>41911.303055555552</v>
      </c>
      <c r="U3058" s="11">
        <f t="shared" si="238"/>
        <v>41851.303055555552</v>
      </c>
      <c r="V3058" s="11">
        <f t="shared" si="239"/>
        <v>41911.303055555552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s="7" t="e">
        <f t="shared" si="240"/>
        <v>#DIV/0!</v>
      </c>
      <c r="Q3059" t="str">
        <f t="shared" si="241"/>
        <v>theater</v>
      </c>
      <c r="R3059" t="str">
        <f t="shared" si="242"/>
        <v>spaces</v>
      </c>
      <c r="S3059">
        <v>42433.317256944443</v>
      </c>
      <c r="T3059">
        <v>42463.275590277779</v>
      </c>
      <c r="U3059" s="11">
        <f t="shared" si="238"/>
        <v>42433.317256944443</v>
      </c>
      <c r="V3059" s="11">
        <f t="shared" si="239"/>
        <v>42463.275590277779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s="7">
        <f t="shared" si="240"/>
        <v>1</v>
      </c>
      <c r="Q3060" t="str">
        <f t="shared" si="241"/>
        <v>theater</v>
      </c>
      <c r="R3060" t="str">
        <f t="shared" si="242"/>
        <v>spaces</v>
      </c>
      <c r="S3060">
        <v>42460.040972222218</v>
      </c>
      <c r="T3060">
        <v>42510.040972222218</v>
      </c>
      <c r="U3060" s="11">
        <f t="shared" si="238"/>
        <v>42460.040972222218</v>
      </c>
      <c r="V3060" s="11">
        <f t="shared" si="239"/>
        <v>42510.040972222218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s="7">
        <f t="shared" si="240"/>
        <v>41</v>
      </c>
      <c r="Q3061" t="str">
        <f t="shared" si="241"/>
        <v>theater</v>
      </c>
      <c r="R3061" t="str">
        <f t="shared" si="242"/>
        <v>spaces</v>
      </c>
      <c r="S3061">
        <v>41829.602384259255</v>
      </c>
      <c r="T3061">
        <v>41859.602384259255</v>
      </c>
      <c r="U3061" s="11">
        <f t="shared" si="238"/>
        <v>41829.602384259255</v>
      </c>
      <c r="V3061" s="11">
        <f t="shared" si="239"/>
        <v>41859.602384259255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s="7">
        <f t="shared" si="240"/>
        <v>55.83</v>
      </c>
      <c r="Q3062" t="str">
        <f t="shared" si="241"/>
        <v>theater</v>
      </c>
      <c r="R3062" t="str">
        <f t="shared" si="242"/>
        <v>spaces</v>
      </c>
      <c r="S3062">
        <v>42244.941365740735</v>
      </c>
      <c r="T3062">
        <v>42274.941365740735</v>
      </c>
      <c r="U3062" s="11">
        <f t="shared" si="238"/>
        <v>42244.941365740735</v>
      </c>
      <c r="V3062" s="11">
        <f t="shared" si="239"/>
        <v>42274.941365740735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s="7" t="e">
        <f t="shared" si="240"/>
        <v>#DIV/0!</v>
      </c>
      <c r="Q3063" t="str">
        <f t="shared" si="241"/>
        <v>theater</v>
      </c>
      <c r="R3063" t="str">
        <f t="shared" si="242"/>
        <v>spaces</v>
      </c>
      <c r="S3063">
        <v>41834.450787037036</v>
      </c>
      <c r="T3063">
        <v>41864.450787037036</v>
      </c>
      <c r="U3063" s="11">
        <f t="shared" si="238"/>
        <v>41834.450787037036</v>
      </c>
      <c r="V3063" s="11">
        <f t="shared" si="239"/>
        <v>41864.450787037036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s="7">
        <f t="shared" si="240"/>
        <v>99.76</v>
      </c>
      <c r="Q3064" t="str">
        <f t="shared" si="241"/>
        <v>theater</v>
      </c>
      <c r="R3064" t="str">
        <f t="shared" si="242"/>
        <v>spaces</v>
      </c>
      <c r="S3064">
        <v>42248.2024537037</v>
      </c>
      <c r="T3064">
        <v>42277.416666666664</v>
      </c>
      <c r="U3064" s="11">
        <f t="shared" si="238"/>
        <v>42248.2024537037</v>
      </c>
      <c r="V3064" s="11">
        <f t="shared" si="239"/>
        <v>42277.416666666664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s="7">
        <f t="shared" si="240"/>
        <v>25.52</v>
      </c>
      <c r="Q3065" t="str">
        <f t="shared" si="241"/>
        <v>theater</v>
      </c>
      <c r="R3065" t="str">
        <f t="shared" si="242"/>
        <v>spaces</v>
      </c>
      <c r="S3065">
        <v>42630.589560185181</v>
      </c>
      <c r="T3065">
        <v>42665.589560185181</v>
      </c>
      <c r="U3065" s="11">
        <f t="shared" si="238"/>
        <v>42630.589560185181</v>
      </c>
      <c r="V3065" s="11">
        <f t="shared" si="239"/>
        <v>42665.589560185181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s="7">
        <f t="shared" si="240"/>
        <v>117.65</v>
      </c>
      <c r="Q3066" t="str">
        <f t="shared" si="241"/>
        <v>theater</v>
      </c>
      <c r="R3066" t="str">
        <f t="shared" si="242"/>
        <v>spaces</v>
      </c>
      <c r="S3066">
        <v>42298.7968287037</v>
      </c>
      <c r="T3066">
        <v>42329.957638888889</v>
      </c>
      <c r="U3066" s="11">
        <f t="shared" si="238"/>
        <v>42298.7968287037</v>
      </c>
      <c r="V3066" s="11">
        <f t="shared" si="239"/>
        <v>42329.957638888889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s="7">
        <f t="shared" si="240"/>
        <v>5</v>
      </c>
      <c r="Q3067" t="str">
        <f t="shared" si="241"/>
        <v>theater</v>
      </c>
      <c r="R3067" t="str">
        <f t="shared" si="242"/>
        <v>spaces</v>
      </c>
      <c r="S3067">
        <v>41824.721898148149</v>
      </c>
      <c r="T3067">
        <v>41849.721898148149</v>
      </c>
      <c r="U3067" s="11">
        <f t="shared" si="238"/>
        <v>41824.721898148149</v>
      </c>
      <c r="V3067" s="11">
        <f t="shared" si="239"/>
        <v>41849.721898148149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s="7">
        <f t="shared" si="240"/>
        <v>2796.67</v>
      </c>
      <c r="Q3068" t="str">
        <f t="shared" si="241"/>
        <v>theater</v>
      </c>
      <c r="R3068" t="str">
        <f t="shared" si="242"/>
        <v>spaces</v>
      </c>
      <c r="S3068">
        <v>42530.895104166666</v>
      </c>
      <c r="T3068">
        <v>42560.895104166666</v>
      </c>
      <c r="U3068" s="11">
        <f t="shared" si="238"/>
        <v>42530.895104166666</v>
      </c>
      <c r="V3068" s="11">
        <f t="shared" si="239"/>
        <v>42560.895104166666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s="7">
        <f t="shared" si="240"/>
        <v>200</v>
      </c>
      <c r="Q3069" t="str">
        <f t="shared" si="241"/>
        <v>theater</v>
      </c>
      <c r="R3069" t="str">
        <f t="shared" si="242"/>
        <v>spaces</v>
      </c>
      <c r="S3069">
        <v>42226.605081018519</v>
      </c>
      <c r="T3069">
        <v>42256.605081018519</v>
      </c>
      <c r="U3069" s="11">
        <f t="shared" si="238"/>
        <v>42226.605081018519</v>
      </c>
      <c r="V3069" s="11">
        <f t="shared" si="239"/>
        <v>42256.605081018519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s="7">
        <f t="shared" si="240"/>
        <v>87.5</v>
      </c>
      <c r="Q3070" t="str">
        <f t="shared" si="241"/>
        <v>theater</v>
      </c>
      <c r="R3070" t="str">
        <f t="shared" si="242"/>
        <v>spaces</v>
      </c>
      <c r="S3070">
        <v>42263.358240740738</v>
      </c>
      <c r="T3070">
        <v>42293.358240740738</v>
      </c>
      <c r="U3070" s="11">
        <f t="shared" si="238"/>
        <v>42263.358240740738</v>
      </c>
      <c r="V3070" s="11">
        <f t="shared" si="239"/>
        <v>42293.358240740738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s="7">
        <f t="shared" si="240"/>
        <v>20.14</v>
      </c>
      <c r="Q3071" t="str">
        <f t="shared" si="241"/>
        <v>theater</v>
      </c>
      <c r="R3071" t="str">
        <f t="shared" si="242"/>
        <v>spaces</v>
      </c>
      <c r="S3071">
        <v>41957.500393518516</v>
      </c>
      <c r="T3071">
        <v>41987.500393518516</v>
      </c>
      <c r="U3071" s="11">
        <f t="shared" si="238"/>
        <v>41957.500393518516</v>
      </c>
      <c r="V3071" s="11">
        <f t="shared" si="239"/>
        <v>41987.500393518516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s="7">
        <f t="shared" si="240"/>
        <v>20.88</v>
      </c>
      <c r="Q3072" t="str">
        <f t="shared" si="241"/>
        <v>theater</v>
      </c>
      <c r="R3072" t="str">
        <f t="shared" si="242"/>
        <v>spaces</v>
      </c>
      <c r="S3072">
        <v>42690.400104166663</v>
      </c>
      <c r="T3072">
        <v>42711.400104166663</v>
      </c>
      <c r="U3072" s="11">
        <f t="shared" si="238"/>
        <v>42690.400104166663</v>
      </c>
      <c r="V3072" s="11">
        <f t="shared" si="239"/>
        <v>42711.400104166663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s="7">
        <f t="shared" si="240"/>
        <v>61.31</v>
      </c>
      <c r="Q3073" t="str">
        <f t="shared" si="241"/>
        <v>theater</v>
      </c>
      <c r="R3073" t="str">
        <f t="shared" si="242"/>
        <v>spaces</v>
      </c>
      <c r="S3073">
        <v>42097.399085648147</v>
      </c>
      <c r="T3073">
        <v>42114.915972222218</v>
      </c>
      <c r="U3073" s="11">
        <f t="shared" si="238"/>
        <v>42097.399085648147</v>
      </c>
      <c r="V3073" s="11">
        <f t="shared" si="239"/>
        <v>42114.915972222218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s="7">
        <f t="shared" si="240"/>
        <v>1</v>
      </c>
      <c r="Q3074" t="str">
        <f t="shared" si="241"/>
        <v>theater</v>
      </c>
      <c r="R3074" t="str">
        <f t="shared" si="242"/>
        <v>spaces</v>
      </c>
      <c r="S3074">
        <v>42658.357199074067</v>
      </c>
      <c r="T3074">
        <v>42672.740277777775</v>
      </c>
      <c r="U3074" s="11">
        <f t="shared" ref="U3074:U3137" si="243">(((J3074/60)/60)/24)+DATE(1970,1,1)+(-8/24)</f>
        <v>42658.357199074067</v>
      </c>
      <c r="V3074" s="11">
        <f t="shared" ref="V3074:V3137" si="244">(((I3074/60)/60)/24)+DATE(1970,1,1)+(-8/24)</f>
        <v>42672.740277777775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s="7">
        <f t="shared" ref="P3075:P3138" si="245">ROUND(E3075/L3075,2)</f>
        <v>92.14</v>
      </c>
      <c r="Q3075" t="str">
        <f t="shared" ref="Q3075:Q3138" si="246">LEFT(N3075,SEARCH("/",N3075,1)-1)</f>
        <v>theater</v>
      </c>
      <c r="R3075" t="str">
        <f t="shared" ref="R3075:R3138" si="247">RIGHT(N3075,LEN(N3075)-SEARCH("/",N3075))</f>
        <v>spaces</v>
      </c>
      <c r="S3075">
        <v>42111.350694444445</v>
      </c>
      <c r="T3075">
        <v>42169.47152777778</v>
      </c>
      <c r="U3075" s="11">
        <f t="shared" si="243"/>
        <v>42111.350694444445</v>
      </c>
      <c r="V3075" s="11">
        <f t="shared" si="244"/>
        <v>42169.47152777778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s="7">
        <f t="shared" si="245"/>
        <v>7.33</v>
      </c>
      <c r="Q3076" t="str">
        <f t="shared" si="246"/>
        <v>theater</v>
      </c>
      <c r="R3076" t="str">
        <f t="shared" si="247"/>
        <v>spaces</v>
      </c>
      <c r="S3076">
        <v>42409.237951388881</v>
      </c>
      <c r="T3076">
        <v>42439.237951388881</v>
      </c>
      <c r="U3076" s="11">
        <f t="shared" si="243"/>
        <v>42409.237951388881</v>
      </c>
      <c r="V3076" s="11">
        <f t="shared" si="244"/>
        <v>42439.237951388881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s="7">
        <f t="shared" si="245"/>
        <v>64.8</v>
      </c>
      <c r="Q3077" t="str">
        <f t="shared" si="246"/>
        <v>theater</v>
      </c>
      <c r="R3077" t="str">
        <f t="shared" si="247"/>
        <v>spaces</v>
      </c>
      <c r="S3077">
        <v>42550.768981481473</v>
      </c>
      <c r="T3077">
        <v>42600.768981481473</v>
      </c>
      <c r="U3077" s="11">
        <f t="shared" si="243"/>
        <v>42550.768981481473</v>
      </c>
      <c r="V3077" s="11">
        <f t="shared" si="244"/>
        <v>42600.768981481473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s="7">
        <f t="shared" si="245"/>
        <v>30.12</v>
      </c>
      <c r="Q3078" t="str">
        <f t="shared" si="246"/>
        <v>theater</v>
      </c>
      <c r="R3078" t="str">
        <f t="shared" si="247"/>
        <v>spaces</v>
      </c>
      <c r="S3078">
        <v>42226.318553240737</v>
      </c>
      <c r="T3078">
        <v>42286.318553240737</v>
      </c>
      <c r="U3078" s="11">
        <f t="shared" si="243"/>
        <v>42226.318553240737</v>
      </c>
      <c r="V3078" s="11">
        <f t="shared" si="244"/>
        <v>42286.318553240737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s="7">
        <f t="shared" si="245"/>
        <v>52.5</v>
      </c>
      <c r="Q3079" t="str">
        <f t="shared" si="246"/>
        <v>theater</v>
      </c>
      <c r="R3079" t="str">
        <f t="shared" si="247"/>
        <v>spaces</v>
      </c>
      <c r="S3079">
        <v>42766.62358796296</v>
      </c>
      <c r="T3079">
        <v>42796.62358796296</v>
      </c>
      <c r="U3079" s="11">
        <f t="shared" si="243"/>
        <v>42766.62358796296</v>
      </c>
      <c r="V3079" s="11">
        <f t="shared" si="244"/>
        <v>42796.62358796296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s="7">
        <f t="shared" si="245"/>
        <v>23.67</v>
      </c>
      <c r="Q3080" t="str">
        <f t="shared" si="246"/>
        <v>theater</v>
      </c>
      <c r="R3080" t="str">
        <f t="shared" si="247"/>
        <v>spaces</v>
      </c>
      <c r="S3080">
        <v>42030.805497685178</v>
      </c>
      <c r="T3080">
        <v>42060.805497685178</v>
      </c>
      <c r="U3080" s="11">
        <f t="shared" si="243"/>
        <v>42030.805497685178</v>
      </c>
      <c r="V3080" s="11">
        <f t="shared" si="244"/>
        <v>42060.805497685178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s="7">
        <f t="shared" si="245"/>
        <v>415.78</v>
      </c>
      <c r="Q3081" t="str">
        <f t="shared" si="246"/>
        <v>theater</v>
      </c>
      <c r="R3081" t="str">
        <f t="shared" si="247"/>
        <v>spaces</v>
      </c>
      <c r="S3081">
        <v>42055.38003472222</v>
      </c>
      <c r="T3081">
        <v>42085.338368055549</v>
      </c>
      <c r="U3081" s="11">
        <f t="shared" si="243"/>
        <v>42055.38003472222</v>
      </c>
      <c r="V3081" s="11">
        <f t="shared" si="244"/>
        <v>42085.338368055549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s="7">
        <f t="shared" si="245"/>
        <v>53.71</v>
      </c>
      <c r="Q3082" t="str">
        <f t="shared" si="246"/>
        <v>theater</v>
      </c>
      <c r="R3082" t="str">
        <f t="shared" si="247"/>
        <v>spaces</v>
      </c>
      <c r="S3082">
        <v>41939.6949537037</v>
      </c>
      <c r="T3082">
        <v>41999.736620370364</v>
      </c>
      <c r="U3082" s="11">
        <f t="shared" si="243"/>
        <v>41939.6949537037</v>
      </c>
      <c r="V3082" s="11">
        <f t="shared" si="244"/>
        <v>41999.736620370364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s="7">
        <f t="shared" si="245"/>
        <v>420.6</v>
      </c>
      <c r="Q3083" t="str">
        <f t="shared" si="246"/>
        <v>theater</v>
      </c>
      <c r="R3083" t="str">
        <f t="shared" si="247"/>
        <v>spaces</v>
      </c>
      <c r="S3083">
        <v>42236.848275462959</v>
      </c>
      <c r="T3083">
        <v>42266.848275462959</v>
      </c>
      <c r="U3083" s="11">
        <f t="shared" si="243"/>
        <v>42236.848275462959</v>
      </c>
      <c r="V3083" s="11">
        <f t="shared" si="244"/>
        <v>42266.848275462959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s="7" t="e">
        <f t="shared" si="245"/>
        <v>#DIV/0!</v>
      </c>
      <c r="Q3084" t="str">
        <f t="shared" si="246"/>
        <v>theater</v>
      </c>
      <c r="R3084" t="str">
        <f t="shared" si="247"/>
        <v>spaces</v>
      </c>
      <c r="S3084">
        <v>42293.589652777773</v>
      </c>
      <c r="T3084">
        <v>42323.631319444445</v>
      </c>
      <c r="U3084" s="11">
        <f t="shared" si="243"/>
        <v>42293.589652777773</v>
      </c>
      <c r="V3084" s="11">
        <f t="shared" si="244"/>
        <v>42323.631319444445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s="7">
        <f t="shared" si="245"/>
        <v>18.670000000000002</v>
      </c>
      <c r="Q3085" t="str">
        <f t="shared" si="246"/>
        <v>theater</v>
      </c>
      <c r="R3085" t="str">
        <f t="shared" si="247"/>
        <v>spaces</v>
      </c>
      <c r="S3085">
        <v>41853.230069444442</v>
      </c>
      <c r="T3085">
        <v>41882.875</v>
      </c>
      <c r="U3085" s="11">
        <f t="shared" si="243"/>
        <v>41853.230069444442</v>
      </c>
      <c r="V3085" s="11">
        <f t="shared" si="244"/>
        <v>41882.875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s="7">
        <f t="shared" si="245"/>
        <v>78.33</v>
      </c>
      <c r="Q3086" t="str">
        <f t="shared" si="246"/>
        <v>theater</v>
      </c>
      <c r="R3086" t="str">
        <f t="shared" si="247"/>
        <v>spaces</v>
      </c>
      <c r="S3086">
        <v>42100.390405092585</v>
      </c>
      <c r="T3086">
        <v>42129.45</v>
      </c>
      <c r="U3086" s="11">
        <f t="shared" si="243"/>
        <v>42100.390405092585</v>
      </c>
      <c r="V3086" s="11">
        <f t="shared" si="244"/>
        <v>42129.45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s="7">
        <f t="shared" si="245"/>
        <v>67.78</v>
      </c>
      <c r="Q3087" t="str">
        <f t="shared" si="246"/>
        <v>theater</v>
      </c>
      <c r="R3087" t="str">
        <f t="shared" si="247"/>
        <v>spaces</v>
      </c>
      <c r="S3087">
        <v>42246.550451388881</v>
      </c>
      <c r="T3087">
        <v>42276.550451388881</v>
      </c>
      <c r="U3087" s="11">
        <f t="shared" si="243"/>
        <v>42246.550451388881</v>
      </c>
      <c r="V3087" s="11">
        <f t="shared" si="244"/>
        <v>42276.550451388881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s="7">
        <f t="shared" si="245"/>
        <v>16.670000000000002</v>
      </c>
      <c r="Q3088" t="str">
        <f t="shared" si="246"/>
        <v>theater</v>
      </c>
      <c r="R3088" t="str">
        <f t="shared" si="247"/>
        <v>spaces</v>
      </c>
      <c r="S3088">
        <v>42173.337488425925</v>
      </c>
      <c r="T3088">
        <v>42233.337488425925</v>
      </c>
      <c r="U3088" s="11">
        <f t="shared" si="243"/>
        <v>42173.337488425925</v>
      </c>
      <c r="V3088" s="11">
        <f t="shared" si="244"/>
        <v>42233.337488425925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s="7">
        <f t="shared" si="245"/>
        <v>62.5</v>
      </c>
      <c r="Q3089" t="str">
        <f t="shared" si="246"/>
        <v>theater</v>
      </c>
      <c r="R3089" t="str">
        <f t="shared" si="247"/>
        <v>spaces</v>
      </c>
      <c r="S3089">
        <v>42664.817013888889</v>
      </c>
      <c r="T3089">
        <v>42724.858680555553</v>
      </c>
      <c r="U3089" s="11">
        <f t="shared" si="243"/>
        <v>42664.817013888889</v>
      </c>
      <c r="V3089" s="11">
        <f t="shared" si="244"/>
        <v>42724.858680555553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s="7">
        <f t="shared" si="245"/>
        <v>42</v>
      </c>
      <c r="Q3090" t="str">
        <f t="shared" si="246"/>
        <v>theater</v>
      </c>
      <c r="R3090" t="str">
        <f t="shared" si="247"/>
        <v>spaces</v>
      </c>
      <c r="S3090">
        <v>41981.238969907405</v>
      </c>
      <c r="T3090">
        <v>42012.236805555549</v>
      </c>
      <c r="U3090" s="11">
        <f t="shared" si="243"/>
        <v>41981.238969907405</v>
      </c>
      <c r="V3090" s="11">
        <f t="shared" si="244"/>
        <v>42012.236805555549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s="7">
        <f t="shared" si="245"/>
        <v>130.09</v>
      </c>
      <c r="Q3091" t="str">
        <f t="shared" si="246"/>
        <v>theater</v>
      </c>
      <c r="R3091" t="str">
        <f t="shared" si="247"/>
        <v>spaces</v>
      </c>
      <c r="S3091">
        <v>42528.209293981483</v>
      </c>
      <c r="T3091">
        <v>42559.749305555553</v>
      </c>
      <c r="U3091" s="11">
        <f t="shared" si="243"/>
        <v>42528.209293981483</v>
      </c>
      <c r="V3091" s="11">
        <f t="shared" si="244"/>
        <v>42559.749305555553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s="7">
        <f t="shared" si="245"/>
        <v>1270.22</v>
      </c>
      <c r="Q3092" t="str">
        <f t="shared" si="246"/>
        <v>theater</v>
      </c>
      <c r="R3092" t="str">
        <f t="shared" si="247"/>
        <v>spaces</v>
      </c>
      <c r="S3092">
        <v>42065.485474537032</v>
      </c>
      <c r="T3092">
        <v>42125.443807870368</v>
      </c>
      <c r="U3092" s="11">
        <f t="shared" si="243"/>
        <v>42065.485474537032</v>
      </c>
      <c r="V3092" s="11">
        <f t="shared" si="244"/>
        <v>42125.443807870368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s="7">
        <f t="shared" si="245"/>
        <v>88.44</v>
      </c>
      <c r="Q3093" t="str">
        <f t="shared" si="246"/>
        <v>theater</v>
      </c>
      <c r="R3093" t="str">
        <f t="shared" si="247"/>
        <v>spaces</v>
      </c>
      <c r="S3093">
        <v>42566.615081018514</v>
      </c>
      <c r="T3093">
        <v>42596.615081018514</v>
      </c>
      <c r="U3093" s="11">
        <f t="shared" si="243"/>
        <v>42566.615081018514</v>
      </c>
      <c r="V3093" s="11">
        <f t="shared" si="244"/>
        <v>42596.615081018514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s="7">
        <f t="shared" si="245"/>
        <v>56.34</v>
      </c>
      <c r="Q3094" t="str">
        <f t="shared" si="246"/>
        <v>theater</v>
      </c>
      <c r="R3094" t="str">
        <f t="shared" si="247"/>
        <v>spaces</v>
      </c>
      <c r="S3094">
        <v>42255.28601851852</v>
      </c>
      <c r="T3094">
        <v>42292.583333333336</v>
      </c>
      <c r="U3094" s="11">
        <f t="shared" si="243"/>
        <v>42255.28601851852</v>
      </c>
      <c r="V3094" s="11">
        <f t="shared" si="244"/>
        <v>42292.583333333336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s="7">
        <f t="shared" si="245"/>
        <v>53.53</v>
      </c>
      <c r="Q3095" t="str">
        <f t="shared" si="246"/>
        <v>theater</v>
      </c>
      <c r="R3095" t="str">
        <f t="shared" si="247"/>
        <v>spaces</v>
      </c>
      <c r="S3095">
        <v>41760.575706018513</v>
      </c>
      <c r="T3095">
        <v>41790.832638888889</v>
      </c>
      <c r="U3095" s="11">
        <f t="shared" si="243"/>
        <v>41760.575706018513</v>
      </c>
      <c r="V3095" s="11">
        <f t="shared" si="244"/>
        <v>41790.832638888889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s="7">
        <f t="shared" si="245"/>
        <v>25</v>
      </c>
      <c r="Q3096" t="str">
        <f t="shared" si="246"/>
        <v>theater</v>
      </c>
      <c r="R3096" t="str">
        <f t="shared" si="247"/>
        <v>spaces</v>
      </c>
      <c r="S3096">
        <v>42207.462453703702</v>
      </c>
      <c r="T3096">
        <v>42267.462453703702</v>
      </c>
      <c r="U3096" s="11">
        <f t="shared" si="243"/>
        <v>42207.462453703702</v>
      </c>
      <c r="V3096" s="11">
        <f t="shared" si="244"/>
        <v>42267.462453703702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s="7">
        <f t="shared" si="245"/>
        <v>50</v>
      </c>
      <c r="Q3097" t="str">
        <f t="shared" si="246"/>
        <v>theater</v>
      </c>
      <c r="R3097" t="str">
        <f t="shared" si="247"/>
        <v>spaces</v>
      </c>
      <c r="S3097">
        <v>42522.69189814815</v>
      </c>
      <c r="T3097">
        <v>42582.69189814815</v>
      </c>
      <c r="U3097" s="11">
        <f t="shared" si="243"/>
        <v>42522.69189814815</v>
      </c>
      <c r="V3097" s="11">
        <f t="shared" si="244"/>
        <v>42582.69189814815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s="7">
        <f t="shared" si="245"/>
        <v>56.79</v>
      </c>
      <c r="Q3098" t="str">
        <f t="shared" si="246"/>
        <v>theater</v>
      </c>
      <c r="R3098" t="str">
        <f t="shared" si="247"/>
        <v>spaces</v>
      </c>
      <c r="S3098">
        <v>42114.492199074077</v>
      </c>
      <c r="T3098">
        <v>42144.492199074077</v>
      </c>
      <c r="U3098" s="11">
        <f t="shared" si="243"/>
        <v>42114.492199074077</v>
      </c>
      <c r="V3098" s="11">
        <f t="shared" si="244"/>
        <v>42144.492199074077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s="7">
        <f t="shared" si="245"/>
        <v>40.83</v>
      </c>
      <c r="Q3099" t="str">
        <f t="shared" si="246"/>
        <v>theater</v>
      </c>
      <c r="R3099" t="str">
        <f t="shared" si="247"/>
        <v>spaces</v>
      </c>
      <c r="S3099">
        <v>42629.17015046296</v>
      </c>
      <c r="T3099">
        <v>42650.249999999993</v>
      </c>
      <c r="U3099" s="11">
        <f t="shared" si="243"/>
        <v>42629.17015046296</v>
      </c>
      <c r="V3099" s="11">
        <f t="shared" si="244"/>
        <v>42650.249999999993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s="7">
        <f t="shared" si="245"/>
        <v>65.11</v>
      </c>
      <c r="Q3100" t="str">
        <f t="shared" si="246"/>
        <v>theater</v>
      </c>
      <c r="R3100" t="str">
        <f t="shared" si="247"/>
        <v>spaces</v>
      </c>
      <c r="S3100">
        <v>42359.45890046296</v>
      </c>
      <c r="T3100">
        <v>42407.678472222215</v>
      </c>
      <c r="U3100" s="11">
        <f t="shared" si="243"/>
        <v>42359.45890046296</v>
      </c>
      <c r="V3100" s="11">
        <f t="shared" si="244"/>
        <v>42407.678472222215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s="7">
        <f t="shared" si="245"/>
        <v>55.6</v>
      </c>
      <c r="Q3101" t="str">
        <f t="shared" si="246"/>
        <v>theater</v>
      </c>
      <c r="R3101" t="str">
        <f t="shared" si="247"/>
        <v>spaces</v>
      </c>
      <c r="S3101">
        <v>42381.856377314813</v>
      </c>
      <c r="T3101">
        <v>42411.856377314813</v>
      </c>
      <c r="U3101" s="11">
        <f t="shared" si="243"/>
        <v>42381.856377314813</v>
      </c>
      <c r="V3101" s="11">
        <f t="shared" si="244"/>
        <v>42411.856377314813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s="7">
        <f t="shared" si="245"/>
        <v>140.54</v>
      </c>
      <c r="Q3102" t="str">
        <f t="shared" si="246"/>
        <v>theater</v>
      </c>
      <c r="R3102" t="str">
        <f t="shared" si="247"/>
        <v>spaces</v>
      </c>
      <c r="S3102">
        <v>41902.2890625</v>
      </c>
      <c r="T3102">
        <v>41932.2890625</v>
      </c>
      <c r="U3102" s="11">
        <f t="shared" si="243"/>
        <v>41902.2890625</v>
      </c>
      <c r="V3102" s="11">
        <f t="shared" si="244"/>
        <v>41932.2890625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s="7">
        <f t="shared" si="245"/>
        <v>25</v>
      </c>
      <c r="Q3103" t="str">
        <f t="shared" si="246"/>
        <v>theater</v>
      </c>
      <c r="R3103" t="str">
        <f t="shared" si="247"/>
        <v>spaces</v>
      </c>
      <c r="S3103">
        <v>42171.050196759257</v>
      </c>
      <c r="T3103">
        <v>42200.99722222222</v>
      </c>
      <c r="U3103" s="11">
        <f t="shared" si="243"/>
        <v>42171.050196759257</v>
      </c>
      <c r="V3103" s="11">
        <f t="shared" si="244"/>
        <v>42200.99722222222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s="7">
        <f t="shared" si="245"/>
        <v>69.53</v>
      </c>
      <c r="Q3104" t="str">
        <f t="shared" si="246"/>
        <v>theater</v>
      </c>
      <c r="R3104" t="str">
        <f t="shared" si="247"/>
        <v>spaces</v>
      </c>
      <c r="S3104">
        <v>42555.007152777776</v>
      </c>
      <c r="T3104">
        <v>42605.007152777776</v>
      </c>
      <c r="U3104" s="11">
        <f t="shared" si="243"/>
        <v>42555.007152777776</v>
      </c>
      <c r="V3104" s="11">
        <f t="shared" si="244"/>
        <v>42605.007152777776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s="7">
        <f t="shared" si="245"/>
        <v>5.5</v>
      </c>
      <c r="Q3105" t="str">
        <f t="shared" si="246"/>
        <v>theater</v>
      </c>
      <c r="R3105" t="str">
        <f t="shared" si="247"/>
        <v>spaces</v>
      </c>
      <c r="S3105">
        <v>42106.82298611111</v>
      </c>
      <c r="T3105">
        <v>42166.82298611111</v>
      </c>
      <c r="U3105" s="11">
        <f t="shared" si="243"/>
        <v>42106.82298611111</v>
      </c>
      <c r="V3105" s="11">
        <f t="shared" si="244"/>
        <v>42166.82298611111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s="7">
        <f t="shared" si="245"/>
        <v>237</v>
      </c>
      <c r="Q3106" t="str">
        <f t="shared" si="246"/>
        <v>theater</v>
      </c>
      <c r="R3106" t="str">
        <f t="shared" si="247"/>
        <v>spaces</v>
      </c>
      <c r="S3106">
        <v>42006.57535879629</v>
      </c>
      <c r="T3106">
        <v>42037.749999999993</v>
      </c>
      <c r="U3106" s="11">
        <f t="shared" si="243"/>
        <v>42006.57535879629</v>
      </c>
      <c r="V3106" s="11">
        <f t="shared" si="244"/>
        <v>42037.749999999993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s="7">
        <f t="shared" si="245"/>
        <v>79.87</v>
      </c>
      <c r="Q3107" t="str">
        <f t="shared" si="246"/>
        <v>theater</v>
      </c>
      <c r="R3107" t="str">
        <f t="shared" si="247"/>
        <v>spaces</v>
      </c>
      <c r="S3107">
        <v>41876.385601851849</v>
      </c>
      <c r="T3107">
        <v>41930.875</v>
      </c>
      <c r="U3107" s="11">
        <f t="shared" si="243"/>
        <v>41876.385601851849</v>
      </c>
      <c r="V3107" s="11">
        <f t="shared" si="244"/>
        <v>41930.875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s="7">
        <f t="shared" si="245"/>
        <v>10.25</v>
      </c>
      <c r="Q3108" t="str">
        <f t="shared" si="246"/>
        <v>theater</v>
      </c>
      <c r="R3108" t="str">
        <f t="shared" si="247"/>
        <v>spaces</v>
      </c>
      <c r="S3108">
        <v>42241.09578703704</v>
      </c>
      <c r="T3108">
        <v>42263.583333333336</v>
      </c>
      <c r="U3108" s="11">
        <f t="shared" si="243"/>
        <v>42241.09578703704</v>
      </c>
      <c r="V3108" s="11">
        <f t="shared" si="244"/>
        <v>42263.583333333336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s="7">
        <f t="shared" si="245"/>
        <v>272.58999999999997</v>
      </c>
      <c r="Q3109" t="str">
        <f t="shared" si="246"/>
        <v>theater</v>
      </c>
      <c r="R3109" t="str">
        <f t="shared" si="247"/>
        <v>spaces</v>
      </c>
      <c r="S3109">
        <v>42128.480914351843</v>
      </c>
      <c r="T3109">
        <v>42135.480914351843</v>
      </c>
      <c r="U3109" s="11">
        <f t="shared" si="243"/>
        <v>42128.480914351843</v>
      </c>
      <c r="V3109" s="11">
        <f t="shared" si="244"/>
        <v>42135.480914351843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s="7">
        <f t="shared" si="245"/>
        <v>13</v>
      </c>
      <c r="Q3110" t="str">
        <f t="shared" si="246"/>
        <v>theater</v>
      </c>
      <c r="R3110" t="str">
        <f t="shared" si="247"/>
        <v>spaces</v>
      </c>
      <c r="S3110">
        <v>42062.34715277778</v>
      </c>
      <c r="T3110">
        <v>42122.305486111109</v>
      </c>
      <c r="U3110" s="11">
        <f t="shared" si="243"/>
        <v>42062.34715277778</v>
      </c>
      <c r="V3110" s="11">
        <f t="shared" si="244"/>
        <v>42122.305486111109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s="7">
        <f t="shared" si="245"/>
        <v>58.18</v>
      </c>
      <c r="Q3111" t="str">
        <f t="shared" si="246"/>
        <v>theater</v>
      </c>
      <c r="R3111" t="str">
        <f t="shared" si="247"/>
        <v>spaces</v>
      </c>
      <c r="S3111">
        <v>41843.791782407403</v>
      </c>
      <c r="T3111">
        <v>41878.791782407403</v>
      </c>
      <c r="U3111" s="11">
        <f t="shared" si="243"/>
        <v>41843.791782407403</v>
      </c>
      <c r="V3111" s="11">
        <f t="shared" si="244"/>
        <v>41878.791782407403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s="7">
        <f t="shared" si="245"/>
        <v>10</v>
      </c>
      <c r="Q3112" t="str">
        <f t="shared" si="246"/>
        <v>theater</v>
      </c>
      <c r="R3112" t="str">
        <f t="shared" si="247"/>
        <v>spaces</v>
      </c>
      <c r="S3112">
        <v>42744.698136574072</v>
      </c>
      <c r="T3112">
        <v>42784.698136574072</v>
      </c>
      <c r="U3112" s="11">
        <f t="shared" si="243"/>
        <v>42744.698136574072</v>
      </c>
      <c r="V3112" s="11">
        <f t="shared" si="244"/>
        <v>42784.698136574072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s="7">
        <f t="shared" si="245"/>
        <v>70.11</v>
      </c>
      <c r="Q3113" t="str">
        <f t="shared" si="246"/>
        <v>theater</v>
      </c>
      <c r="R3113" t="str">
        <f t="shared" si="247"/>
        <v>spaces</v>
      </c>
      <c r="S3113">
        <v>41885.26180555555</v>
      </c>
      <c r="T3113">
        <v>41916.26180555555</v>
      </c>
      <c r="U3113" s="11">
        <f t="shared" si="243"/>
        <v>41885.26180555555</v>
      </c>
      <c r="V3113" s="11">
        <f t="shared" si="244"/>
        <v>41916.26180555555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s="7">
        <f t="shared" si="245"/>
        <v>57.89</v>
      </c>
      <c r="Q3114" t="str">
        <f t="shared" si="246"/>
        <v>theater</v>
      </c>
      <c r="R3114" t="str">
        <f t="shared" si="247"/>
        <v>spaces</v>
      </c>
      <c r="S3114">
        <v>42614.788587962961</v>
      </c>
      <c r="T3114">
        <v>42674.788587962961</v>
      </c>
      <c r="U3114" s="11">
        <f t="shared" si="243"/>
        <v>42614.788587962961</v>
      </c>
      <c r="V3114" s="11">
        <f t="shared" si="244"/>
        <v>42674.788587962961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s="7">
        <f t="shared" si="245"/>
        <v>125.27</v>
      </c>
      <c r="Q3115" t="str">
        <f t="shared" si="246"/>
        <v>theater</v>
      </c>
      <c r="R3115" t="str">
        <f t="shared" si="247"/>
        <v>spaces</v>
      </c>
      <c r="S3115">
        <v>42081.397939814815</v>
      </c>
      <c r="T3115">
        <v>42111.397939814815</v>
      </c>
      <c r="U3115" s="11">
        <f t="shared" si="243"/>
        <v>42081.397939814815</v>
      </c>
      <c r="V3115" s="11">
        <f t="shared" si="244"/>
        <v>42111.397939814815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s="7" t="e">
        <f t="shared" si="245"/>
        <v>#DIV/0!</v>
      </c>
      <c r="Q3116" t="str">
        <f t="shared" si="246"/>
        <v>theater</v>
      </c>
      <c r="R3116" t="str">
        <f t="shared" si="247"/>
        <v>spaces</v>
      </c>
      <c r="S3116">
        <v>41843.29918981481</v>
      </c>
      <c r="T3116">
        <v>41903.29918981481</v>
      </c>
      <c r="U3116" s="11">
        <f t="shared" si="243"/>
        <v>41843.29918981481</v>
      </c>
      <c r="V3116" s="11">
        <f t="shared" si="244"/>
        <v>41903.29918981481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s="7">
        <f t="shared" si="245"/>
        <v>300</v>
      </c>
      <c r="Q3117" t="str">
        <f t="shared" si="246"/>
        <v>theater</v>
      </c>
      <c r="R3117" t="str">
        <f t="shared" si="247"/>
        <v>spaces</v>
      </c>
      <c r="S3117">
        <v>42496.113738425927</v>
      </c>
      <c r="T3117">
        <v>42526.113738425927</v>
      </c>
      <c r="U3117" s="11">
        <f t="shared" si="243"/>
        <v>42496.113738425927</v>
      </c>
      <c r="V3117" s="11">
        <f t="shared" si="244"/>
        <v>42526.113738425927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s="7">
        <f t="shared" si="245"/>
        <v>43</v>
      </c>
      <c r="Q3118" t="str">
        <f t="shared" si="246"/>
        <v>theater</v>
      </c>
      <c r="R3118" t="str">
        <f t="shared" si="247"/>
        <v>spaces</v>
      </c>
      <c r="S3118">
        <v>42081.18200231481</v>
      </c>
      <c r="T3118">
        <v>42095.18200231481</v>
      </c>
      <c r="U3118" s="11">
        <f t="shared" si="243"/>
        <v>42081.18200231481</v>
      </c>
      <c r="V3118" s="11">
        <f t="shared" si="244"/>
        <v>42095.18200231481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s="7">
        <f t="shared" si="245"/>
        <v>1</v>
      </c>
      <c r="Q3119" t="str">
        <f t="shared" si="246"/>
        <v>theater</v>
      </c>
      <c r="R3119" t="str">
        <f t="shared" si="247"/>
        <v>spaces</v>
      </c>
      <c r="S3119">
        <v>42509.041203703695</v>
      </c>
      <c r="T3119">
        <v>42517.216666666667</v>
      </c>
      <c r="U3119" s="11">
        <f t="shared" si="243"/>
        <v>42509.041203703695</v>
      </c>
      <c r="V3119" s="11">
        <f t="shared" si="244"/>
        <v>42517.216666666667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s="7">
        <f t="shared" si="245"/>
        <v>775</v>
      </c>
      <c r="Q3120" t="str">
        <f t="shared" si="246"/>
        <v>theater</v>
      </c>
      <c r="R3120" t="str">
        <f t="shared" si="247"/>
        <v>spaces</v>
      </c>
      <c r="S3120">
        <v>42534.316238425927</v>
      </c>
      <c r="T3120">
        <v>42553.316238425927</v>
      </c>
      <c r="U3120" s="11">
        <f t="shared" si="243"/>
        <v>42534.316238425927</v>
      </c>
      <c r="V3120" s="11">
        <f t="shared" si="244"/>
        <v>42553.316238425927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s="7">
        <f t="shared" si="245"/>
        <v>5</v>
      </c>
      <c r="Q3121" t="str">
        <f t="shared" si="246"/>
        <v>theater</v>
      </c>
      <c r="R3121" t="str">
        <f t="shared" si="247"/>
        <v>spaces</v>
      </c>
      <c r="S3121">
        <v>42059.712175925924</v>
      </c>
      <c r="T3121">
        <v>42089.670509259253</v>
      </c>
      <c r="U3121" s="11">
        <f t="shared" si="243"/>
        <v>42059.712175925924</v>
      </c>
      <c r="V3121" s="11">
        <f t="shared" si="244"/>
        <v>42089.670509259253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s="7">
        <f t="shared" si="245"/>
        <v>12.8</v>
      </c>
      <c r="Q3122" t="str">
        <f t="shared" si="246"/>
        <v>theater</v>
      </c>
      <c r="R3122" t="str">
        <f t="shared" si="247"/>
        <v>spaces</v>
      </c>
      <c r="S3122">
        <v>42435.608749999999</v>
      </c>
      <c r="T3122">
        <v>42495.567083333335</v>
      </c>
      <c r="U3122" s="11">
        <f t="shared" si="243"/>
        <v>42435.608749999999</v>
      </c>
      <c r="V3122" s="11">
        <f t="shared" si="244"/>
        <v>42495.567083333335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s="7">
        <f t="shared" si="245"/>
        <v>10</v>
      </c>
      <c r="Q3123" t="str">
        <f t="shared" si="246"/>
        <v>theater</v>
      </c>
      <c r="R3123" t="str">
        <f t="shared" si="247"/>
        <v>spaces</v>
      </c>
      <c r="S3123">
        <v>41848.346469907403</v>
      </c>
      <c r="T3123">
        <v>41908.346469907403</v>
      </c>
      <c r="U3123" s="11">
        <f t="shared" si="243"/>
        <v>41848.346469907403</v>
      </c>
      <c r="V3123" s="11">
        <f t="shared" si="244"/>
        <v>41908.346469907403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s="7">
        <f t="shared" si="245"/>
        <v>58</v>
      </c>
      <c r="Q3124" t="str">
        <f t="shared" si="246"/>
        <v>theater</v>
      </c>
      <c r="R3124" t="str">
        <f t="shared" si="247"/>
        <v>spaces</v>
      </c>
      <c r="S3124">
        <v>42678.598749999997</v>
      </c>
      <c r="T3124">
        <v>42683.640416666669</v>
      </c>
      <c r="U3124" s="11">
        <f t="shared" si="243"/>
        <v>42678.598749999997</v>
      </c>
      <c r="V3124" s="11">
        <f t="shared" si="244"/>
        <v>42683.640416666669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s="7">
        <f t="shared" si="245"/>
        <v>244.8</v>
      </c>
      <c r="Q3125" t="str">
        <f t="shared" si="246"/>
        <v>theater</v>
      </c>
      <c r="R3125" t="str">
        <f t="shared" si="247"/>
        <v>spaces</v>
      </c>
      <c r="S3125">
        <v>42530.659699074073</v>
      </c>
      <c r="T3125">
        <v>42560.659699074073</v>
      </c>
      <c r="U3125" s="11">
        <f t="shared" si="243"/>
        <v>42530.659699074073</v>
      </c>
      <c r="V3125" s="11">
        <f t="shared" si="244"/>
        <v>42560.659699074073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s="7">
        <f t="shared" si="245"/>
        <v>6.5</v>
      </c>
      <c r="Q3126" t="str">
        <f t="shared" si="246"/>
        <v>theater</v>
      </c>
      <c r="R3126" t="str">
        <f t="shared" si="247"/>
        <v>spaces</v>
      </c>
      <c r="S3126">
        <v>41977.446770833332</v>
      </c>
      <c r="T3126">
        <v>42037.446770833332</v>
      </c>
      <c r="U3126" s="11">
        <f t="shared" si="243"/>
        <v>41977.446770833332</v>
      </c>
      <c r="V3126" s="11">
        <f t="shared" si="244"/>
        <v>42037.446770833332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s="7" t="e">
        <f t="shared" si="245"/>
        <v>#DIV/0!</v>
      </c>
      <c r="Q3127" t="str">
        <f t="shared" si="246"/>
        <v>theater</v>
      </c>
      <c r="R3127" t="str">
        <f t="shared" si="247"/>
        <v>spaces</v>
      </c>
      <c r="S3127">
        <v>42345.873518518514</v>
      </c>
      <c r="T3127">
        <v>42375.873518518514</v>
      </c>
      <c r="U3127" s="11">
        <f t="shared" si="243"/>
        <v>42345.873518518514</v>
      </c>
      <c r="V3127" s="11">
        <f t="shared" si="244"/>
        <v>42375.873518518514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s="7">
        <f t="shared" si="245"/>
        <v>61.18</v>
      </c>
      <c r="Q3128" t="str">
        <f t="shared" si="246"/>
        <v>theater</v>
      </c>
      <c r="R3128" t="str">
        <f t="shared" si="247"/>
        <v>spaces</v>
      </c>
      <c r="S3128">
        <v>42426.684745370374</v>
      </c>
      <c r="T3128">
        <v>42456.643078703702</v>
      </c>
      <c r="U3128" s="11">
        <f t="shared" si="243"/>
        <v>42426.684745370374</v>
      </c>
      <c r="V3128" s="11">
        <f t="shared" si="244"/>
        <v>42456.643078703702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s="7" t="e">
        <f t="shared" si="245"/>
        <v>#DIV/0!</v>
      </c>
      <c r="Q3129" t="str">
        <f t="shared" si="246"/>
        <v>theater</v>
      </c>
      <c r="R3129" t="str">
        <f t="shared" si="247"/>
        <v>spaces</v>
      </c>
      <c r="S3129">
        <v>42034.523483796293</v>
      </c>
      <c r="T3129">
        <v>42064.523483796293</v>
      </c>
      <c r="U3129" s="11">
        <f t="shared" si="243"/>
        <v>42034.523483796293</v>
      </c>
      <c r="V3129" s="11">
        <f t="shared" si="244"/>
        <v>42064.523483796293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s="7">
        <f t="shared" si="245"/>
        <v>139.24</v>
      </c>
      <c r="Q3130" t="str">
        <f t="shared" si="246"/>
        <v>theater</v>
      </c>
      <c r="R3130" t="str">
        <f t="shared" si="247"/>
        <v>plays</v>
      </c>
      <c r="S3130">
        <v>42780.492372685178</v>
      </c>
      <c r="T3130">
        <v>42810.450706018521</v>
      </c>
      <c r="U3130" s="11">
        <f t="shared" si="243"/>
        <v>42780.492372685178</v>
      </c>
      <c r="V3130" s="11">
        <f t="shared" si="244"/>
        <v>42810.450706018521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s="7">
        <f t="shared" si="245"/>
        <v>10</v>
      </c>
      <c r="Q3131" t="str">
        <f t="shared" si="246"/>
        <v>theater</v>
      </c>
      <c r="R3131" t="str">
        <f t="shared" si="247"/>
        <v>plays</v>
      </c>
      <c r="S3131">
        <v>42803.509479166663</v>
      </c>
      <c r="T3131">
        <v>42843.467812499999</v>
      </c>
      <c r="U3131" s="11">
        <f t="shared" si="243"/>
        <v>42803.509479166663</v>
      </c>
      <c r="V3131" s="11">
        <f t="shared" si="244"/>
        <v>42843.467812499999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s="7">
        <f t="shared" si="245"/>
        <v>93.75</v>
      </c>
      <c r="Q3132" t="str">
        <f t="shared" si="246"/>
        <v>theater</v>
      </c>
      <c r="R3132" t="str">
        <f t="shared" si="247"/>
        <v>plays</v>
      </c>
      <c r="S3132">
        <v>42808.306898148141</v>
      </c>
      <c r="T3132">
        <v>42838.874305555553</v>
      </c>
      <c r="U3132" s="11">
        <f t="shared" si="243"/>
        <v>42808.306898148141</v>
      </c>
      <c r="V3132" s="11">
        <f t="shared" si="244"/>
        <v>42838.874305555553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s="7">
        <f t="shared" si="245"/>
        <v>53.75</v>
      </c>
      <c r="Q3133" t="str">
        <f t="shared" si="246"/>
        <v>theater</v>
      </c>
      <c r="R3133" t="str">
        <f t="shared" si="247"/>
        <v>plays</v>
      </c>
      <c r="S3133">
        <v>42803.245891203704</v>
      </c>
      <c r="T3133">
        <v>42833.204224537032</v>
      </c>
      <c r="U3133" s="11">
        <f t="shared" si="243"/>
        <v>42803.245891203704</v>
      </c>
      <c r="V3133" s="11">
        <f t="shared" si="244"/>
        <v>42833.204224537032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s="7">
        <f t="shared" si="245"/>
        <v>10</v>
      </c>
      <c r="Q3134" t="str">
        <f t="shared" si="246"/>
        <v>theater</v>
      </c>
      <c r="R3134" t="str">
        <f t="shared" si="247"/>
        <v>plays</v>
      </c>
      <c r="S3134">
        <v>42786.016898148147</v>
      </c>
      <c r="T3134">
        <v>42845.975231481476</v>
      </c>
      <c r="U3134" s="11">
        <f t="shared" si="243"/>
        <v>42786.016898148147</v>
      </c>
      <c r="V3134" s="11">
        <f t="shared" si="244"/>
        <v>42845.975231481476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s="7">
        <f t="shared" si="245"/>
        <v>33.75</v>
      </c>
      <c r="Q3135" t="str">
        <f t="shared" si="246"/>
        <v>theater</v>
      </c>
      <c r="R3135" t="str">
        <f t="shared" si="247"/>
        <v>plays</v>
      </c>
      <c r="S3135">
        <v>42788.231874999998</v>
      </c>
      <c r="T3135">
        <v>42818.190208333333</v>
      </c>
      <c r="U3135" s="11">
        <f t="shared" si="243"/>
        <v>42788.231874999998</v>
      </c>
      <c r="V3135" s="11">
        <f t="shared" si="244"/>
        <v>42818.190208333333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s="7">
        <f t="shared" si="245"/>
        <v>18.75</v>
      </c>
      <c r="Q3136" t="str">
        <f t="shared" si="246"/>
        <v>theater</v>
      </c>
      <c r="R3136" t="str">
        <f t="shared" si="247"/>
        <v>plays</v>
      </c>
      <c r="S3136">
        <v>42800.386793981481</v>
      </c>
      <c r="T3136">
        <v>42821.345127314817</v>
      </c>
      <c r="U3136" s="11">
        <f t="shared" si="243"/>
        <v>42800.386793981481</v>
      </c>
      <c r="V3136" s="11">
        <f t="shared" si="244"/>
        <v>42821.345127314817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s="7">
        <f t="shared" si="245"/>
        <v>23.14</v>
      </c>
      <c r="Q3137" t="str">
        <f t="shared" si="246"/>
        <v>theater</v>
      </c>
      <c r="R3137" t="str">
        <f t="shared" si="247"/>
        <v>plays</v>
      </c>
      <c r="S3137">
        <v>42806.818530092591</v>
      </c>
      <c r="T3137">
        <v>42828.818530092591</v>
      </c>
      <c r="U3137" s="11">
        <f t="shared" si="243"/>
        <v>42806.818530092591</v>
      </c>
      <c r="V3137" s="11">
        <f t="shared" si="244"/>
        <v>42828.818530092591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s="7">
        <f t="shared" si="245"/>
        <v>29.05</v>
      </c>
      <c r="Q3138" t="str">
        <f t="shared" si="246"/>
        <v>theater</v>
      </c>
      <c r="R3138" t="str">
        <f t="shared" si="247"/>
        <v>plays</v>
      </c>
      <c r="S3138">
        <v>42789.12909722222</v>
      </c>
      <c r="T3138">
        <v>42825.624305555553</v>
      </c>
      <c r="U3138" s="11">
        <f t="shared" ref="U3138:U3201" si="248">(((J3138/60)/60)/24)+DATE(1970,1,1)+(-8/24)</f>
        <v>42789.12909722222</v>
      </c>
      <c r="V3138" s="11">
        <f t="shared" ref="V3138:V3201" si="249">(((I3138/60)/60)/24)+DATE(1970,1,1)+(-8/24)</f>
        <v>42825.624305555553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s="7">
        <f t="shared" ref="P3139:P3202" si="250">ROUND(E3139/L3139,2)</f>
        <v>50</v>
      </c>
      <c r="Q3139" t="str">
        <f t="shared" ref="Q3139:Q3202" si="251">LEFT(N3139,SEARCH("/",N3139,1)-1)</f>
        <v>theater</v>
      </c>
      <c r="R3139" t="str">
        <f t="shared" ref="R3139:R3202" si="252">RIGHT(N3139,LEN(N3139)-SEARCH("/",N3139))</f>
        <v>plays</v>
      </c>
      <c r="S3139">
        <v>42807.551724537036</v>
      </c>
      <c r="T3139">
        <v>42858.466666666667</v>
      </c>
      <c r="U3139" s="11">
        <f t="shared" si="248"/>
        <v>42807.551724537036</v>
      </c>
      <c r="V3139" s="11">
        <f t="shared" si="249"/>
        <v>42858.466666666667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s="7" t="e">
        <f t="shared" si="250"/>
        <v>#DIV/0!</v>
      </c>
      <c r="Q3140" t="str">
        <f t="shared" si="251"/>
        <v>theater</v>
      </c>
      <c r="R3140" t="str">
        <f t="shared" si="252"/>
        <v>plays</v>
      </c>
      <c r="S3140">
        <v>42809.312581018516</v>
      </c>
      <c r="T3140">
        <v>42828.312581018516</v>
      </c>
      <c r="U3140" s="11">
        <f t="shared" si="248"/>
        <v>42809.312581018516</v>
      </c>
      <c r="V3140" s="11">
        <f t="shared" si="249"/>
        <v>42828.312581018516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s="7">
        <f t="shared" si="250"/>
        <v>450</v>
      </c>
      <c r="Q3141" t="str">
        <f t="shared" si="251"/>
        <v>theater</v>
      </c>
      <c r="R3141" t="str">
        <f t="shared" si="252"/>
        <v>plays</v>
      </c>
      <c r="S3141">
        <v>42784.937037037038</v>
      </c>
      <c r="T3141">
        <v>42818.856249999997</v>
      </c>
      <c r="U3141" s="11">
        <f t="shared" si="248"/>
        <v>42784.937037037038</v>
      </c>
      <c r="V3141" s="11">
        <f t="shared" si="249"/>
        <v>42818.856249999997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s="7">
        <f t="shared" si="250"/>
        <v>24</v>
      </c>
      <c r="Q3142" t="str">
        <f t="shared" si="251"/>
        <v>theater</v>
      </c>
      <c r="R3142" t="str">
        <f t="shared" si="252"/>
        <v>plays</v>
      </c>
      <c r="S3142">
        <v>42802.385451388887</v>
      </c>
      <c r="T3142">
        <v>42832.343784722216</v>
      </c>
      <c r="U3142" s="11">
        <f t="shared" si="248"/>
        <v>42802.385451388887</v>
      </c>
      <c r="V3142" s="11">
        <f t="shared" si="249"/>
        <v>42832.343784722216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s="7">
        <f t="shared" si="250"/>
        <v>32.25</v>
      </c>
      <c r="Q3143" t="str">
        <f t="shared" si="251"/>
        <v>theater</v>
      </c>
      <c r="R3143" t="str">
        <f t="shared" si="252"/>
        <v>plays</v>
      </c>
      <c r="S3143">
        <v>42800.42</v>
      </c>
      <c r="T3143">
        <v>42841.499999999993</v>
      </c>
      <c r="U3143" s="11">
        <f t="shared" si="248"/>
        <v>42800.42</v>
      </c>
      <c r="V3143" s="11">
        <f t="shared" si="249"/>
        <v>42841.499999999993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s="7">
        <f t="shared" si="250"/>
        <v>15</v>
      </c>
      <c r="Q3144" t="str">
        <f t="shared" si="251"/>
        <v>theater</v>
      </c>
      <c r="R3144" t="str">
        <f t="shared" si="252"/>
        <v>plays</v>
      </c>
      <c r="S3144">
        <v>42783.179849537039</v>
      </c>
      <c r="T3144">
        <v>42813.138182870367</v>
      </c>
      <c r="U3144" s="11">
        <f t="shared" si="248"/>
        <v>42783.179849537039</v>
      </c>
      <c r="V3144" s="11">
        <f t="shared" si="249"/>
        <v>42813.138182870367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s="7" t="e">
        <f t="shared" si="250"/>
        <v>#DIV/0!</v>
      </c>
      <c r="Q3145" t="str">
        <f t="shared" si="251"/>
        <v>theater</v>
      </c>
      <c r="R3145" t="str">
        <f t="shared" si="252"/>
        <v>plays</v>
      </c>
      <c r="S3145">
        <v>42808.024953703702</v>
      </c>
      <c r="T3145">
        <v>42834.024953703702</v>
      </c>
      <c r="U3145" s="11">
        <f t="shared" si="248"/>
        <v>42808.024953703702</v>
      </c>
      <c r="V3145" s="11">
        <f t="shared" si="249"/>
        <v>42834.024953703702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s="7">
        <f t="shared" si="250"/>
        <v>251.33</v>
      </c>
      <c r="Q3146" t="str">
        <f t="shared" si="251"/>
        <v>theater</v>
      </c>
      <c r="R3146" t="str">
        <f t="shared" si="252"/>
        <v>plays</v>
      </c>
      <c r="S3146">
        <v>42796.204942129632</v>
      </c>
      <c r="T3146">
        <v>42812.916666666664</v>
      </c>
      <c r="U3146" s="11">
        <f t="shared" si="248"/>
        <v>42796.204942129632</v>
      </c>
      <c r="V3146" s="11">
        <f t="shared" si="249"/>
        <v>42812.916666666664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s="7" t="e">
        <f t="shared" si="250"/>
        <v>#DIV/0!</v>
      </c>
      <c r="Q3147" t="str">
        <f t="shared" si="251"/>
        <v>theater</v>
      </c>
      <c r="R3147" t="str">
        <f t="shared" si="252"/>
        <v>plays</v>
      </c>
      <c r="S3147">
        <v>42761.707569444443</v>
      </c>
      <c r="T3147">
        <v>42821.665902777771</v>
      </c>
      <c r="U3147" s="11">
        <f t="shared" si="248"/>
        <v>42761.707569444443</v>
      </c>
      <c r="V3147" s="11">
        <f t="shared" si="249"/>
        <v>42821.665902777771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s="7">
        <f t="shared" si="250"/>
        <v>437.5</v>
      </c>
      <c r="Q3148" t="str">
        <f t="shared" si="251"/>
        <v>theater</v>
      </c>
      <c r="R3148" t="str">
        <f t="shared" si="252"/>
        <v>plays</v>
      </c>
      <c r="S3148">
        <v>42796.349143518521</v>
      </c>
      <c r="T3148">
        <v>42841.307476851849</v>
      </c>
      <c r="U3148" s="11">
        <f t="shared" si="248"/>
        <v>42796.349143518521</v>
      </c>
      <c r="V3148" s="11">
        <f t="shared" si="249"/>
        <v>42841.307476851849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s="7">
        <f t="shared" si="250"/>
        <v>110.35</v>
      </c>
      <c r="Q3149" t="str">
        <f t="shared" si="251"/>
        <v>theater</v>
      </c>
      <c r="R3149" t="str">
        <f t="shared" si="252"/>
        <v>plays</v>
      </c>
      <c r="S3149">
        <v>41909.636053240742</v>
      </c>
      <c r="T3149">
        <v>41949.677719907406</v>
      </c>
      <c r="U3149" s="11">
        <f t="shared" si="248"/>
        <v>41909.636053240742</v>
      </c>
      <c r="V3149" s="11">
        <f t="shared" si="249"/>
        <v>41949.677719907406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s="7">
        <f t="shared" si="250"/>
        <v>41.42</v>
      </c>
      <c r="Q3150" t="str">
        <f t="shared" si="251"/>
        <v>theater</v>
      </c>
      <c r="R3150" t="str">
        <f t="shared" si="252"/>
        <v>plays</v>
      </c>
      <c r="S3150">
        <v>41891.331990740735</v>
      </c>
      <c r="T3150">
        <v>41912.833333333328</v>
      </c>
      <c r="U3150" s="11">
        <f t="shared" si="248"/>
        <v>41891.331990740735</v>
      </c>
      <c r="V3150" s="11">
        <f t="shared" si="249"/>
        <v>41912.833333333328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s="7">
        <f t="shared" si="250"/>
        <v>52</v>
      </c>
      <c r="Q3151" t="str">
        <f t="shared" si="251"/>
        <v>theater</v>
      </c>
      <c r="R3151" t="str">
        <f t="shared" si="252"/>
        <v>plays</v>
      </c>
      <c r="S3151">
        <v>41225.684027777774</v>
      </c>
      <c r="T3151">
        <v>41249.75</v>
      </c>
      <c r="U3151" s="11">
        <f t="shared" si="248"/>
        <v>41225.684027777774</v>
      </c>
      <c r="V3151" s="11">
        <f t="shared" si="249"/>
        <v>41249.75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s="7">
        <f t="shared" si="250"/>
        <v>33.99</v>
      </c>
      <c r="Q3152" t="str">
        <f t="shared" si="251"/>
        <v>theater</v>
      </c>
      <c r="R3152" t="str">
        <f t="shared" si="252"/>
        <v>plays</v>
      </c>
      <c r="S3152">
        <v>40477.930590277778</v>
      </c>
      <c r="T3152">
        <v>40567.833333333328</v>
      </c>
      <c r="U3152" s="11">
        <f t="shared" si="248"/>
        <v>40477.930590277778</v>
      </c>
      <c r="V3152" s="11">
        <f t="shared" si="249"/>
        <v>40567.833333333328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s="7">
        <f t="shared" si="250"/>
        <v>103.35</v>
      </c>
      <c r="Q3153" t="str">
        <f t="shared" si="251"/>
        <v>theater</v>
      </c>
      <c r="R3153" t="str">
        <f t="shared" si="252"/>
        <v>plays</v>
      </c>
      <c r="S3153">
        <v>41862.506643518514</v>
      </c>
      <c r="T3153">
        <v>41892.506643518514</v>
      </c>
      <c r="U3153" s="11">
        <f t="shared" si="248"/>
        <v>41862.506643518514</v>
      </c>
      <c r="V3153" s="11">
        <f t="shared" si="249"/>
        <v>41892.506643518514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s="7">
        <f t="shared" si="250"/>
        <v>34.79</v>
      </c>
      <c r="Q3154" t="str">
        <f t="shared" si="251"/>
        <v>theater</v>
      </c>
      <c r="R3154" t="str">
        <f t="shared" si="252"/>
        <v>plays</v>
      </c>
      <c r="S3154">
        <v>41550.534340277773</v>
      </c>
      <c r="T3154">
        <v>41580.534340277773</v>
      </c>
      <c r="U3154" s="11">
        <f t="shared" si="248"/>
        <v>41550.534340277773</v>
      </c>
      <c r="V3154" s="11">
        <f t="shared" si="249"/>
        <v>41580.534340277773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s="7">
        <f t="shared" si="250"/>
        <v>41.77</v>
      </c>
      <c r="Q3155" t="str">
        <f t="shared" si="251"/>
        <v>theater</v>
      </c>
      <c r="R3155" t="str">
        <f t="shared" si="252"/>
        <v>plays</v>
      </c>
      <c r="S3155">
        <v>40632.821030092593</v>
      </c>
      <c r="T3155">
        <v>40663.874305555553</v>
      </c>
      <c r="U3155" s="11">
        <f t="shared" si="248"/>
        <v>40632.821030092593</v>
      </c>
      <c r="V3155" s="11">
        <f t="shared" si="249"/>
        <v>40663.874305555553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s="7">
        <f t="shared" si="250"/>
        <v>64.27</v>
      </c>
      <c r="Q3156" t="str">
        <f t="shared" si="251"/>
        <v>theater</v>
      </c>
      <c r="R3156" t="str">
        <f t="shared" si="252"/>
        <v>plays</v>
      </c>
      <c r="S3156">
        <v>40970.542337962957</v>
      </c>
      <c r="T3156">
        <v>41000.500671296293</v>
      </c>
      <c r="U3156" s="11">
        <f t="shared" si="248"/>
        <v>40970.542337962957</v>
      </c>
      <c r="V3156" s="11">
        <f t="shared" si="249"/>
        <v>41000.500671296293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s="7">
        <f t="shared" si="250"/>
        <v>31.21</v>
      </c>
      <c r="Q3157" t="str">
        <f t="shared" si="251"/>
        <v>theater</v>
      </c>
      <c r="R3157" t="str">
        <f t="shared" si="252"/>
        <v>plays</v>
      </c>
      <c r="S3157">
        <v>41233.165798611109</v>
      </c>
      <c r="T3157">
        <v>41263.165798611109</v>
      </c>
      <c r="U3157" s="11">
        <f t="shared" si="248"/>
        <v>41233.165798611109</v>
      </c>
      <c r="V3157" s="11">
        <f t="shared" si="249"/>
        <v>41263.165798611109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s="7">
        <f t="shared" si="250"/>
        <v>62.92</v>
      </c>
      <c r="Q3158" t="str">
        <f t="shared" si="251"/>
        <v>theater</v>
      </c>
      <c r="R3158" t="str">
        <f t="shared" si="252"/>
        <v>plays</v>
      </c>
      <c r="S3158">
        <v>41026.619722222218</v>
      </c>
      <c r="T3158">
        <v>41061.619722222218</v>
      </c>
      <c r="U3158" s="11">
        <f t="shared" si="248"/>
        <v>41026.619722222218</v>
      </c>
      <c r="V3158" s="11">
        <f t="shared" si="249"/>
        <v>41061.619722222218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s="7">
        <f t="shared" si="250"/>
        <v>98.54</v>
      </c>
      <c r="Q3159" t="str">
        <f t="shared" si="251"/>
        <v>theater</v>
      </c>
      <c r="R3159" t="str">
        <f t="shared" si="252"/>
        <v>plays</v>
      </c>
      <c r="S3159">
        <v>41829.454918981479</v>
      </c>
      <c r="T3159">
        <v>41838.875</v>
      </c>
      <c r="U3159" s="11">
        <f t="shared" si="248"/>
        <v>41829.454918981479</v>
      </c>
      <c r="V3159" s="11">
        <f t="shared" si="249"/>
        <v>41838.875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s="7">
        <f t="shared" si="250"/>
        <v>82.61</v>
      </c>
      <c r="Q3160" t="str">
        <f t="shared" si="251"/>
        <v>theater</v>
      </c>
      <c r="R3160" t="str">
        <f t="shared" si="252"/>
        <v>plays</v>
      </c>
      <c r="S3160">
        <v>41447.506388888884</v>
      </c>
      <c r="T3160">
        <v>41477.506388888884</v>
      </c>
      <c r="U3160" s="11">
        <f t="shared" si="248"/>
        <v>41447.506388888884</v>
      </c>
      <c r="V3160" s="11">
        <f t="shared" si="249"/>
        <v>41477.506388888884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s="7">
        <f t="shared" si="250"/>
        <v>38.5</v>
      </c>
      <c r="Q3161" t="str">
        <f t="shared" si="251"/>
        <v>theater</v>
      </c>
      <c r="R3161" t="str">
        <f t="shared" si="252"/>
        <v>plays</v>
      </c>
      <c r="S3161">
        <v>40883.733344907407</v>
      </c>
      <c r="T3161">
        <v>40926.625</v>
      </c>
      <c r="U3161" s="11">
        <f t="shared" si="248"/>
        <v>40883.733344907407</v>
      </c>
      <c r="V3161" s="11">
        <f t="shared" si="249"/>
        <v>40926.625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s="7">
        <f t="shared" si="250"/>
        <v>80.16</v>
      </c>
      <c r="Q3162" t="str">
        <f t="shared" si="251"/>
        <v>theater</v>
      </c>
      <c r="R3162" t="str">
        <f t="shared" si="252"/>
        <v>plays</v>
      </c>
      <c r="S3162">
        <v>41840.931562499994</v>
      </c>
      <c r="T3162">
        <v>41863.874305555553</v>
      </c>
      <c r="U3162" s="11">
        <f t="shared" si="248"/>
        <v>41840.931562499994</v>
      </c>
      <c r="V3162" s="11">
        <f t="shared" si="249"/>
        <v>41863.874305555553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s="7">
        <f t="shared" si="250"/>
        <v>28.41</v>
      </c>
      <c r="Q3163" t="str">
        <f t="shared" si="251"/>
        <v>theater</v>
      </c>
      <c r="R3163" t="str">
        <f t="shared" si="252"/>
        <v>plays</v>
      </c>
      <c r="S3163">
        <v>41897.202800925923</v>
      </c>
      <c r="T3163">
        <v>41927.202800925923</v>
      </c>
      <c r="U3163" s="11">
        <f t="shared" si="248"/>
        <v>41897.202800925923</v>
      </c>
      <c r="V3163" s="11">
        <f t="shared" si="249"/>
        <v>41927.202800925923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s="7">
        <f t="shared" si="250"/>
        <v>80.73</v>
      </c>
      <c r="Q3164" t="str">
        <f t="shared" si="251"/>
        <v>theater</v>
      </c>
      <c r="R3164" t="str">
        <f t="shared" si="252"/>
        <v>plays</v>
      </c>
      <c r="S3164">
        <v>41799.35256944444</v>
      </c>
      <c r="T3164">
        <v>41826.75</v>
      </c>
      <c r="U3164" s="11">
        <f t="shared" si="248"/>
        <v>41799.35256944444</v>
      </c>
      <c r="V3164" s="11">
        <f t="shared" si="249"/>
        <v>41826.75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s="7">
        <f t="shared" si="250"/>
        <v>200.69</v>
      </c>
      <c r="Q3165" t="str">
        <f t="shared" si="251"/>
        <v>theater</v>
      </c>
      <c r="R3165" t="str">
        <f t="shared" si="252"/>
        <v>plays</v>
      </c>
      <c r="S3165">
        <v>41775.420428240737</v>
      </c>
      <c r="T3165">
        <v>41805.420428240737</v>
      </c>
      <c r="U3165" s="11">
        <f t="shared" si="248"/>
        <v>41775.420428240737</v>
      </c>
      <c r="V3165" s="11">
        <f t="shared" si="249"/>
        <v>41805.420428240737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s="7">
        <f t="shared" si="250"/>
        <v>37.590000000000003</v>
      </c>
      <c r="Q3166" t="str">
        <f t="shared" si="251"/>
        <v>theater</v>
      </c>
      <c r="R3166" t="str">
        <f t="shared" si="252"/>
        <v>plays</v>
      </c>
      <c r="S3166">
        <v>41766.472395833334</v>
      </c>
      <c r="T3166">
        <v>41799.472395833334</v>
      </c>
      <c r="U3166" s="11">
        <f t="shared" si="248"/>
        <v>41766.472395833334</v>
      </c>
      <c r="V3166" s="11">
        <f t="shared" si="249"/>
        <v>41799.472395833334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s="7">
        <f t="shared" si="250"/>
        <v>58.1</v>
      </c>
      <c r="Q3167" t="str">
        <f t="shared" si="251"/>
        <v>theater</v>
      </c>
      <c r="R3167" t="str">
        <f t="shared" si="252"/>
        <v>plays</v>
      </c>
      <c r="S3167">
        <v>40643.825925925921</v>
      </c>
      <c r="T3167">
        <v>40665.832638888889</v>
      </c>
      <c r="U3167" s="11">
        <f t="shared" si="248"/>
        <v>40643.825925925921</v>
      </c>
      <c r="V3167" s="11">
        <f t="shared" si="249"/>
        <v>40665.832638888889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s="7">
        <f t="shared" si="250"/>
        <v>60.3</v>
      </c>
      <c r="Q3168" t="str">
        <f t="shared" si="251"/>
        <v>theater</v>
      </c>
      <c r="R3168" t="str">
        <f t="shared" si="252"/>
        <v>plays</v>
      </c>
      <c r="S3168">
        <v>41940.358252314814</v>
      </c>
      <c r="T3168">
        <v>41968.999305555553</v>
      </c>
      <c r="U3168" s="11">
        <f t="shared" si="248"/>
        <v>41940.358252314814</v>
      </c>
      <c r="V3168" s="11">
        <f t="shared" si="249"/>
        <v>41968.999305555553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s="7">
        <f t="shared" si="250"/>
        <v>63.36</v>
      </c>
      <c r="Q3169" t="str">
        <f t="shared" si="251"/>
        <v>theater</v>
      </c>
      <c r="R3169" t="str">
        <f t="shared" si="252"/>
        <v>plays</v>
      </c>
      <c r="S3169">
        <v>41838.842372685183</v>
      </c>
      <c r="T3169">
        <v>41852.842372685183</v>
      </c>
      <c r="U3169" s="11">
        <f t="shared" si="248"/>
        <v>41838.842372685183</v>
      </c>
      <c r="V3169" s="11">
        <f t="shared" si="249"/>
        <v>41852.842372685183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s="7">
        <f t="shared" si="250"/>
        <v>50.9</v>
      </c>
      <c r="Q3170" t="str">
        <f t="shared" si="251"/>
        <v>theater</v>
      </c>
      <c r="R3170" t="str">
        <f t="shared" si="252"/>
        <v>plays</v>
      </c>
      <c r="S3170">
        <v>41771.772604166668</v>
      </c>
      <c r="T3170">
        <v>41803.583333333328</v>
      </c>
      <c r="U3170" s="11">
        <f t="shared" si="248"/>
        <v>41771.772604166668</v>
      </c>
      <c r="V3170" s="11">
        <f t="shared" si="249"/>
        <v>41803.583333333328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s="7">
        <f t="shared" si="250"/>
        <v>100.5</v>
      </c>
      <c r="Q3171" t="str">
        <f t="shared" si="251"/>
        <v>theater</v>
      </c>
      <c r="R3171" t="str">
        <f t="shared" si="252"/>
        <v>plays</v>
      </c>
      <c r="S3171">
        <v>41591.404641203699</v>
      </c>
      <c r="T3171">
        <v>41620.874305555553</v>
      </c>
      <c r="U3171" s="11">
        <f t="shared" si="248"/>
        <v>41591.404641203699</v>
      </c>
      <c r="V3171" s="11">
        <f t="shared" si="249"/>
        <v>41620.874305555553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s="7">
        <f t="shared" si="250"/>
        <v>31.62</v>
      </c>
      <c r="Q3172" t="str">
        <f t="shared" si="251"/>
        <v>theater</v>
      </c>
      <c r="R3172" t="str">
        <f t="shared" si="252"/>
        <v>plays</v>
      </c>
      <c r="S3172">
        <v>41788.747037037036</v>
      </c>
      <c r="T3172">
        <v>41821.833333333328</v>
      </c>
      <c r="U3172" s="11">
        <f t="shared" si="248"/>
        <v>41788.747037037036</v>
      </c>
      <c r="V3172" s="11">
        <f t="shared" si="249"/>
        <v>41821.833333333328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s="7">
        <f t="shared" si="250"/>
        <v>65.099999999999994</v>
      </c>
      <c r="Q3173" t="str">
        <f t="shared" si="251"/>
        <v>theater</v>
      </c>
      <c r="R3173" t="str">
        <f t="shared" si="252"/>
        <v>plays</v>
      </c>
      <c r="S3173">
        <v>42466.274976851848</v>
      </c>
      <c r="T3173">
        <v>42496.274976851848</v>
      </c>
      <c r="U3173" s="11">
        <f t="shared" si="248"/>
        <v>42466.274976851848</v>
      </c>
      <c r="V3173" s="11">
        <f t="shared" si="249"/>
        <v>42496.274976851848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s="7">
        <f t="shared" si="250"/>
        <v>79.31</v>
      </c>
      <c r="Q3174" t="str">
        <f t="shared" si="251"/>
        <v>theater</v>
      </c>
      <c r="R3174" t="str">
        <f t="shared" si="252"/>
        <v>plays</v>
      </c>
      <c r="S3174">
        <v>40923.396620370368</v>
      </c>
      <c r="T3174">
        <v>40953.396620370368</v>
      </c>
      <c r="U3174" s="11">
        <f t="shared" si="248"/>
        <v>40923.396620370368</v>
      </c>
      <c r="V3174" s="11">
        <f t="shared" si="249"/>
        <v>40953.396620370368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s="7">
        <f t="shared" si="250"/>
        <v>139.19</v>
      </c>
      <c r="Q3175" t="str">
        <f t="shared" si="251"/>
        <v>theater</v>
      </c>
      <c r="R3175" t="str">
        <f t="shared" si="252"/>
        <v>plays</v>
      </c>
      <c r="S3175">
        <v>41878.545046296291</v>
      </c>
      <c r="T3175">
        <v>41908.545046296291</v>
      </c>
      <c r="U3175" s="11">
        <f t="shared" si="248"/>
        <v>41878.545046296291</v>
      </c>
      <c r="V3175" s="11">
        <f t="shared" si="249"/>
        <v>41908.545046296291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s="7">
        <f t="shared" si="250"/>
        <v>131.91</v>
      </c>
      <c r="Q3176" t="str">
        <f t="shared" si="251"/>
        <v>theater</v>
      </c>
      <c r="R3176" t="str">
        <f t="shared" si="252"/>
        <v>plays</v>
      </c>
      <c r="S3176">
        <v>41862.531342592592</v>
      </c>
      <c r="T3176">
        <v>41876.531342592592</v>
      </c>
      <c r="U3176" s="11">
        <f t="shared" si="248"/>
        <v>41862.531342592592</v>
      </c>
      <c r="V3176" s="11">
        <f t="shared" si="249"/>
        <v>41876.531342592592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s="7">
        <f t="shared" si="250"/>
        <v>91.3</v>
      </c>
      <c r="Q3177" t="str">
        <f t="shared" si="251"/>
        <v>theater</v>
      </c>
      <c r="R3177" t="str">
        <f t="shared" si="252"/>
        <v>plays</v>
      </c>
      <c r="S3177">
        <v>40531.553553240738</v>
      </c>
      <c r="T3177">
        <v>40591.553553240738</v>
      </c>
      <c r="U3177" s="11">
        <f t="shared" si="248"/>
        <v>40531.553553240738</v>
      </c>
      <c r="V3177" s="11">
        <f t="shared" si="249"/>
        <v>40591.553553240738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s="7">
        <f t="shared" si="250"/>
        <v>39.67</v>
      </c>
      <c r="Q3178" t="str">
        <f t="shared" si="251"/>
        <v>theater</v>
      </c>
      <c r="R3178" t="str">
        <f t="shared" si="252"/>
        <v>plays</v>
      </c>
      <c r="S3178">
        <v>41477.597581018512</v>
      </c>
      <c r="T3178">
        <v>41504.291666666664</v>
      </c>
      <c r="U3178" s="11">
        <f t="shared" si="248"/>
        <v>41477.597581018512</v>
      </c>
      <c r="V3178" s="11">
        <f t="shared" si="249"/>
        <v>41504.291666666664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s="7">
        <f t="shared" si="250"/>
        <v>57.55</v>
      </c>
      <c r="Q3179" t="str">
        <f t="shared" si="251"/>
        <v>theater</v>
      </c>
      <c r="R3179" t="str">
        <f t="shared" si="252"/>
        <v>plays</v>
      </c>
      <c r="S3179">
        <v>41781.333437499998</v>
      </c>
      <c r="T3179">
        <v>41811.333437499998</v>
      </c>
      <c r="U3179" s="11">
        <f t="shared" si="248"/>
        <v>41781.333437499998</v>
      </c>
      <c r="V3179" s="11">
        <f t="shared" si="249"/>
        <v>41811.333437499998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s="7">
        <f t="shared" si="250"/>
        <v>33.03</v>
      </c>
      <c r="Q3180" t="str">
        <f t="shared" si="251"/>
        <v>theater</v>
      </c>
      <c r="R3180" t="str">
        <f t="shared" si="252"/>
        <v>plays</v>
      </c>
      <c r="S3180">
        <v>41806.271701388883</v>
      </c>
      <c r="T3180">
        <v>41836.271701388883</v>
      </c>
      <c r="U3180" s="11">
        <f t="shared" si="248"/>
        <v>41806.271701388883</v>
      </c>
      <c r="V3180" s="11">
        <f t="shared" si="249"/>
        <v>41836.271701388883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s="7">
        <f t="shared" si="250"/>
        <v>77.34</v>
      </c>
      <c r="Q3181" t="str">
        <f t="shared" si="251"/>
        <v>theater</v>
      </c>
      <c r="R3181" t="str">
        <f t="shared" si="252"/>
        <v>plays</v>
      </c>
      <c r="S3181">
        <v>41375.36887731481</v>
      </c>
      <c r="T3181">
        <v>41400.36887731481</v>
      </c>
      <c r="U3181" s="11">
        <f t="shared" si="248"/>
        <v>41375.36887731481</v>
      </c>
      <c r="V3181" s="11">
        <f t="shared" si="249"/>
        <v>41400.36887731481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s="7">
        <f t="shared" si="250"/>
        <v>31.93</v>
      </c>
      <c r="Q3182" t="str">
        <f t="shared" si="251"/>
        <v>theater</v>
      </c>
      <c r="R3182" t="str">
        <f t="shared" si="252"/>
        <v>plays</v>
      </c>
      <c r="S3182">
        <v>41780.079270833332</v>
      </c>
      <c r="T3182">
        <v>41810.079270833332</v>
      </c>
      <c r="U3182" s="11">
        <f t="shared" si="248"/>
        <v>41780.079270833332</v>
      </c>
      <c r="V3182" s="11">
        <f t="shared" si="249"/>
        <v>41810.079270833332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s="7">
        <f t="shared" si="250"/>
        <v>36.33</v>
      </c>
      <c r="Q3183" t="str">
        <f t="shared" si="251"/>
        <v>theater</v>
      </c>
      <c r="R3183" t="str">
        <f t="shared" si="252"/>
        <v>plays</v>
      </c>
      <c r="S3183">
        <v>41778.976701388885</v>
      </c>
      <c r="T3183">
        <v>41805.333333333328</v>
      </c>
      <c r="U3183" s="11">
        <f t="shared" si="248"/>
        <v>41778.976701388885</v>
      </c>
      <c r="V3183" s="11">
        <f t="shared" si="249"/>
        <v>41805.333333333328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s="7">
        <f t="shared" si="250"/>
        <v>46.77</v>
      </c>
      <c r="Q3184" t="str">
        <f t="shared" si="251"/>
        <v>theater</v>
      </c>
      <c r="R3184" t="str">
        <f t="shared" si="252"/>
        <v>plays</v>
      </c>
      <c r="S3184">
        <v>40883.615983796291</v>
      </c>
      <c r="T3184">
        <v>40939.375</v>
      </c>
      <c r="U3184" s="11">
        <f t="shared" si="248"/>
        <v>40883.615983796291</v>
      </c>
      <c r="V3184" s="11">
        <f t="shared" si="249"/>
        <v>40939.375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s="7">
        <f t="shared" si="250"/>
        <v>40.07</v>
      </c>
      <c r="Q3185" t="str">
        <f t="shared" si="251"/>
        <v>theater</v>
      </c>
      <c r="R3185" t="str">
        <f t="shared" si="252"/>
        <v>plays</v>
      </c>
      <c r="S3185">
        <v>41491.461446759255</v>
      </c>
      <c r="T3185">
        <v>41509.461446759255</v>
      </c>
      <c r="U3185" s="11">
        <f t="shared" si="248"/>
        <v>41491.461446759255</v>
      </c>
      <c r="V3185" s="11">
        <f t="shared" si="249"/>
        <v>41509.461446759255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s="7">
        <f t="shared" si="250"/>
        <v>100.22</v>
      </c>
      <c r="Q3186" t="str">
        <f t="shared" si="251"/>
        <v>theater</v>
      </c>
      <c r="R3186" t="str">
        <f t="shared" si="252"/>
        <v>plays</v>
      </c>
      <c r="S3186">
        <v>41791.660081018512</v>
      </c>
      <c r="T3186">
        <v>41821.660081018512</v>
      </c>
      <c r="U3186" s="11">
        <f t="shared" si="248"/>
        <v>41791.660081018512</v>
      </c>
      <c r="V3186" s="11">
        <f t="shared" si="249"/>
        <v>41821.660081018512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s="7">
        <f t="shared" si="250"/>
        <v>41.67</v>
      </c>
      <c r="Q3187" t="str">
        <f t="shared" si="251"/>
        <v>theater</v>
      </c>
      <c r="R3187" t="str">
        <f t="shared" si="252"/>
        <v>plays</v>
      </c>
      <c r="S3187">
        <v>41829.643993055557</v>
      </c>
      <c r="T3187">
        <v>41836.643993055557</v>
      </c>
      <c r="U3187" s="11">
        <f t="shared" si="248"/>
        <v>41829.643993055557</v>
      </c>
      <c r="V3187" s="11">
        <f t="shared" si="249"/>
        <v>41836.643993055557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s="7">
        <f t="shared" si="250"/>
        <v>46.71</v>
      </c>
      <c r="Q3188" t="str">
        <f t="shared" si="251"/>
        <v>theater</v>
      </c>
      <c r="R3188" t="str">
        <f t="shared" si="252"/>
        <v>plays</v>
      </c>
      <c r="S3188">
        <v>41868.590717592589</v>
      </c>
      <c r="T3188">
        <v>41898.541666666664</v>
      </c>
      <c r="U3188" s="11">
        <f t="shared" si="248"/>
        <v>41868.590717592589</v>
      </c>
      <c r="V3188" s="11">
        <f t="shared" si="249"/>
        <v>41898.541666666664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s="7">
        <f t="shared" si="250"/>
        <v>71.489999999999995</v>
      </c>
      <c r="Q3189" t="str">
        <f t="shared" si="251"/>
        <v>theater</v>
      </c>
      <c r="R3189" t="str">
        <f t="shared" si="252"/>
        <v>plays</v>
      </c>
      <c r="S3189">
        <v>41835.333020833328</v>
      </c>
      <c r="T3189">
        <v>41855.333020833328</v>
      </c>
      <c r="U3189" s="11">
        <f t="shared" si="248"/>
        <v>41835.333020833328</v>
      </c>
      <c r="V3189" s="11">
        <f t="shared" si="249"/>
        <v>41855.333020833328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7">
        <f t="shared" si="250"/>
        <v>14.44</v>
      </c>
      <c r="Q3190" t="str">
        <f t="shared" si="251"/>
        <v>theater</v>
      </c>
      <c r="R3190" t="str">
        <f t="shared" si="252"/>
        <v>musical</v>
      </c>
      <c r="S3190">
        <v>42144.082199074073</v>
      </c>
      <c r="T3190">
        <v>42165.082199074073</v>
      </c>
      <c r="U3190" s="11">
        <f t="shared" si="248"/>
        <v>42144.082199074073</v>
      </c>
      <c r="V3190" s="11">
        <f t="shared" si="249"/>
        <v>42165.082199074073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7">
        <f t="shared" si="250"/>
        <v>356.84</v>
      </c>
      <c r="Q3191" t="str">
        <f t="shared" si="251"/>
        <v>theater</v>
      </c>
      <c r="R3191" t="str">
        <f t="shared" si="252"/>
        <v>musical</v>
      </c>
      <c r="S3191">
        <v>42118.013101851851</v>
      </c>
      <c r="T3191">
        <v>42148.013101851851</v>
      </c>
      <c r="U3191" s="11">
        <f t="shared" si="248"/>
        <v>42118.013101851851</v>
      </c>
      <c r="V3191" s="11">
        <f t="shared" si="249"/>
        <v>42148.013101851851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7" t="e">
        <f t="shared" si="250"/>
        <v>#DIV/0!</v>
      </c>
      <c r="Q3192" t="str">
        <f t="shared" si="251"/>
        <v>theater</v>
      </c>
      <c r="R3192" t="str">
        <f t="shared" si="252"/>
        <v>musical</v>
      </c>
      <c r="S3192">
        <v>42682.817997685182</v>
      </c>
      <c r="T3192">
        <v>42712.859664351847</v>
      </c>
      <c r="U3192" s="11">
        <f t="shared" si="248"/>
        <v>42682.817997685182</v>
      </c>
      <c r="V3192" s="11">
        <f t="shared" si="249"/>
        <v>42712.859664351847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7">
        <f t="shared" si="250"/>
        <v>37.75</v>
      </c>
      <c r="Q3193" t="str">
        <f t="shared" si="251"/>
        <v>theater</v>
      </c>
      <c r="R3193" t="str">
        <f t="shared" si="252"/>
        <v>musical</v>
      </c>
      <c r="S3193">
        <v>42538.422094907401</v>
      </c>
      <c r="T3193">
        <v>42598.422094907401</v>
      </c>
      <c r="U3193" s="11">
        <f t="shared" si="248"/>
        <v>42538.422094907401</v>
      </c>
      <c r="V3193" s="11">
        <f t="shared" si="249"/>
        <v>42598.422094907401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7">
        <f t="shared" si="250"/>
        <v>12.75</v>
      </c>
      <c r="Q3194" t="str">
        <f t="shared" si="251"/>
        <v>theater</v>
      </c>
      <c r="R3194" t="str">
        <f t="shared" si="252"/>
        <v>musical</v>
      </c>
      <c r="S3194">
        <v>42018.607164351844</v>
      </c>
      <c r="T3194">
        <v>42063.583333333336</v>
      </c>
      <c r="U3194" s="11">
        <f t="shared" si="248"/>
        <v>42018.607164351844</v>
      </c>
      <c r="V3194" s="11">
        <f t="shared" si="249"/>
        <v>42063.583333333336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7">
        <f t="shared" si="250"/>
        <v>24.46</v>
      </c>
      <c r="Q3195" t="str">
        <f t="shared" si="251"/>
        <v>theater</v>
      </c>
      <c r="R3195" t="str">
        <f t="shared" si="252"/>
        <v>musical</v>
      </c>
      <c r="S3195">
        <v>42010.634907407402</v>
      </c>
      <c r="T3195">
        <v>42055.634907407402</v>
      </c>
      <c r="U3195" s="11">
        <f t="shared" si="248"/>
        <v>42010.634907407402</v>
      </c>
      <c r="V3195" s="11">
        <f t="shared" si="249"/>
        <v>42055.634907407402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7" t="e">
        <f t="shared" si="250"/>
        <v>#DIV/0!</v>
      </c>
      <c r="Q3196" t="str">
        <f t="shared" si="251"/>
        <v>theater</v>
      </c>
      <c r="R3196" t="str">
        <f t="shared" si="252"/>
        <v>musical</v>
      </c>
      <c r="S3196">
        <v>42181.729143518511</v>
      </c>
      <c r="T3196">
        <v>42211.729143518511</v>
      </c>
      <c r="U3196" s="11">
        <f t="shared" si="248"/>
        <v>42181.729143518511</v>
      </c>
      <c r="V3196" s="11">
        <f t="shared" si="249"/>
        <v>42211.729143518511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7">
        <f t="shared" si="250"/>
        <v>53.08</v>
      </c>
      <c r="Q3197" t="str">
        <f t="shared" si="251"/>
        <v>theater</v>
      </c>
      <c r="R3197" t="str">
        <f t="shared" si="252"/>
        <v>musical</v>
      </c>
      <c r="S3197">
        <v>42017.260902777773</v>
      </c>
      <c r="T3197">
        <v>42047.260902777773</v>
      </c>
      <c r="U3197" s="11">
        <f t="shared" si="248"/>
        <v>42017.260902777773</v>
      </c>
      <c r="V3197" s="11">
        <f t="shared" si="249"/>
        <v>42047.260902777773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7">
        <f t="shared" si="250"/>
        <v>300</v>
      </c>
      <c r="Q3198" t="str">
        <f t="shared" si="251"/>
        <v>theater</v>
      </c>
      <c r="R3198" t="str">
        <f t="shared" si="252"/>
        <v>musical</v>
      </c>
      <c r="S3198">
        <v>42157.264756944445</v>
      </c>
      <c r="T3198">
        <v>42217.249999999993</v>
      </c>
      <c r="U3198" s="11">
        <f t="shared" si="248"/>
        <v>42157.264756944445</v>
      </c>
      <c r="V3198" s="11">
        <f t="shared" si="249"/>
        <v>42217.249999999993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7">
        <f t="shared" si="250"/>
        <v>286.25</v>
      </c>
      <c r="Q3199" t="str">
        <f t="shared" si="251"/>
        <v>theater</v>
      </c>
      <c r="R3199" t="str">
        <f t="shared" si="252"/>
        <v>musical</v>
      </c>
      <c r="S3199">
        <v>42009.15993055555</v>
      </c>
      <c r="T3199">
        <v>42039.15993055555</v>
      </c>
      <c r="U3199" s="11">
        <f t="shared" si="248"/>
        <v>42009.15993055555</v>
      </c>
      <c r="V3199" s="11">
        <f t="shared" si="249"/>
        <v>42039.15993055555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7">
        <f t="shared" si="250"/>
        <v>36.67</v>
      </c>
      <c r="Q3200" t="str">
        <f t="shared" si="251"/>
        <v>theater</v>
      </c>
      <c r="R3200" t="str">
        <f t="shared" si="252"/>
        <v>musical</v>
      </c>
      <c r="S3200">
        <v>42013.091168981475</v>
      </c>
      <c r="T3200">
        <v>42051.091168981475</v>
      </c>
      <c r="U3200" s="11">
        <f t="shared" si="248"/>
        <v>42013.091168981475</v>
      </c>
      <c r="V3200" s="11">
        <f t="shared" si="249"/>
        <v>42051.091168981475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7">
        <f t="shared" si="250"/>
        <v>49.21</v>
      </c>
      <c r="Q3201" t="str">
        <f t="shared" si="251"/>
        <v>theater</v>
      </c>
      <c r="R3201" t="str">
        <f t="shared" si="252"/>
        <v>musical</v>
      </c>
      <c r="S3201">
        <v>41858.428449074068</v>
      </c>
      <c r="T3201">
        <v>41888.541666666664</v>
      </c>
      <c r="U3201" s="11">
        <f t="shared" si="248"/>
        <v>41858.428449074068</v>
      </c>
      <c r="V3201" s="11">
        <f t="shared" si="249"/>
        <v>41888.541666666664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7">
        <f t="shared" si="250"/>
        <v>1</v>
      </c>
      <c r="Q3202" t="str">
        <f t="shared" si="251"/>
        <v>theater</v>
      </c>
      <c r="R3202" t="str">
        <f t="shared" si="252"/>
        <v>musical</v>
      </c>
      <c r="S3202">
        <v>42459.987280092588</v>
      </c>
      <c r="T3202">
        <v>42489.898611111108</v>
      </c>
      <c r="U3202" s="11">
        <f t="shared" ref="U3202:U3265" si="253">(((J3202/60)/60)/24)+DATE(1970,1,1)+(-8/24)</f>
        <v>42459.987280092588</v>
      </c>
      <c r="V3202" s="11">
        <f t="shared" ref="V3202:V3265" si="254">(((I3202/60)/60)/24)+DATE(1970,1,1)+(-8/24)</f>
        <v>42489.898611111108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7">
        <f t="shared" ref="P3203:P3266" si="255">ROUND(E3203/L3203,2)</f>
        <v>12.5</v>
      </c>
      <c r="Q3203" t="str">
        <f t="shared" ref="Q3203:Q3266" si="256">LEFT(N3203,SEARCH("/",N3203,1)-1)</f>
        <v>theater</v>
      </c>
      <c r="R3203" t="str">
        <f t="shared" ref="R3203:R3266" si="257">RIGHT(N3203,LEN(N3203)-SEARCH("/",N3203))</f>
        <v>musical</v>
      </c>
      <c r="S3203">
        <v>41861.433761574073</v>
      </c>
      <c r="T3203">
        <v>41882.433761574073</v>
      </c>
      <c r="U3203" s="11">
        <f t="shared" si="253"/>
        <v>41861.433761574073</v>
      </c>
      <c r="V3203" s="11">
        <f t="shared" si="254"/>
        <v>41882.433761574073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7">
        <f t="shared" si="255"/>
        <v>109.04</v>
      </c>
      <c r="Q3204" t="str">
        <f t="shared" si="256"/>
        <v>theater</v>
      </c>
      <c r="R3204" t="str">
        <f t="shared" si="257"/>
        <v>musical</v>
      </c>
      <c r="S3204">
        <v>42293.520208333335</v>
      </c>
      <c r="T3204">
        <v>42351.915972222218</v>
      </c>
      <c r="U3204" s="11">
        <f t="shared" si="253"/>
        <v>42293.520208333335</v>
      </c>
      <c r="V3204" s="11">
        <f t="shared" si="254"/>
        <v>42351.915972222218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7">
        <f t="shared" si="255"/>
        <v>41.67</v>
      </c>
      <c r="Q3205" t="str">
        <f t="shared" si="256"/>
        <v>theater</v>
      </c>
      <c r="R3205" t="str">
        <f t="shared" si="257"/>
        <v>musical</v>
      </c>
      <c r="S3205">
        <v>42242.655347222222</v>
      </c>
      <c r="T3205">
        <v>42272.655347222222</v>
      </c>
      <c r="U3205" s="11">
        <f t="shared" si="253"/>
        <v>42242.655347222222</v>
      </c>
      <c r="V3205" s="11">
        <f t="shared" si="254"/>
        <v>42272.655347222222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7" t="e">
        <f t="shared" si="255"/>
        <v>#DIV/0!</v>
      </c>
      <c r="Q3206" t="str">
        <f t="shared" si="256"/>
        <v>theater</v>
      </c>
      <c r="R3206" t="str">
        <f t="shared" si="257"/>
        <v>musical</v>
      </c>
      <c r="S3206">
        <v>42172.352766203701</v>
      </c>
      <c r="T3206">
        <v>42202.343055555553</v>
      </c>
      <c r="U3206" s="11">
        <f t="shared" si="253"/>
        <v>42172.352766203701</v>
      </c>
      <c r="V3206" s="11">
        <f t="shared" si="254"/>
        <v>42202.343055555553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7">
        <f t="shared" si="255"/>
        <v>22.75</v>
      </c>
      <c r="Q3207" t="str">
        <f t="shared" si="256"/>
        <v>theater</v>
      </c>
      <c r="R3207" t="str">
        <f t="shared" si="257"/>
        <v>musical</v>
      </c>
      <c r="S3207">
        <v>42095.041342592587</v>
      </c>
      <c r="T3207">
        <v>42125.041342592587</v>
      </c>
      <c r="U3207" s="11">
        <f t="shared" si="253"/>
        <v>42095.041342592587</v>
      </c>
      <c r="V3207" s="11">
        <f t="shared" si="254"/>
        <v>42125.041342592587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7" t="e">
        <f t="shared" si="255"/>
        <v>#DIV/0!</v>
      </c>
      <c r="Q3208" t="str">
        <f t="shared" si="256"/>
        <v>theater</v>
      </c>
      <c r="R3208" t="str">
        <f t="shared" si="257"/>
        <v>musical</v>
      </c>
      <c r="S3208">
        <v>42235.942719907405</v>
      </c>
      <c r="T3208">
        <v>42265.942719907405</v>
      </c>
      <c r="U3208" s="11">
        <f t="shared" si="253"/>
        <v>42235.942719907405</v>
      </c>
      <c r="V3208" s="11">
        <f t="shared" si="254"/>
        <v>42265.942719907405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7">
        <f t="shared" si="255"/>
        <v>70.83</v>
      </c>
      <c r="Q3209" t="str">
        <f t="shared" si="256"/>
        <v>theater</v>
      </c>
      <c r="R3209" t="str">
        <f t="shared" si="257"/>
        <v>musical</v>
      </c>
      <c r="S3209">
        <v>42056.944525462961</v>
      </c>
      <c r="T3209">
        <v>42116.902858796289</v>
      </c>
      <c r="U3209" s="11">
        <f t="shared" si="253"/>
        <v>42056.944525462961</v>
      </c>
      <c r="V3209" s="11">
        <f t="shared" si="254"/>
        <v>42116.902858796289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s="7">
        <f t="shared" si="255"/>
        <v>63.11</v>
      </c>
      <c r="Q3210" t="str">
        <f t="shared" si="256"/>
        <v>theater</v>
      </c>
      <c r="R3210" t="str">
        <f t="shared" si="257"/>
        <v>plays</v>
      </c>
      <c r="S3210">
        <v>41827.271724537037</v>
      </c>
      <c r="T3210">
        <v>41848.271724537037</v>
      </c>
      <c r="U3210" s="11">
        <f t="shared" si="253"/>
        <v>41827.271724537037</v>
      </c>
      <c r="V3210" s="11">
        <f t="shared" si="254"/>
        <v>41848.271724537037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s="7">
        <f t="shared" si="255"/>
        <v>50.16</v>
      </c>
      <c r="Q3211" t="str">
        <f t="shared" si="256"/>
        <v>theater</v>
      </c>
      <c r="R3211" t="str">
        <f t="shared" si="257"/>
        <v>plays</v>
      </c>
      <c r="S3211">
        <v>41778.303912037038</v>
      </c>
      <c r="T3211">
        <v>41810.625</v>
      </c>
      <c r="U3211" s="11">
        <f t="shared" si="253"/>
        <v>41778.303912037038</v>
      </c>
      <c r="V3211" s="11">
        <f t="shared" si="254"/>
        <v>41810.625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s="7">
        <f t="shared" si="255"/>
        <v>62.88</v>
      </c>
      <c r="Q3212" t="str">
        <f t="shared" si="256"/>
        <v>theater</v>
      </c>
      <c r="R3212" t="str">
        <f t="shared" si="257"/>
        <v>plays</v>
      </c>
      <c r="S3212">
        <v>41013.603229166663</v>
      </c>
      <c r="T3212">
        <v>41060.832638888889</v>
      </c>
      <c r="U3212" s="11">
        <f t="shared" si="253"/>
        <v>41013.603229166663</v>
      </c>
      <c r="V3212" s="11">
        <f t="shared" si="254"/>
        <v>41060.832638888889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s="7">
        <f t="shared" si="255"/>
        <v>85.53</v>
      </c>
      <c r="Q3213" t="str">
        <f t="shared" si="256"/>
        <v>theater</v>
      </c>
      <c r="R3213" t="str">
        <f t="shared" si="257"/>
        <v>plays</v>
      </c>
      <c r="S3213">
        <v>41834.253240740742</v>
      </c>
      <c r="T3213">
        <v>41865.75</v>
      </c>
      <c r="U3213" s="11">
        <f t="shared" si="253"/>
        <v>41834.253240740742</v>
      </c>
      <c r="V3213" s="11">
        <f t="shared" si="254"/>
        <v>41865.75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s="7">
        <f t="shared" si="255"/>
        <v>53.72</v>
      </c>
      <c r="Q3214" t="str">
        <f t="shared" si="256"/>
        <v>theater</v>
      </c>
      <c r="R3214" t="str">
        <f t="shared" si="257"/>
        <v>plays</v>
      </c>
      <c r="S3214">
        <v>41829.462395833332</v>
      </c>
      <c r="T3214">
        <v>41859.462395833332</v>
      </c>
      <c r="U3214" s="11">
        <f t="shared" si="253"/>
        <v>41829.462395833332</v>
      </c>
      <c r="V3214" s="11">
        <f t="shared" si="254"/>
        <v>41859.462395833332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s="7">
        <f t="shared" si="255"/>
        <v>127.81</v>
      </c>
      <c r="Q3215" t="str">
        <f t="shared" si="256"/>
        <v>theater</v>
      </c>
      <c r="R3215" t="str">
        <f t="shared" si="257"/>
        <v>plays</v>
      </c>
      <c r="S3215">
        <v>42171.430081018516</v>
      </c>
      <c r="T3215">
        <v>42211.430081018516</v>
      </c>
      <c r="U3215" s="11">
        <f t="shared" si="253"/>
        <v>42171.430081018516</v>
      </c>
      <c r="V3215" s="11">
        <f t="shared" si="254"/>
        <v>42211.430081018516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s="7">
        <f t="shared" si="255"/>
        <v>106.57</v>
      </c>
      <c r="Q3216" t="str">
        <f t="shared" si="256"/>
        <v>theater</v>
      </c>
      <c r="R3216" t="str">
        <f t="shared" si="257"/>
        <v>plays</v>
      </c>
      <c r="S3216">
        <v>42337.459178240737</v>
      </c>
      <c r="T3216">
        <v>42374.663194444445</v>
      </c>
      <c r="U3216" s="11">
        <f t="shared" si="253"/>
        <v>42337.459178240737</v>
      </c>
      <c r="V3216" s="11">
        <f t="shared" si="254"/>
        <v>42374.663194444445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s="7">
        <f t="shared" si="255"/>
        <v>262.11</v>
      </c>
      <c r="Q3217" t="str">
        <f t="shared" si="256"/>
        <v>theater</v>
      </c>
      <c r="R3217" t="str">
        <f t="shared" si="257"/>
        <v>plays</v>
      </c>
      <c r="S3217">
        <v>42219.331840277773</v>
      </c>
      <c r="T3217">
        <v>42256.832638888889</v>
      </c>
      <c r="U3217" s="11">
        <f t="shared" si="253"/>
        <v>42219.331840277773</v>
      </c>
      <c r="V3217" s="11">
        <f t="shared" si="254"/>
        <v>42256.832638888889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s="7">
        <f t="shared" si="255"/>
        <v>57.17</v>
      </c>
      <c r="Q3218" t="str">
        <f t="shared" si="256"/>
        <v>theater</v>
      </c>
      <c r="R3218" t="str">
        <f t="shared" si="257"/>
        <v>plays</v>
      </c>
      <c r="S3218">
        <v>42165.129293981481</v>
      </c>
      <c r="T3218">
        <v>42196.270833333336</v>
      </c>
      <c r="U3218" s="11">
        <f t="shared" si="253"/>
        <v>42165.129293981481</v>
      </c>
      <c r="V3218" s="11">
        <f t="shared" si="254"/>
        <v>42196.270833333336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s="7">
        <f t="shared" si="255"/>
        <v>50.2</v>
      </c>
      <c r="Q3219" t="str">
        <f t="shared" si="256"/>
        <v>theater</v>
      </c>
      <c r="R3219" t="str">
        <f t="shared" si="257"/>
        <v>plays</v>
      </c>
      <c r="S3219">
        <v>42648.212777777771</v>
      </c>
      <c r="T3219">
        <v>42678.212777777771</v>
      </c>
      <c r="U3219" s="11">
        <f t="shared" si="253"/>
        <v>42648.212777777771</v>
      </c>
      <c r="V3219" s="11">
        <f t="shared" si="254"/>
        <v>42678.212777777771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s="7">
        <f t="shared" si="255"/>
        <v>66.59</v>
      </c>
      <c r="Q3220" t="str">
        <f t="shared" si="256"/>
        <v>theater</v>
      </c>
      <c r="R3220" t="str">
        <f t="shared" si="257"/>
        <v>plays</v>
      </c>
      <c r="S3220">
        <v>41970.668819444443</v>
      </c>
      <c r="T3220">
        <v>42003.666666666664</v>
      </c>
      <c r="U3220" s="11">
        <f t="shared" si="253"/>
        <v>41970.668819444443</v>
      </c>
      <c r="V3220" s="11">
        <f t="shared" si="254"/>
        <v>42003.666666666664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s="7">
        <f t="shared" si="255"/>
        <v>168.25</v>
      </c>
      <c r="Q3221" t="str">
        <f t="shared" si="256"/>
        <v>theater</v>
      </c>
      <c r="R3221" t="str">
        <f t="shared" si="257"/>
        <v>plays</v>
      </c>
      <c r="S3221">
        <v>42050.64984953704</v>
      </c>
      <c r="T3221">
        <v>42085.608182870368</v>
      </c>
      <c r="U3221" s="11">
        <f t="shared" si="253"/>
        <v>42050.64984953704</v>
      </c>
      <c r="V3221" s="11">
        <f t="shared" si="254"/>
        <v>42085.608182870368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s="7">
        <f t="shared" si="255"/>
        <v>256.37</v>
      </c>
      <c r="Q3222" t="str">
        <f t="shared" si="256"/>
        <v>theater</v>
      </c>
      <c r="R3222" t="str">
        <f t="shared" si="257"/>
        <v>plays</v>
      </c>
      <c r="S3222">
        <v>42772.500046296293</v>
      </c>
      <c r="T3222">
        <v>42806.541666666664</v>
      </c>
      <c r="U3222" s="11">
        <f t="shared" si="253"/>
        <v>42772.500046296293</v>
      </c>
      <c r="V3222" s="11">
        <f t="shared" si="254"/>
        <v>42806.541666666664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s="7">
        <f t="shared" si="255"/>
        <v>36.61</v>
      </c>
      <c r="Q3223" t="str">
        <f t="shared" si="256"/>
        <v>theater</v>
      </c>
      <c r="R3223" t="str">
        <f t="shared" si="257"/>
        <v>plays</v>
      </c>
      <c r="S3223">
        <v>42155.363460648143</v>
      </c>
      <c r="T3223">
        <v>42190.363460648143</v>
      </c>
      <c r="U3223" s="11">
        <f t="shared" si="253"/>
        <v>42155.363460648143</v>
      </c>
      <c r="V3223" s="11">
        <f t="shared" si="254"/>
        <v>42190.363460648143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s="7">
        <f t="shared" si="255"/>
        <v>37.14</v>
      </c>
      <c r="Q3224" t="str">
        <f t="shared" si="256"/>
        <v>theater</v>
      </c>
      <c r="R3224" t="str">
        <f t="shared" si="257"/>
        <v>plays</v>
      </c>
      <c r="S3224">
        <v>42270.248807870368</v>
      </c>
      <c r="T3224">
        <v>42301.561805555553</v>
      </c>
      <c r="U3224" s="11">
        <f t="shared" si="253"/>
        <v>42270.248807870368</v>
      </c>
      <c r="V3224" s="11">
        <f t="shared" si="254"/>
        <v>42301.561805555553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s="7">
        <f t="shared" si="255"/>
        <v>45.88</v>
      </c>
      <c r="Q3225" t="str">
        <f t="shared" si="256"/>
        <v>theater</v>
      </c>
      <c r="R3225" t="str">
        <f t="shared" si="257"/>
        <v>plays</v>
      </c>
      <c r="S3225">
        <v>42206.50203703704</v>
      </c>
      <c r="T3225">
        <v>42236.50203703704</v>
      </c>
      <c r="U3225" s="11">
        <f t="shared" si="253"/>
        <v>42206.50203703704</v>
      </c>
      <c r="V3225" s="11">
        <f t="shared" si="254"/>
        <v>42236.50203703704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s="7">
        <f t="shared" si="255"/>
        <v>141.71</v>
      </c>
      <c r="Q3226" t="str">
        <f t="shared" si="256"/>
        <v>theater</v>
      </c>
      <c r="R3226" t="str">
        <f t="shared" si="257"/>
        <v>plays</v>
      </c>
      <c r="S3226">
        <v>42697.517511574071</v>
      </c>
      <c r="T3226">
        <v>42744.874999999993</v>
      </c>
      <c r="U3226" s="11">
        <f t="shared" si="253"/>
        <v>42697.517511574071</v>
      </c>
      <c r="V3226" s="11">
        <f t="shared" si="254"/>
        <v>42744.874999999993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s="7">
        <f t="shared" si="255"/>
        <v>52.49</v>
      </c>
      <c r="Q3227" t="str">
        <f t="shared" si="256"/>
        <v>theater</v>
      </c>
      <c r="R3227" t="str">
        <f t="shared" si="257"/>
        <v>plays</v>
      </c>
      <c r="S3227">
        <v>42503.226134259261</v>
      </c>
      <c r="T3227">
        <v>42524.541666666664</v>
      </c>
      <c r="U3227" s="11">
        <f t="shared" si="253"/>
        <v>42503.226134259261</v>
      </c>
      <c r="V3227" s="11">
        <f t="shared" si="254"/>
        <v>42524.541666666664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s="7">
        <f t="shared" si="255"/>
        <v>59.52</v>
      </c>
      <c r="Q3228" t="str">
        <f t="shared" si="256"/>
        <v>theater</v>
      </c>
      <c r="R3228" t="str">
        <f t="shared" si="257"/>
        <v>plays</v>
      </c>
      <c r="S3228">
        <v>42277.250138888885</v>
      </c>
      <c r="T3228">
        <v>42307.250138888885</v>
      </c>
      <c r="U3228" s="11">
        <f t="shared" si="253"/>
        <v>42277.250138888885</v>
      </c>
      <c r="V3228" s="11">
        <f t="shared" si="254"/>
        <v>42307.250138888885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s="7">
        <f t="shared" si="255"/>
        <v>50</v>
      </c>
      <c r="Q3229" t="str">
        <f t="shared" si="256"/>
        <v>theater</v>
      </c>
      <c r="R3229" t="str">
        <f t="shared" si="257"/>
        <v>plays</v>
      </c>
      <c r="S3229">
        <v>42722.549027777779</v>
      </c>
      <c r="T3229">
        <v>42752.549027777779</v>
      </c>
      <c r="U3229" s="11">
        <f t="shared" si="253"/>
        <v>42722.549027777779</v>
      </c>
      <c r="V3229" s="11">
        <f t="shared" si="254"/>
        <v>42752.549027777779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s="7">
        <f t="shared" si="255"/>
        <v>193.62</v>
      </c>
      <c r="Q3230" t="str">
        <f t="shared" si="256"/>
        <v>theater</v>
      </c>
      <c r="R3230" t="str">
        <f t="shared" si="257"/>
        <v>plays</v>
      </c>
      <c r="S3230">
        <v>42323.375972222224</v>
      </c>
      <c r="T3230">
        <v>42354.874305555553</v>
      </c>
      <c r="U3230" s="11">
        <f t="shared" si="253"/>
        <v>42323.375972222224</v>
      </c>
      <c r="V3230" s="11">
        <f t="shared" si="254"/>
        <v>42354.874305555553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s="7">
        <f t="shared" si="255"/>
        <v>106.8</v>
      </c>
      <c r="Q3231" t="str">
        <f t="shared" si="256"/>
        <v>theater</v>
      </c>
      <c r="R3231" t="str">
        <f t="shared" si="257"/>
        <v>plays</v>
      </c>
      <c r="S3231">
        <v>41932.958310185182</v>
      </c>
      <c r="T3231">
        <v>41962.999976851854</v>
      </c>
      <c r="U3231" s="11">
        <f t="shared" si="253"/>
        <v>41932.958310185182</v>
      </c>
      <c r="V3231" s="11">
        <f t="shared" si="254"/>
        <v>41962.999976851854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s="7">
        <f t="shared" si="255"/>
        <v>77.22</v>
      </c>
      <c r="Q3232" t="str">
        <f t="shared" si="256"/>
        <v>theater</v>
      </c>
      <c r="R3232" t="str">
        <f t="shared" si="257"/>
        <v>plays</v>
      </c>
      <c r="S3232">
        <v>41897.834791666668</v>
      </c>
      <c r="T3232">
        <v>41912.832638888889</v>
      </c>
      <c r="U3232" s="11">
        <f t="shared" si="253"/>
        <v>41897.834791666668</v>
      </c>
      <c r="V3232" s="11">
        <f t="shared" si="254"/>
        <v>41912.832638888889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s="7">
        <f t="shared" si="255"/>
        <v>57.5</v>
      </c>
      <c r="Q3233" t="str">
        <f t="shared" si="256"/>
        <v>theater</v>
      </c>
      <c r="R3233" t="str">
        <f t="shared" si="257"/>
        <v>plays</v>
      </c>
      <c r="S3233">
        <v>42446.610497685186</v>
      </c>
      <c r="T3233">
        <v>42476.610497685186</v>
      </c>
      <c r="U3233" s="11">
        <f t="shared" si="253"/>
        <v>42446.610497685186</v>
      </c>
      <c r="V3233" s="11">
        <f t="shared" si="254"/>
        <v>42476.610497685186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s="7">
        <f t="shared" si="255"/>
        <v>50.46</v>
      </c>
      <c r="Q3234" t="str">
        <f t="shared" si="256"/>
        <v>theater</v>
      </c>
      <c r="R3234" t="str">
        <f t="shared" si="257"/>
        <v>plays</v>
      </c>
      <c r="S3234">
        <v>42463.480520833335</v>
      </c>
      <c r="T3234">
        <v>42493.832638888889</v>
      </c>
      <c r="U3234" s="11">
        <f t="shared" si="253"/>
        <v>42463.480520833335</v>
      </c>
      <c r="V3234" s="11">
        <f t="shared" si="254"/>
        <v>42493.832638888889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s="7">
        <f t="shared" si="255"/>
        <v>97.38</v>
      </c>
      <c r="Q3235" t="str">
        <f t="shared" si="256"/>
        <v>theater</v>
      </c>
      <c r="R3235" t="str">
        <f t="shared" si="257"/>
        <v>plays</v>
      </c>
      <c r="S3235">
        <v>42766.471701388888</v>
      </c>
      <c r="T3235">
        <v>42796.471701388888</v>
      </c>
      <c r="U3235" s="11">
        <f t="shared" si="253"/>
        <v>42766.471701388888</v>
      </c>
      <c r="V3235" s="11">
        <f t="shared" si="254"/>
        <v>42796.471701388888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s="7">
        <f t="shared" si="255"/>
        <v>34.92</v>
      </c>
      <c r="Q3236" t="str">
        <f t="shared" si="256"/>
        <v>theater</v>
      </c>
      <c r="R3236" t="str">
        <f t="shared" si="257"/>
        <v>plays</v>
      </c>
      <c r="S3236">
        <v>42734.456111111103</v>
      </c>
      <c r="T3236">
        <v>42767.646527777775</v>
      </c>
      <c r="U3236" s="11">
        <f t="shared" si="253"/>
        <v>42734.456111111103</v>
      </c>
      <c r="V3236" s="11">
        <f t="shared" si="254"/>
        <v>42767.646527777775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s="7">
        <f t="shared" si="255"/>
        <v>85.53</v>
      </c>
      <c r="Q3237" t="str">
        <f t="shared" si="256"/>
        <v>theater</v>
      </c>
      <c r="R3237" t="str">
        <f t="shared" si="257"/>
        <v>plays</v>
      </c>
      <c r="S3237">
        <v>42522.014479166661</v>
      </c>
      <c r="T3237">
        <v>42552.014479166661</v>
      </c>
      <c r="U3237" s="11">
        <f t="shared" si="253"/>
        <v>42522.014479166661</v>
      </c>
      <c r="V3237" s="11">
        <f t="shared" si="254"/>
        <v>42552.014479166661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s="7">
        <f t="shared" si="255"/>
        <v>182.91</v>
      </c>
      <c r="Q3238" t="str">
        <f t="shared" si="256"/>
        <v>theater</v>
      </c>
      <c r="R3238" t="str">
        <f t="shared" si="257"/>
        <v>plays</v>
      </c>
      <c r="S3238">
        <v>42702.583715277775</v>
      </c>
      <c r="T3238">
        <v>42732.583715277775</v>
      </c>
      <c r="U3238" s="11">
        <f t="shared" si="253"/>
        <v>42702.583715277775</v>
      </c>
      <c r="V3238" s="11">
        <f t="shared" si="254"/>
        <v>42732.583715277775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s="7">
        <f t="shared" si="255"/>
        <v>131.13999999999999</v>
      </c>
      <c r="Q3239" t="str">
        <f t="shared" si="256"/>
        <v>theater</v>
      </c>
      <c r="R3239" t="str">
        <f t="shared" si="257"/>
        <v>plays</v>
      </c>
      <c r="S3239">
        <v>42252.141018518516</v>
      </c>
      <c r="T3239">
        <v>42275.832638888889</v>
      </c>
      <c r="U3239" s="11">
        <f t="shared" si="253"/>
        <v>42252.141018518516</v>
      </c>
      <c r="V3239" s="11">
        <f t="shared" si="254"/>
        <v>42275.832638888889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s="7">
        <f t="shared" si="255"/>
        <v>39.81</v>
      </c>
      <c r="Q3240" t="str">
        <f t="shared" si="256"/>
        <v>theater</v>
      </c>
      <c r="R3240" t="str">
        <f t="shared" si="257"/>
        <v>plays</v>
      </c>
      <c r="S3240">
        <v>42156.177060185182</v>
      </c>
      <c r="T3240">
        <v>42186.177060185182</v>
      </c>
      <c r="U3240" s="11">
        <f t="shared" si="253"/>
        <v>42156.177060185182</v>
      </c>
      <c r="V3240" s="11">
        <f t="shared" si="254"/>
        <v>42186.177060185182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s="7">
        <f t="shared" si="255"/>
        <v>59.7</v>
      </c>
      <c r="Q3241" t="str">
        <f t="shared" si="256"/>
        <v>theater</v>
      </c>
      <c r="R3241" t="str">
        <f t="shared" si="257"/>
        <v>plays</v>
      </c>
      <c r="S3241">
        <v>42277.755706018514</v>
      </c>
      <c r="T3241">
        <v>42302.665972222218</v>
      </c>
      <c r="U3241" s="11">
        <f t="shared" si="253"/>
        <v>42277.755706018514</v>
      </c>
      <c r="V3241" s="11">
        <f t="shared" si="254"/>
        <v>42302.665972222218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s="7">
        <f t="shared" si="255"/>
        <v>88.74</v>
      </c>
      <c r="Q3242" t="str">
        <f t="shared" si="256"/>
        <v>theater</v>
      </c>
      <c r="R3242" t="str">
        <f t="shared" si="257"/>
        <v>plays</v>
      </c>
      <c r="S3242">
        <v>42754.360509259255</v>
      </c>
      <c r="T3242">
        <v>42782.624999999993</v>
      </c>
      <c r="U3242" s="11">
        <f t="shared" si="253"/>
        <v>42754.360509259255</v>
      </c>
      <c r="V3242" s="11">
        <f t="shared" si="254"/>
        <v>42782.624999999993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s="7">
        <f t="shared" si="255"/>
        <v>58.69</v>
      </c>
      <c r="Q3243" t="str">
        <f t="shared" si="256"/>
        <v>theater</v>
      </c>
      <c r="R3243" t="str">
        <f t="shared" si="257"/>
        <v>plays</v>
      </c>
      <c r="S3243">
        <v>41892.991550925923</v>
      </c>
      <c r="T3243">
        <v>41925.957638888889</v>
      </c>
      <c r="U3243" s="11">
        <f t="shared" si="253"/>
        <v>41892.991550925923</v>
      </c>
      <c r="V3243" s="11">
        <f t="shared" si="254"/>
        <v>41925.957638888889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s="7">
        <f t="shared" si="255"/>
        <v>69.569999999999993</v>
      </c>
      <c r="Q3244" t="str">
        <f t="shared" si="256"/>
        <v>theater</v>
      </c>
      <c r="R3244" t="str">
        <f t="shared" si="257"/>
        <v>plays</v>
      </c>
      <c r="S3244">
        <v>41871.422361111108</v>
      </c>
      <c r="T3244">
        <v>41901.422361111108</v>
      </c>
      <c r="U3244" s="11">
        <f t="shared" si="253"/>
        <v>41871.422361111108</v>
      </c>
      <c r="V3244" s="11">
        <f t="shared" si="254"/>
        <v>41901.422361111108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s="7">
        <f t="shared" si="255"/>
        <v>115.87</v>
      </c>
      <c r="Q3245" t="str">
        <f t="shared" si="256"/>
        <v>theater</v>
      </c>
      <c r="R3245" t="str">
        <f t="shared" si="257"/>
        <v>plays</v>
      </c>
      <c r="S3245">
        <v>42261.763449074067</v>
      </c>
      <c r="T3245">
        <v>42285.666666666664</v>
      </c>
      <c r="U3245" s="11">
        <f t="shared" si="253"/>
        <v>42261.763449074067</v>
      </c>
      <c r="V3245" s="11">
        <f t="shared" si="254"/>
        <v>42285.666666666664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s="7">
        <f t="shared" si="255"/>
        <v>23.87</v>
      </c>
      <c r="Q3246" t="str">
        <f t="shared" si="256"/>
        <v>theater</v>
      </c>
      <c r="R3246" t="str">
        <f t="shared" si="257"/>
        <v>plays</v>
      </c>
      <c r="S3246">
        <v>42675.360902777778</v>
      </c>
      <c r="T3246">
        <v>42705.402569444443</v>
      </c>
      <c r="U3246" s="11">
        <f t="shared" si="253"/>
        <v>42675.360902777778</v>
      </c>
      <c r="V3246" s="11">
        <f t="shared" si="254"/>
        <v>42705.402569444443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s="7">
        <f t="shared" si="255"/>
        <v>81.13</v>
      </c>
      <c r="Q3247" t="str">
        <f t="shared" si="256"/>
        <v>theater</v>
      </c>
      <c r="R3247" t="str">
        <f t="shared" si="257"/>
        <v>plays</v>
      </c>
      <c r="S3247">
        <v>42135.266874999994</v>
      </c>
      <c r="T3247">
        <v>42166.749999999993</v>
      </c>
      <c r="U3247" s="11">
        <f t="shared" si="253"/>
        <v>42135.266874999994</v>
      </c>
      <c r="V3247" s="11">
        <f t="shared" si="254"/>
        <v>42166.749999999993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s="7">
        <f t="shared" si="255"/>
        <v>57.63</v>
      </c>
      <c r="Q3248" t="str">
        <f t="shared" si="256"/>
        <v>theater</v>
      </c>
      <c r="R3248" t="str">
        <f t="shared" si="257"/>
        <v>plays</v>
      </c>
      <c r="S3248">
        <v>42230.138888888883</v>
      </c>
      <c r="T3248">
        <v>42258.832638888889</v>
      </c>
      <c r="U3248" s="11">
        <f t="shared" si="253"/>
        <v>42230.138888888883</v>
      </c>
      <c r="V3248" s="11">
        <f t="shared" si="254"/>
        <v>42258.832638888889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s="7">
        <f t="shared" si="255"/>
        <v>46.43</v>
      </c>
      <c r="Q3249" t="str">
        <f t="shared" si="256"/>
        <v>theater</v>
      </c>
      <c r="R3249" t="str">
        <f t="shared" si="257"/>
        <v>plays</v>
      </c>
      <c r="S3249">
        <v>42167.10083333333</v>
      </c>
      <c r="T3249">
        <v>42197.10083333333</v>
      </c>
      <c r="U3249" s="11">
        <f t="shared" si="253"/>
        <v>42167.10083333333</v>
      </c>
      <c r="V3249" s="11">
        <f t="shared" si="254"/>
        <v>42197.10083333333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s="7">
        <f t="shared" si="255"/>
        <v>60.48</v>
      </c>
      <c r="Q3250" t="str">
        <f t="shared" si="256"/>
        <v>theater</v>
      </c>
      <c r="R3250" t="str">
        <f t="shared" si="257"/>
        <v>plays</v>
      </c>
      <c r="S3250">
        <v>42068.55505787037</v>
      </c>
      <c r="T3250">
        <v>42098.513391203705</v>
      </c>
      <c r="U3250" s="11">
        <f t="shared" si="253"/>
        <v>42068.55505787037</v>
      </c>
      <c r="V3250" s="11">
        <f t="shared" si="254"/>
        <v>42098.513391203705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s="7">
        <f t="shared" si="255"/>
        <v>65.58</v>
      </c>
      <c r="Q3251" t="str">
        <f t="shared" si="256"/>
        <v>theater</v>
      </c>
      <c r="R3251" t="str">
        <f t="shared" si="257"/>
        <v>plays</v>
      </c>
      <c r="S3251">
        <v>42145.413356481477</v>
      </c>
      <c r="T3251">
        <v>42175.413356481477</v>
      </c>
      <c r="U3251" s="11">
        <f t="shared" si="253"/>
        <v>42145.413356481477</v>
      </c>
      <c r="V3251" s="11">
        <f t="shared" si="254"/>
        <v>42175.413356481477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s="7">
        <f t="shared" si="255"/>
        <v>119.19</v>
      </c>
      <c r="Q3252" t="str">
        <f t="shared" si="256"/>
        <v>theater</v>
      </c>
      <c r="R3252" t="str">
        <f t="shared" si="257"/>
        <v>plays</v>
      </c>
      <c r="S3252">
        <v>41918.408842592587</v>
      </c>
      <c r="T3252">
        <v>41948.450509259259</v>
      </c>
      <c r="U3252" s="11">
        <f t="shared" si="253"/>
        <v>41918.408842592587</v>
      </c>
      <c r="V3252" s="11">
        <f t="shared" si="254"/>
        <v>41948.450509259259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s="7">
        <f t="shared" si="255"/>
        <v>83.05</v>
      </c>
      <c r="Q3253" t="str">
        <f t="shared" si="256"/>
        <v>theater</v>
      </c>
      <c r="R3253" t="str">
        <f t="shared" si="257"/>
        <v>plays</v>
      </c>
      <c r="S3253">
        <v>42146.39775462963</v>
      </c>
      <c r="T3253">
        <v>42176.39775462963</v>
      </c>
      <c r="U3253" s="11">
        <f t="shared" si="253"/>
        <v>42146.39775462963</v>
      </c>
      <c r="V3253" s="11">
        <f t="shared" si="254"/>
        <v>42176.39775462963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s="7">
        <f t="shared" si="255"/>
        <v>57.52</v>
      </c>
      <c r="Q3254" t="str">
        <f t="shared" si="256"/>
        <v>theater</v>
      </c>
      <c r="R3254" t="str">
        <f t="shared" si="257"/>
        <v>plays</v>
      </c>
      <c r="S3254">
        <v>42590.139351851853</v>
      </c>
      <c r="T3254">
        <v>42620.139351851853</v>
      </c>
      <c r="U3254" s="11">
        <f t="shared" si="253"/>
        <v>42590.139351851853</v>
      </c>
      <c r="V3254" s="11">
        <f t="shared" si="254"/>
        <v>42620.139351851853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s="7">
        <f t="shared" si="255"/>
        <v>177.09</v>
      </c>
      <c r="Q3255" t="str">
        <f t="shared" si="256"/>
        <v>theater</v>
      </c>
      <c r="R3255" t="str">
        <f t="shared" si="257"/>
        <v>plays</v>
      </c>
      <c r="S3255">
        <v>42602.243379629632</v>
      </c>
      <c r="T3255">
        <v>42620.822916666664</v>
      </c>
      <c r="U3255" s="11">
        <f t="shared" si="253"/>
        <v>42602.243379629632</v>
      </c>
      <c r="V3255" s="11">
        <f t="shared" si="254"/>
        <v>42620.822916666664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s="7">
        <f t="shared" si="255"/>
        <v>70.77</v>
      </c>
      <c r="Q3256" t="str">
        <f t="shared" si="256"/>
        <v>theater</v>
      </c>
      <c r="R3256" t="str">
        <f t="shared" si="257"/>
        <v>plays</v>
      </c>
      <c r="S3256">
        <v>42058.752418981479</v>
      </c>
      <c r="T3256">
        <v>42088.710752314808</v>
      </c>
      <c r="U3256" s="11">
        <f t="shared" si="253"/>
        <v>42058.752418981479</v>
      </c>
      <c r="V3256" s="11">
        <f t="shared" si="254"/>
        <v>42088.710752314808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s="7">
        <f t="shared" si="255"/>
        <v>29.17</v>
      </c>
      <c r="Q3257" t="str">
        <f t="shared" si="256"/>
        <v>theater</v>
      </c>
      <c r="R3257" t="str">
        <f t="shared" si="257"/>
        <v>plays</v>
      </c>
      <c r="S3257">
        <v>41889.434895833328</v>
      </c>
      <c r="T3257">
        <v>41919.434895833328</v>
      </c>
      <c r="U3257" s="11">
        <f t="shared" si="253"/>
        <v>41889.434895833328</v>
      </c>
      <c r="V3257" s="11">
        <f t="shared" si="254"/>
        <v>41919.434895833328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s="7">
        <f t="shared" si="255"/>
        <v>72.760000000000005</v>
      </c>
      <c r="Q3258" t="str">
        <f t="shared" si="256"/>
        <v>theater</v>
      </c>
      <c r="R3258" t="str">
        <f t="shared" si="257"/>
        <v>plays</v>
      </c>
      <c r="S3258">
        <v>42144.240474537037</v>
      </c>
      <c r="T3258">
        <v>42165.832638888889</v>
      </c>
      <c r="U3258" s="11">
        <f t="shared" si="253"/>
        <v>42144.240474537037</v>
      </c>
      <c r="V3258" s="11">
        <f t="shared" si="254"/>
        <v>42165.832638888889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s="7">
        <f t="shared" si="255"/>
        <v>51.85</v>
      </c>
      <c r="Q3259" t="str">
        <f t="shared" si="256"/>
        <v>theater</v>
      </c>
      <c r="R3259" t="str">
        <f t="shared" si="257"/>
        <v>plays</v>
      </c>
      <c r="S3259">
        <v>42758.226296296292</v>
      </c>
      <c r="T3259">
        <v>42788.226296296292</v>
      </c>
      <c r="U3259" s="11">
        <f t="shared" si="253"/>
        <v>42758.226296296292</v>
      </c>
      <c r="V3259" s="11">
        <f t="shared" si="254"/>
        <v>42788.226296296292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s="7">
        <f t="shared" si="255"/>
        <v>98.2</v>
      </c>
      <c r="Q3260" t="str">
        <f t="shared" si="256"/>
        <v>theater</v>
      </c>
      <c r="R3260" t="str">
        <f t="shared" si="257"/>
        <v>plays</v>
      </c>
      <c r="S3260">
        <v>41982.553946759253</v>
      </c>
      <c r="T3260">
        <v>42012.553946759253</v>
      </c>
      <c r="U3260" s="11">
        <f t="shared" si="253"/>
        <v>41982.553946759253</v>
      </c>
      <c r="V3260" s="11">
        <f t="shared" si="254"/>
        <v>42012.553946759253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s="7">
        <f t="shared" si="255"/>
        <v>251.74</v>
      </c>
      <c r="Q3261" t="str">
        <f t="shared" si="256"/>
        <v>theater</v>
      </c>
      <c r="R3261" t="str">
        <f t="shared" si="257"/>
        <v>plays</v>
      </c>
      <c r="S3261">
        <v>42614.427604166667</v>
      </c>
      <c r="T3261">
        <v>42643.832638888889</v>
      </c>
      <c r="U3261" s="11">
        <f t="shared" si="253"/>
        <v>42614.427604166667</v>
      </c>
      <c r="V3261" s="11">
        <f t="shared" si="254"/>
        <v>42643.832638888889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s="7">
        <f t="shared" si="255"/>
        <v>74.819999999999993</v>
      </c>
      <c r="Q3262" t="str">
        <f t="shared" si="256"/>
        <v>theater</v>
      </c>
      <c r="R3262" t="str">
        <f t="shared" si="257"/>
        <v>plays</v>
      </c>
      <c r="S3262">
        <v>42303.339328703696</v>
      </c>
      <c r="T3262">
        <v>42338.380995370368</v>
      </c>
      <c r="U3262" s="11">
        <f t="shared" si="253"/>
        <v>42303.339328703696</v>
      </c>
      <c r="V3262" s="11">
        <f t="shared" si="254"/>
        <v>42338.380995370368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s="7">
        <f t="shared" si="255"/>
        <v>67.650000000000006</v>
      </c>
      <c r="Q3263" t="str">
        <f t="shared" si="256"/>
        <v>theater</v>
      </c>
      <c r="R3263" t="str">
        <f t="shared" si="257"/>
        <v>plays</v>
      </c>
      <c r="S3263">
        <v>42171.392083333332</v>
      </c>
      <c r="T3263">
        <v>42201.392083333332</v>
      </c>
      <c r="U3263" s="11">
        <f t="shared" si="253"/>
        <v>42171.392083333332</v>
      </c>
      <c r="V3263" s="11">
        <f t="shared" si="254"/>
        <v>42201.392083333332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s="7">
        <f t="shared" si="255"/>
        <v>93.81</v>
      </c>
      <c r="Q3264" t="str">
        <f t="shared" si="256"/>
        <v>theater</v>
      </c>
      <c r="R3264" t="str">
        <f t="shared" si="257"/>
        <v>plays</v>
      </c>
      <c r="S3264">
        <v>41963.982199074067</v>
      </c>
      <c r="T3264">
        <v>41994.833333333336</v>
      </c>
      <c r="U3264" s="11">
        <f t="shared" si="253"/>
        <v>41963.982199074067</v>
      </c>
      <c r="V3264" s="11">
        <f t="shared" si="254"/>
        <v>41994.833333333336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s="7">
        <f t="shared" si="255"/>
        <v>41.24</v>
      </c>
      <c r="Q3265" t="str">
        <f t="shared" si="256"/>
        <v>theater</v>
      </c>
      <c r="R3265" t="str">
        <f t="shared" si="257"/>
        <v>plays</v>
      </c>
      <c r="S3265">
        <v>42284.18273148148</v>
      </c>
      <c r="T3265">
        <v>42307.541666666664</v>
      </c>
      <c r="U3265" s="11">
        <f t="shared" si="253"/>
        <v>42284.18273148148</v>
      </c>
      <c r="V3265" s="11">
        <f t="shared" si="254"/>
        <v>42307.541666666664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s="7">
        <f t="shared" si="255"/>
        <v>52.55</v>
      </c>
      <c r="Q3266" t="str">
        <f t="shared" si="256"/>
        <v>theater</v>
      </c>
      <c r="R3266" t="str">
        <f t="shared" si="257"/>
        <v>plays</v>
      </c>
      <c r="S3266">
        <v>42016.466874999998</v>
      </c>
      <c r="T3266">
        <v>42032.583333333336</v>
      </c>
      <c r="U3266" s="11">
        <f t="shared" ref="U3266:U3329" si="258">(((J3266/60)/60)/24)+DATE(1970,1,1)+(-8/24)</f>
        <v>42016.466874999998</v>
      </c>
      <c r="V3266" s="11">
        <f t="shared" ref="V3266:V3329" si="259">(((I3266/60)/60)/24)+DATE(1970,1,1)+(-8/24)</f>
        <v>42032.583333333336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s="7">
        <f t="shared" ref="P3267:P3330" si="260">ROUND(E3267/L3267,2)</f>
        <v>70.290000000000006</v>
      </c>
      <c r="Q3267" t="str">
        <f t="shared" ref="Q3267:Q3330" si="261">LEFT(N3267,SEARCH("/",N3267,1)-1)</f>
        <v>theater</v>
      </c>
      <c r="R3267" t="str">
        <f t="shared" ref="R3267:R3330" si="262">RIGHT(N3267,LEN(N3267)-SEARCH("/",N3267))</f>
        <v>plays</v>
      </c>
      <c r="S3267">
        <v>42311.378645833327</v>
      </c>
      <c r="T3267">
        <v>42341.374999999993</v>
      </c>
      <c r="U3267" s="11">
        <f t="shared" si="258"/>
        <v>42311.378645833327</v>
      </c>
      <c r="V3267" s="11">
        <f t="shared" si="259"/>
        <v>42341.374999999993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s="7">
        <f t="shared" si="260"/>
        <v>48.33</v>
      </c>
      <c r="Q3268" t="str">
        <f t="shared" si="261"/>
        <v>theater</v>
      </c>
      <c r="R3268" t="str">
        <f t="shared" si="262"/>
        <v>plays</v>
      </c>
      <c r="S3268">
        <v>42136.20280092593</v>
      </c>
      <c r="T3268">
        <v>42167.541666666664</v>
      </c>
      <c r="U3268" s="11">
        <f t="shared" si="258"/>
        <v>42136.20280092593</v>
      </c>
      <c r="V3268" s="11">
        <f t="shared" si="259"/>
        <v>42167.541666666664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s="7">
        <f t="shared" si="260"/>
        <v>53.18</v>
      </c>
      <c r="Q3269" t="str">
        <f t="shared" si="261"/>
        <v>theater</v>
      </c>
      <c r="R3269" t="str">
        <f t="shared" si="262"/>
        <v>plays</v>
      </c>
      <c r="S3269">
        <v>42172.424305555549</v>
      </c>
      <c r="T3269">
        <v>42202.424305555549</v>
      </c>
      <c r="U3269" s="11">
        <f t="shared" si="258"/>
        <v>42172.424305555549</v>
      </c>
      <c r="V3269" s="11">
        <f t="shared" si="259"/>
        <v>42202.424305555549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s="7">
        <f t="shared" si="260"/>
        <v>60.95</v>
      </c>
      <c r="Q3270" t="str">
        <f t="shared" si="261"/>
        <v>theater</v>
      </c>
      <c r="R3270" t="str">
        <f t="shared" si="262"/>
        <v>plays</v>
      </c>
      <c r="S3270">
        <v>42590.570925925924</v>
      </c>
      <c r="T3270">
        <v>42606.570925925924</v>
      </c>
      <c r="U3270" s="11">
        <f t="shared" si="258"/>
        <v>42590.570925925924</v>
      </c>
      <c r="V3270" s="11">
        <f t="shared" si="259"/>
        <v>42606.570925925924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s="7">
        <f t="shared" si="260"/>
        <v>116</v>
      </c>
      <c r="Q3271" t="str">
        <f t="shared" si="261"/>
        <v>theater</v>
      </c>
      <c r="R3271" t="str">
        <f t="shared" si="262"/>
        <v>plays</v>
      </c>
      <c r="S3271">
        <v>42137.06246527777</v>
      </c>
      <c r="T3271">
        <v>42171.124999999993</v>
      </c>
      <c r="U3271" s="11">
        <f t="shared" si="258"/>
        <v>42137.06246527777</v>
      </c>
      <c r="V3271" s="11">
        <f t="shared" si="259"/>
        <v>42171.124999999993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s="7">
        <f t="shared" si="260"/>
        <v>61</v>
      </c>
      <c r="Q3272" t="str">
        <f t="shared" si="261"/>
        <v>theater</v>
      </c>
      <c r="R3272" t="str">
        <f t="shared" si="262"/>
        <v>plays</v>
      </c>
      <c r="S3272">
        <v>42167.199826388889</v>
      </c>
      <c r="T3272">
        <v>42197.199826388889</v>
      </c>
      <c r="U3272" s="11">
        <f t="shared" si="258"/>
        <v>42167.199826388889</v>
      </c>
      <c r="V3272" s="11">
        <f t="shared" si="259"/>
        <v>42197.199826388889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s="7">
        <f t="shared" si="260"/>
        <v>38.24</v>
      </c>
      <c r="Q3273" t="str">
        <f t="shared" si="261"/>
        <v>theater</v>
      </c>
      <c r="R3273" t="str">
        <f t="shared" si="262"/>
        <v>plays</v>
      </c>
      <c r="S3273">
        <v>41915.10387731481</v>
      </c>
      <c r="T3273">
        <v>41945.145543981482</v>
      </c>
      <c r="U3273" s="11">
        <f t="shared" si="258"/>
        <v>41915.10387731481</v>
      </c>
      <c r="V3273" s="11">
        <f t="shared" si="259"/>
        <v>41945.145543981482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s="7">
        <f t="shared" si="260"/>
        <v>106.5</v>
      </c>
      <c r="Q3274" t="str">
        <f t="shared" si="261"/>
        <v>theater</v>
      </c>
      <c r="R3274" t="str">
        <f t="shared" si="262"/>
        <v>plays</v>
      </c>
      <c r="S3274">
        <v>42284.166770833333</v>
      </c>
      <c r="T3274">
        <v>42314.208437499998</v>
      </c>
      <c r="U3274" s="11">
        <f t="shared" si="258"/>
        <v>42284.166770833333</v>
      </c>
      <c r="V3274" s="11">
        <f t="shared" si="259"/>
        <v>42314.208437499998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s="7">
        <f t="shared" si="260"/>
        <v>204.57</v>
      </c>
      <c r="Q3275" t="str">
        <f t="shared" si="261"/>
        <v>theater</v>
      </c>
      <c r="R3275" t="str">
        <f t="shared" si="262"/>
        <v>plays</v>
      </c>
      <c r="S3275">
        <v>42611.4680787037</v>
      </c>
      <c r="T3275">
        <v>42627.458333333336</v>
      </c>
      <c r="U3275" s="11">
        <f t="shared" si="258"/>
        <v>42611.4680787037</v>
      </c>
      <c r="V3275" s="11">
        <f t="shared" si="259"/>
        <v>42627.458333333336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s="7">
        <f t="shared" si="260"/>
        <v>54.91</v>
      </c>
      <c r="Q3276" t="str">
        <f t="shared" si="261"/>
        <v>theater</v>
      </c>
      <c r="R3276" t="str">
        <f t="shared" si="262"/>
        <v>plays</v>
      </c>
      <c r="S3276">
        <v>42400.371203703697</v>
      </c>
      <c r="T3276">
        <v>42444.541666666664</v>
      </c>
      <c r="U3276" s="11">
        <f t="shared" si="258"/>
        <v>42400.371203703697</v>
      </c>
      <c r="V3276" s="11">
        <f t="shared" si="259"/>
        <v>42444.541666666664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s="7">
        <f t="shared" si="260"/>
        <v>150.41999999999999</v>
      </c>
      <c r="Q3277" t="str">
        <f t="shared" si="261"/>
        <v>theater</v>
      </c>
      <c r="R3277" t="str">
        <f t="shared" si="262"/>
        <v>plays</v>
      </c>
      <c r="S3277">
        <v>42017.547118055554</v>
      </c>
      <c r="T3277">
        <v>42043.854166666664</v>
      </c>
      <c r="U3277" s="11">
        <f t="shared" si="258"/>
        <v>42017.547118055554</v>
      </c>
      <c r="V3277" s="11">
        <f t="shared" si="259"/>
        <v>42043.854166666664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 s="7">
        <f t="shared" si="260"/>
        <v>52.58</v>
      </c>
      <c r="Q3278" t="str">
        <f t="shared" si="261"/>
        <v>theater</v>
      </c>
      <c r="R3278" t="str">
        <f t="shared" si="262"/>
        <v>plays</v>
      </c>
      <c r="S3278">
        <v>42426.616655092592</v>
      </c>
      <c r="T3278">
        <v>42460.832638888889</v>
      </c>
      <c r="U3278" s="11">
        <f t="shared" si="258"/>
        <v>42426.616655092592</v>
      </c>
      <c r="V3278" s="11">
        <f t="shared" si="259"/>
        <v>42460.832638888889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s="7">
        <f t="shared" si="260"/>
        <v>54.3</v>
      </c>
      <c r="Q3279" t="str">
        <f t="shared" si="261"/>
        <v>theater</v>
      </c>
      <c r="R3279" t="str">
        <f t="shared" si="262"/>
        <v>plays</v>
      </c>
      <c r="S3279">
        <v>41931.349606481483</v>
      </c>
      <c r="T3279">
        <v>41961.391273148147</v>
      </c>
      <c r="U3279" s="11">
        <f t="shared" si="258"/>
        <v>41931.349606481483</v>
      </c>
      <c r="V3279" s="11">
        <f t="shared" si="259"/>
        <v>41961.391273148147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s="7">
        <f t="shared" si="260"/>
        <v>76.03</v>
      </c>
      <c r="Q3280" t="str">
        <f t="shared" si="261"/>
        <v>theater</v>
      </c>
      <c r="R3280" t="str">
        <f t="shared" si="262"/>
        <v>plays</v>
      </c>
      <c r="S3280">
        <v>42124.515081018515</v>
      </c>
      <c r="T3280">
        <v>42154.515081018515</v>
      </c>
      <c r="U3280" s="11">
        <f t="shared" si="258"/>
        <v>42124.515081018515</v>
      </c>
      <c r="V3280" s="11">
        <f t="shared" si="259"/>
        <v>42154.515081018515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s="7">
        <f t="shared" si="260"/>
        <v>105.21</v>
      </c>
      <c r="Q3281" t="str">
        <f t="shared" si="261"/>
        <v>theater</v>
      </c>
      <c r="R3281" t="str">
        <f t="shared" si="262"/>
        <v>plays</v>
      </c>
      <c r="S3281">
        <v>42430.769201388881</v>
      </c>
      <c r="T3281">
        <v>42460.727534722224</v>
      </c>
      <c r="U3281" s="11">
        <f t="shared" si="258"/>
        <v>42430.769201388881</v>
      </c>
      <c r="V3281" s="11">
        <f t="shared" si="259"/>
        <v>42460.727534722224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s="7">
        <f t="shared" si="260"/>
        <v>68.67</v>
      </c>
      <c r="Q3282" t="str">
        <f t="shared" si="261"/>
        <v>theater</v>
      </c>
      <c r="R3282" t="str">
        <f t="shared" si="262"/>
        <v>plays</v>
      </c>
      <c r="S3282">
        <v>42121.423587962963</v>
      </c>
      <c r="T3282">
        <v>42155.874999999993</v>
      </c>
      <c r="U3282" s="11">
        <f t="shared" si="258"/>
        <v>42121.423587962963</v>
      </c>
      <c r="V3282" s="11">
        <f t="shared" si="259"/>
        <v>42155.874999999993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s="7">
        <f t="shared" si="260"/>
        <v>129.36000000000001</v>
      </c>
      <c r="Q3283" t="str">
        <f t="shared" si="261"/>
        <v>theater</v>
      </c>
      <c r="R3283" t="str">
        <f t="shared" si="262"/>
        <v>plays</v>
      </c>
      <c r="S3283">
        <v>42218.686400462961</v>
      </c>
      <c r="T3283">
        <v>42248.686400462961</v>
      </c>
      <c r="U3283" s="11">
        <f t="shared" si="258"/>
        <v>42218.686400462961</v>
      </c>
      <c r="V3283" s="11">
        <f t="shared" si="259"/>
        <v>42248.686400462961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s="7">
        <f t="shared" si="260"/>
        <v>134.26</v>
      </c>
      <c r="Q3284" t="str">
        <f t="shared" si="261"/>
        <v>theater</v>
      </c>
      <c r="R3284" t="str">
        <f t="shared" si="262"/>
        <v>plays</v>
      </c>
      <c r="S3284">
        <v>42444.860972222225</v>
      </c>
      <c r="T3284">
        <v>42488.860972222225</v>
      </c>
      <c r="U3284" s="11">
        <f t="shared" si="258"/>
        <v>42444.860972222225</v>
      </c>
      <c r="V3284" s="11">
        <f t="shared" si="259"/>
        <v>42488.860972222225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s="7">
        <f t="shared" si="260"/>
        <v>17.829999999999998</v>
      </c>
      <c r="Q3285" t="str">
        <f t="shared" si="261"/>
        <v>theater</v>
      </c>
      <c r="R3285" t="str">
        <f t="shared" si="262"/>
        <v>plays</v>
      </c>
      <c r="S3285">
        <v>42379.410856481474</v>
      </c>
      <c r="T3285">
        <v>42410.541666666664</v>
      </c>
      <c r="U3285" s="11">
        <f t="shared" si="258"/>
        <v>42379.410856481474</v>
      </c>
      <c r="V3285" s="11">
        <f t="shared" si="259"/>
        <v>42410.541666666664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s="7">
        <f t="shared" si="260"/>
        <v>203.2</v>
      </c>
      <c r="Q3286" t="str">
        <f t="shared" si="261"/>
        <v>theater</v>
      </c>
      <c r="R3286" t="str">
        <f t="shared" si="262"/>
        <v>plays</v>
      </c>
      <c r="S3286">
        <v>42380.551539351851</v>
      </c>
      <c r="T3286">
        <v>42397.915972222218</v>
      </c>
      <c r="U3286" s="11">
        <f t="shared" si="258"/>
        <v>42380.551539351851</v>
      </c>
      <c r="V3286" s="11">
        <f t="shared" si="259"/>
        <v>42397.915972222218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s="7">
        <f t="shared" si="260"/>
        <v>69.19</v>
      </c>
      <c r="Q3287" t="str">
        <f t="shared" si="261"/>
        <v>theater</v>
      </c>
      <c r="R3287" t="str">
        <f t="shared" si="262"/>
        <v>plays</v>
      </c>
      <c r="S3287">
        <v>42762.609097222223</v>
      </c>
      <c r="T3287">
        <v>42793.874999999993</v>
      </c>
      <c r="U3287" s="11">
        <f t="shared" si="258"/>
        <v>42762.609097222223</v>
      </c>
      <c r="V3287" s="11">
        <f t="shared" si="259"/>
        <v>42793.874999999993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s="7">
        <f t="shared" si="260"/>
        <v>125.12</v>
      </c>
      <c r="Q3288" t="str">
        <f t="shared" si="261"/>
        <v>theater</v>
      </c>
      <c r="R3288" t="str">
        <f t="shared" si="262"/>
        <v>plays</v>
      </c>
      <c r="S3288">
        <v>42567.506736111107</v>
      </c>
      <c r="T3288">
        <v>42597.506736111107</v>
      </c>
      <c r="U3288" s="11">
        <f t="shared" si="258"/>
        <v>42567.506736111107</v>
      </c>
      <c r="V3288" s="11">
        <f t="shared" si="259"/>
        <v>42597.506736111107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s="7">
        <f t="shared" si="260"/>
        <v>73.53</v>
      </c>
      <c r="Q3289" t="str">
        <f t="shared" si="261"/>
        <v>theater</v>
      </c>
      <c r="R3289" t="str">
        <f t="shared" si="262"/>
        <v>plays</v>
      </c>
      <c r="S3289">
        <v>42311.416990740741</v>
      </c>
      <c r="T3289">
        <v>42336.416990740741</v>
      </c>
      <c r="U3289" s="11">
        <f t="shared" si="258"/>
        <v>42311.416990740741</v>
      </c>
      <c r="V3289" s="11">
        <f t="shared" si="259"/>
        <v>42336.416990740741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s="7">
        <f t="shared" si="260"/>
        <v>48.44</v>
      </c>
      <c r="Q3290" t="str">
        <f t="shared" si="261"/>
        <v>theater</v>
      </c>
      <c r="R3290" t="str">
        <f t="shared" si="262"/>
        <v>plays</v>
      </c>
      <c r="S3290">
        <v>42505.441145833327</v>
      </c>
      <c r="T3290">
        <v>42541.624999999993</v>
      </c>
      <c r="U3290" s="11">
        <f t="shared" si="258"/>
        <v>42505.441145833327</v>
      </c>
      <c r="V3290" s="11">
        <f t="shared" si="259"/>
        <v>42541.624999999993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s="7">
        <f t="shared" si="260"/>
        <v>26.61</v>
      </c>
      <c r="Q3291" t="str">
        <f t="shared" si="261"/>
        <v>theater</v>
      </c>
      <c r="R3291" t="str">
        <f t="shared" si="262"/>
        <v>plays</v>
      </c>
      <c r="S3291">
        <v>42758.034745370365</v>
      </c>
      <c r="T3291">
        <v>42786.034745370365</v>
      </c>
      <c r="U3291" s="11">
        <f t="shared" si="258"/>
        <v>42758.034745370365</v>
      </c>
      <c r="V3291" s="11">
        <f t="shared" si="259"/>
        <v>42786.034745370365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s="7">
        <f t="shared" si="260"/>
        <v>33.67</v>
      </c>
      <c r="Q3292" t="str">
        <f t="shared" si="261"/>
        <v>theater</v>
      </c>
      <c r="R3292" t="str">
        <f t="shared" si="262"/>
        <v>plays</v>
      </c>
      <c r="S3292">
        <v>42775.181608796294</v>
      </c>
      <c r="T3292">
        <v>42805.181608796294</v>
      </c>
      <c r="U3292" s="11">
        <f t="shared" si="258"/>
        <v>42775.181608796294</v>
      </c>
      <c r="V3292" s="11">
        <f t="shared" si="259"/>
        <v>42805.181608796294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s="7">
        <f t="shared" si="260"/>
        <v>40.71</v>
      </c>
      <c r="Q3293" t="str">
        <f t="shared" si="261"/>
        <v>theater</v>
      </c>
      <c r="R3293" t="str">
        <f t="shared" si="262"/>
        <v>plays</v>
      </c>
      <c r="S3293">
        <v>42232.369212962956</v>
      </c>
      <c r="T3293">
        <v>42263.832638888889</v>
      </c>
      <c r="U3293" s="11">
        <f t="shared" si="258"/>
        <v>42232.369212962956</v>
      </c>
      <c r="V3293" s="11">
        <f t="shared" si="259"/>
        <v>42263.832638888889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s="7">
        <f t="shared" si="260"/>
        <v>19.27</v>
      </c>
      <c r="Q3294" t="str">
        <f t="shared" si="261"/>
        <v>theater</v>
      </c>
      <c r="R3294" t="str">
        <f t="shared" si="262"/>
        <v>plays</v>
      </c>
      <c r="S3294">
        <v>42282.436898148146</v>
      </c>
      <c r="T3294">
        <v>42342.478564814817</v>
      </c>
      <c r="U3294" s="11">
        <f t="shared" si="258"/>
        <v>42282.436898148146</v>
      </c>
      <c r="V3294" s="11">
        <f t="shared" si="259"/>
        <v>42342.478564814817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s="7">
        <f t="shared" si="260"/>
        <v>84.29</v>
      </c>
      <c r="Q3295" t="str">
        <f t="shared" si="261"/>
        <v>theater</v>
      </c>
      <c r="R3295" t="str">
        <f t="shared" si="262"/>
        <v>plays</v>
      </c>
      <c r="S3295">
        <v>42768.092037037037</v>
      </c>
      <c r="T3295">
        <v>42798.092037037037</v>
      </c>
      <c r="U3295" s="11">
        <f t="shared" si="258"/>
        <v>42768.092037037037</v>
      </c>
      <c r="V3295" s="11">
        <f t="shared" si="259"/>
        <v>42798.092037037037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s="7">
        <f t="shared" si="260"/>
        <v>29.58</v>
      </c>
      <c r="Q3296" t="str">
        <f t="shared" si="261"/>
        <v>theater</v>
      </c>
      <c r="R3296" t="str">
        <f t="shared" si="262"/>
        <v>plays</v>
      </c>
      <c r="S3296">
        <v>42141.20780092592</v>
      </c>
      <c r="T3296">
        <v>42171.20780092592</v>
      </c>
      <c r="U3296" s="11">
        <f t="shared" si="258"/>
        <v>42141.20780092592</v>
      </c>
      <c r="V3296" s="11">
        <f t="shared" si="259"/>
        <v>42171.20780092592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s="7">
        <f t="shared" si="260"/>
        <v>26.67</v>
      </c>
      <c r="Q3297" t="str">
        <f t="shared" si="261"/>
        <v>theater</v>
      </c>
      <c r="R3297" t="str">
        <f t="shared" si="262"/>
        <v>plays</v>
      </c>
      <c r="S3297">
        <v>42609.109131944446</v>
      </c>
      <c r="T3297">
        <v>42639.109131944446</v>
      </c>
      <c r="U3297" s="11">
        <f t="shared" si="258"/>
        <v>42609.109131944446</v>
      </c>
      <c r="V3297" s="11">
        <f t="shared" si="259"/>
        <v>42639.109131944446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s="7">
        <f t="shared" si="260"/>
        <v>45.98</v>
      </c>
      <c r="Q3298" t="str">
        <f t="shared" si="261"/>
        <v>theater</v>
      </c>
      <c r="R3298" t="str">
        <f t="shared" si="262"/>
        <v>plays</v>
      </c>
      <c r="S3298">
        <v>42309.42328703704</v>
      </c>
      <c r="T3298">
        <v>42330.583333333336</v>
      </c>
      <c r="U3298" s="11">
        <f t="shared" si="258"/>
        <v>42309.42328703704</v>
      </c>
      <c r="V3298" s="11">
        <f t="shared" si="259"/>
        <v>42330.583333333336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s="7">
        <f t="shared" si="260"/>
        <v>125.09</v>
      </c>
      <c r="Q3299" t="str">
        <f t="shared" si="261"/>
        <v>theater</v>
      </c>
      <c r="R3299" t="str">
        <f t="shared" si="262"/>
        <v>plays</v>
      </c>
      <c r="S3299">
        <v>42193.438148148147</v>
      </c>
      <c r="T3299">
        <v>42212.624305555553</v>
      </c>
      <c r="U3299" s="11">
        <f t="shared" si="258"/>
        <v>42193.438148148147</v>
      </c>
      <c r="V3299" s="11">
        <f t="shared" si="259"/>
        <v>42212.624305555553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s="7">
        <f t="shared" si="260"/>
        <v>141.29</v>
      </c>
      <c r="Q3300" t="str">
        <f t="shared" si="261"/>
        <v>theater</v>
      </c>
      <c r="R3300" t="str">
        <f t="shared" si="262"/>
        <v>plays</v>
      </c>
      <c r="S3300">
        <v>42239.624629629623</v>
      </c>
      <c r="T3300">
        <v>42259.666666666664</v>
      </c>
      <c r="U3300" s="11">
        <f t="shared" si="258"/>
        <v>42239.624629629623</v>
      </c>
      <c r="V3300" s="11">
        <f t="shared" si="259"/>
        <v>42259.666666666664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s="7">
        <f t="shared" si="260"/>
        <v>55.33</v>
      </c>
      <c r="Q3301" t="str">
        <f t="shared" si="261"/>
        <v>theater</v>
      </c>
      <c r="R3301" t="str">
        <f t="shared" si="262"/>
        <v>plays</v>
      </c>
      <c r="S3301">
        <v>42261.584062499998</v>
      </c>
      <c r="T3301">
        <v>42291.584062499998</v>
      </c>
      <c r="U3301" s="11">
        <f t="shared" si="258"/>
        <v>42261.584062499998</v>
      </c>
      <c r="V3301" s="11">
        <f t="shared" si="259"/>
        <v>42291.584062499998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s="7">
        <f t="shared" si="260"/>
        <v>46.42</v>
      </c>
      <c r="Q3302" t="str">
        <f t="shared" si="261"/>
        <v>theater</v>
      </c>
      <c r="R3302" t="str">
        <f t="shared" si="262"/>
        <v>plays</v>
      </c>
      <c r="S3302">
        <v>42102.410439814812</v>
      </c>
      <c r="T3302">
        <v>42123.410439814812</v>
      </c>
      <c r="U3302" s="11">
        <f t="shared" si="258"/>
        <v>42102.410439814812</v>
      </c>
      <c r="V3302" s="11">
        <f t="shared" si="259"/>
        <v>42123.410439814812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s="7">
        <f t="shared" si="260"/>
        <v>57.2</v>
      </c>
      <c r="Q3303" t="str">
        <f t="shared" si="261"/>
        <v>theater</v>
      </c>
      <c r="R3303" t="str">
        <f t="shared" si="262"/>
        <v>plays</v>
      </c>
      <c r="S3303">
        <v>42538.402500000004</v>
      </c>
      <c r="T3303">
        <v>42582.957638888889</v>
      </c>
      <c r="U3303" s="11">
        <f t="shared" si="258"/>
        <v>42538.402500000004</v>
      </c>
      <c r="V3303" s="11">
        <f t="shared" si="259"/>
        <v>42582.957638888889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s="7">
        <f t="shared" si="260"/>
        <v>173.7</v>
      </c>
      <c r="Q3304" t="str">
        <f t="shared" si="261"/>
        <v>theater</v>
      </c>
      <c r="R3304" t="str">
        <f t="shared" si="262"/>
        <v>plays</v>
      </c>
      <c r="S3304">
        <v>42681.018240740734</v>
      </c>
      <c r="T3304">
        <v>42711.018240740734</v>
      </c>
      <c r="U3304" s="11">
        <f t="shared" si="258"/>
        <v>42681.018240740734</v>
      </c>
      <c r="V3304" s="11">
        <f t="shared" si="259"/>
        <v>42711.018240740734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s="7">
        <f t="shared" si="260"/>
        <v>59.6</v>
      </c>
      <c r="Q3305" t="str">
        <f t="shared" si="261"/>
        <v>theater</v>
      </c>
      <c r="R3305" t="str">
        <f t="shared" si="262"/>
        <v>plays</v>
      </c>
      <c r="S3305">
        <v>42056.318101851844</v>
      </c>
      <c r="T3305">
        <v>42091.276435185187</v>
      </c>
      <c r="U3305" s="11">
        <f t="shared" si="258"/>
        <v>42056.318101851844</v>
      </c>
      <c r="V3305" s="11">
        <f t="shared" si="259"/>
        <v>42091.276435185187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s="7">
        <f t="shared" si="260"/>
        <v>89.59</v>
      </c>
      <c r="Q3306" t="str">
        <f t="shared" si="261"/>
        <v>theater</v>
      </c>
      <c r="R3306" t="str">
        <f t="shared" si="262"/>
        <v>plays</v>
      </c>
      <c r="S3306">
        <v>42696.29111111111</v>
      </c>
      <c r="T3306">
        <v>42726.29111111111</v>
      </c>
      <c r="U3306" s="11">
        <f t="shared" si="258"/>
        <v>42696.29111111111</v>
      </c>
      <c r="V3306" s="11">
        <f t="shared" si="259"/>
        <v>42726.29111111111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s="7">
        <f t="shared" si="260"/>
        <v>204.05</v>
      </c>
      <c r="Q3307" t="str">
        <f t="shared" si="261"/>
        <v>theater</v>
      </c>
      <c r="R3307" t="str">
        <f t="shared" si="262"/>
        <v>plays</v>
      </c>
      <c r="S3307">
        <v>42186.522546296292</v>
      </c>
      <c r="T3307">
        <v>42216.522546296292</v>
      </c>
      <c r="U3307" s="11">
        <f t="shared" si="258"/>
        <v>42186.522546296292</v>
      </c>
      <c r="V3307" s="11">
        <f t="shared" si="259"/>
        <v>42216.522546296292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s="7">
        <f t="shared" si="260"/>
        <v>48.7</v>
      </c>
      <c r="Q3308" t="str">
        <f t="shared" si="261"/>
        <v>theater</v>
      </c>
      <c r="R3308" t="str">
        <f t="shared" si="262"/>
        <v>plays</v>
      </c>
      <c r="S3308">
        <v>42492.885902777773</v>
      </c>
      <c r="T3308">
        <v>42530.791666666664</v>
      </c>
      <c r="U3308" s="11">
        <f t="shared" si="258"/>
        <v>42492.885902777773</v>
      </c>
      <c r="V3308" s="11">
        <f t="shared" si="259"/>
        <v>42530.791666666664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s="7">
        <f t="shared" si="260"/>
        <v>53.34</v>
      </c>
      <c r="Q3309" t="str">
        <f t="shared" si="261"/>
        <v>theater</v>
      </c>
      <c r="R3309" t="str">
        <f t="shared" si="262"/>
        <v>plays</v>
      </c>
      <c r="S3309">
        <v>42474.723831018513</v>
      </c>
      <c r="T3309">
        <v>42504.723831018513</v>
      </c>
      <c r="U3309" s="11">
        <f t="shared" si="258"/>
        <v>42474.723831018513</v>
      </c>
      <c r="V3309" s="11">
        <f t="shared" si="259"/>
        <v>42504.723831018513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s="7">
        <f t="shared" si="260"/>
        <v>75.09</v>
      </c>
      <c r="Q3310" t="str">
        <f t="shared" si="261"/>
        <v>theater</v>
      </c>
      <c r="R3310" t="str">
        <f t="shared" si="262"/>
        <v>plays</v>
      </c>
      <c r="S3310">
        <v>42452.543576388889</v>
      </c>
      <c r="T3310">
        <v>42473.543576388889</v>
      </c>
      <c r="U3310" s="11">
        <f t="shared" si="258"/>
        <v>42452.543576388889</v>
      </c>
      <c r="V3310" s="11">
        <f t="shared" si="259"/>
        <v>42473.543576388889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s="7">
        <f t="shared" si="260"/>
        <v>18</v>
      </c>
      <c r="Q3311" t="str">
        <f t="shared" si="261"/>
        <v>theater</v>
      </c>
      <c r="R3311" t="str">
        <f t="shared" si="262"/>
        <v>plays</v>
      </c>
      <c r="S3311">
        <v>42628.316874999997</v>
      </c>
      <c r="T3311">
        <v>42659.316874999997</v>
      </c>
      <c r="U3311" s="11">
        <f t="shared" si="258"/>
        <v>42628.316874999997</v>
      </c>
      <c r="V3311" s="11">
        <f t="shared" si="259"/>
        <v>42659.316874999997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s="7">
        <f t="shared" si="260"/>
        <v>209.84</v>
      </c>
      <c r="Q3312" t="str">
        <f t="shared" si="261"/>
        <v>theater</v>
      </c>
      <c r="R3312" t="str">
        <f t="shared" si="262"/>
        <v>plays</v>
      </c>
      <c r="S3312">
        <v>42253.595196759255</v>
      </c>
      <c r="T3312">
        <v>42283.595196759255</v>
      </c>
      <c r="U3312" s="11">
        <f t="shared" si="258"/>
        <v>42253.595196759255</v>
      </c>
      <c r="V3312" s="11">
        <f t="shared" si="259"/>
        <v>42283.595196759255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s="7">
        <f t="shared" si="260"/>
        <v>61.02</v>
      </c>
      <c r="Q3313" t="str">
        <f t="shared" si="261"/>
        <v>theater</v>
      </c>
      <c r="R3313" t="str">
        <f t="shared" si="262"/>
        <v>plays</v>
      </c>
      <c r="S3313">
        <v>42263.958449074074</v>
      </c>
      <c r="T3313">
        <v>42293.958449074074</v>
      </c>
      <c r="U3313" s="11">
        <f t="shared" si="258"/>
        <v>42263.958449074074</v>
      </c>
      <c r="V3313" s="11">
        <f t="shared" si="259"/>
        <v>42293.958449074074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s="7">
        <f t="shared" si="260"/>
        <v>61</v>
      </c>
      <c r="Q3314" t="str">
        <f t="shared" si="261"/>
        <v>theater</v>
      </c>
      <c r="R3314" t="str">
        <f t="shared" si="262"/>
        <v>plays</v>
      </c>
      <c r="S3314">
        <v>42664.476226851846</v>
      </c>
      <c r="T3314">
        <v>42685.583333333336</v>
      </c>
      <c r="U3314" s="11">
        <f t="shared" si="258"/>
        <v>42664.476226851846</v>
      </c>
      <c r="V3314" s="11">
        <f t="shared" si="259"/>
        <v>42685.583333333336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s="7">
        <f t="shared" si="260"/>
        <v>80.03</v>
      </c>
      <c r="Q3315" t="str">
        <f t="shared" si="261"/>
        <v>theater</v>
      </c>
      <c r="R3315" t="str">
        <f t="shared" si="262"/>
        <v>plays</v>
      </c>
      <c r="S3315">
        <v>42381.911076388882</v>
      </c>
      <c r="T3315">
        <v>42395.708333333336</v>
      </c>
      <c r="U3315" s="11">
        <f t="shared" si="258"/>
        <v>42381.911076388882</v>
      </c>
      <c r="V3315" s="11">
        <f t="shared" si="259"/>
        <v>42395.708333333336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s="7">
        <f t="shared" si="260"/>
        <v>29.07</v>
      </c>
      <c r="Q3316" t="str">
        <f t="shared" si="261"/>
        <v>theater</v>
      </c>
      <c r="R3316" t="str">
        <f t="shared" si="262"/>
        <v>plays</v>
      </c>
      <c r="S3316">
        <v>42104.934155092589</v>
      </c>
      <c r="T3316">
        <v>42132.503472222219</v>
      </c>
      <c r="U3316" s="11">
        <f t="shared" si="258"/>
        <v>42104.934155092589</v>
      </c>
      <c r="V3316" s="11">
        <f t="shared" si="259"/>
        <v>42132.503472222219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s="7">
        <f t="shared" si="260"/>
        <v>49.44</v>
      </c>
      <c r="Q3317" t="str">
        <f t="shared" si="261"/>
        <v>theater</v>
      </c>
      <c r="R3317" t="str">
        <f t="shared" si="262"/>
        <v>plays</v>
      </c>
      <c r="S3317">
        <v>42465.970381944448</v>
      </c>
      <c r="T3317">
        <v>42495.970381944448</v>
      </c>
      <c r="U3317" s="11">
        <f t="shared" si="258"/>
        <v>42465.970381944448</v>
      </c>
      <c r="V3317" s="11">
        <f t="shared" si="259"/>
        <v>42495.970381944448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s="7">
        <f t="shared" si="260"/>
        <v>93.98</v>
      </c>
      <c r="Q3318" t="str">
        <f t="shared" si="261"/>
        <v>theater</v>
      </c>
      <c r="R3318" t="str">
        <f t="shared" si="262"/>
        <v>plays</v>
      </c>
      <c r="S3318">
        <v>41826.537905092591</v>
      </c>
      <c r="T3318">
        <v>41859.245833333334</v>
      </c>
      <c r="U3318" s="11">
        <f t="shared" si="258"/>
        <v>41826.537905092591</v>
      </c>
      <c r="V3318" s="11">
        <f t="shared" si="259"/>
        <v>41859.245833333334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s="7">
        <f t="shared" si="260"/>
        <v>61.94</v>
      </c>
      <c r="Q3319" t="str">
        <f t="shared" si="261"/>
        <v>theater</v>
      </c>
      <c r="R3319" t="str">
        <f t="shared" si="262"/>
        <v>plays</v>
      </c>
      <c r="S3319">
        <v>42498.706296296288</v>
      </c>
      <c r="T3319">
        <v>42528.706296296288</v>
      </c>
      <c r="U3319" s="11">
        <f t="shared" si="258"/>
        <v>42498.706296296288</v>
      </c>
      <c r="V3319" s="11">
        <f t="shared" si="259"/>
        <v>42528.706296296288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s="7">
        <f t="shared" si="260"/>
        <v>78.5</v>
      </c>
      <c r="Q3320" t="str">
        <f t="shared" si="261"/>
        <v>theater</v>
      </c>
      <c r="R3320" t="str">
        <f t="shared" si="262"/>
        <v>plays</v>
      </c>
      <c r="S3320">
        <v>42430.968668981477</v>
      </c>
      <c r="T3320">
        <v>42470.770833333336</v>
      </c>
      <c r="U3320" s="11">
        <f t="shared" si="258"/>
        <v>42430.968668981477</v>
      </c>
      <c r="V3320" s="11">
        <f t="shared" si="259"/>
        <v>42470.770833333336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s="7">
        <f t="shared" si="260"/>
        <v>33.75</v>
      </c>
      <c r="Q3321" t="str">
        <f t="shared" si="261"/>
        <v>theater</v>
      </c>
      <c r="R3321" t="str">
        <f t="shared" si="262"/>
        <v>plays</v>
      </c>
      <c r="S3321">
        <v>41990.252152777779</v>
      </c>
      <c r="T3321">
        <v>42035.252152777779</v>
      </c>
      <c r="U3321" s="11">
        <f t="shared" si="258"/>
        <v>41990.252152777779</v>
      </c>
      <c r="V3321" s="11">
        <f t="shared" si="259"/>
        <v>42035.252152777779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s="7">
        <f t="shared" si="260"/>
        <v>66.45</v>
      </c>
      <c r="Q3322" t="str">
        <f t="shared" si="261"/>
        <v>theater</v>
      </c>
      <c r="R3322" t="str">
        <f t="shared" si="262"/>
        <v>plays</v>
      </c>
      <c r="S3322">
        <v>42512.712465277778</v>
      </c>
      <c r="T3322">
        <v>42542.712465277778</v>
      </c>
      <c r="U3322" s="11">
        <f t="shared" si="258"/>
        <v>42512.712465277778</v>
      </c>
      <c r="V3322" s="11">
        <f t="shared" si="259"/>
        <v>42542.712465277778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s="7">
        <f t="shared" si="260"/>
        <v>35.799999999999997</v>
      </c>
      <c r="Q3323" t="str">
        <f t="shared" si="261"/>
        <v>theater</v>
      </c>
      <c r="R3323" t="str">
        <f t="shared" si="262"/>
        <v>plays</v>
      </c>
      <c r="S3323">
        <v>41913.766956018517</v>
      </c>
      <c r="T3323">
        <v>41927.832638888889</v>
      </c>
      <c r="U3323" s="11">
        <f t="shared" si="258"/>
        <v>41913.766956018517</v>
      </c>
      <c r="V3323" s="11">
        <f t="shared" si="259"/>
        <v>41927.832638888889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s="7">
        <f t="shared" si="260"/>
        <v>145.65</v>
      </c>
      <c r="Q3324" t="str">
        <f t="shared" si="261"/>
        <v>theater</v>
      </c>
      <c r="R3324" t="str">
        <f t="shared" si="262"/>
        <v>plays</v>
      </c>
      <c r="S3324">
        <v>42520.677037037036</v>
      </c>
      <c r="T3324">
        <v>42542.829861111109</v>
      </c>
      <c r="U3324" s="11">
        <f t="shared" si="258"/>
        <v>42520.677037037036</v>
      </c>
      <c r="V3324" s="11">
        <f t="shared" si="259"/>
        <v>42542.829861111109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s="7">
        <f t="shared" si="260"/>
        <v>25.69</v>
      </c>
      <c r="Q3325" t="str">
        <f t="shared" si="261"/>
        <v>theater</v>
      </c>
      <c r="R3325" t="str">
        <f t="shared" si="262"/>
        <v>plays</v>
      </c>
      <c r="S3325">
        <v>42608.032499999994</v>
      </c>
      <c r="T3325">
        <v>42638.032499999994</v>
      </c>
      <c r="U3325" s="11">
        <f t="shared" si="258"/>
        <v>42608.032499999994</v>
      </c>
      <c r="V3325" s="11">
        <f t="shared" si="259"/>
        <v>42638.032499999994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s="7">
        <f t="shared" si="260"/>
        <v>152.5</v>
      </c>
      <c r="Q3326" t="str">
        <f t="shared" si="261"/>
        <v>theater</v>
      </c>
      <c r="R3326" t="str">
        <f t="shared" si="262"/>
        <v>plays</v>
      </c>
      <c r="S3326">
        <v>42512.249884259254</v>
      </c>
      <c r="T3326">
        <v>42526.249884259254</v>
      </c>
      <c r="U3326" s="11">
        <f t="shared" si="258"/>
        <v>42512.249884259254</v>
      </c>
      <c r="V3326" s="11">
        <f t="shared" si="259"/>
        <v>42526.249884259254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s="7">
        <f t="shared" si="260"/>
        <v>30</v>
      </c>
      <c r="Q3327" t="str">
        <f t="shared" si="261"/>
        <v>theater</v>
      </c>
      <c r="R3327" t="str">
        <f t="shared" si="262"/>
        <v>plays</v>
      </c>
      <c r="S3327">
        <v>42064.452280092592</v>
      </c>
      <c r="T3327">
        <v>42099.410613425927</v>
      </c>
      <c r="U3327" s="11">
        <f t="shared" si="258"/>
        <v>42064.452280092592</v>
      </c>
      <c r="V3327" s="11">
        <f t="shared" si="259"/>
        <v>42099.410613425927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s="7">
        <f t="shared" si="260"/>
        <v>142.28</v>
      </c>
      <c r="Q3328" t="str">
        <f t="shared" si="261"/>
        <v>theater</v>
      </c>
      <c r="R3328" t="str">
        <f t="shared" si="262"/>
        <v>plays</v>
      </c>
      <c r="S3328">
        <v>42041.380844907406</v>
      </c>
      <c r="T3328">
        <v>42071.339178240734</v>
      </c>
      <c r="U3328" s="11">
        <f t="shared" si="258"/>
        <v>42041.380844907406</v>
      </c>
      <c r="V3328" s="11">
        <f t="shared" si="259"/>
        <v>42071.339178240734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s="7">
        <f t="shared" si="260"/>
        <v>24.55</v>
      </c>
      <c r="Q3329" t="str">
        <f t="shared" si="261"/>
        <v>theater</v>
      </c>
      <c r="R3329" t="str">
        <f t="shared" si="262"/>
        <v>plays</v>
      </c>
      <c r="S3329">
        <v>42468.041273148141</v>
      </c>
      <c r="T3329">
        <v>42498.041273148141</v>
      </c>
      <c r="U3329" s="11">
        <f t="shared" si="258"/>
        <v>42468.041273148141</v>
      </c>
      <c r="V3329" s="11">
        <f t="shared" si="259"/>
        <v>42498.041273148141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s="7">
        <f t="shared" si="260"/>
        <v>292.77999999999997</v>
      </c>
      <c r="Q3330" t="str">
        <f t="shared" si="261"/>
        <v>theater</v>
      </c>
      <c r="R3330" t="str">
        <f t="shared" si="262"/>
        <v>plays</v>
      </c>
      <c r="S3330">
        <v>41822.241701388884</v>
      </c>
      <c r="T3330">
        <v>41824.708333333328</v>
      </c>
      <c r="U3330" s="11">
        <f t="shared" ref="U3330:U3393" si="263">(((J3330/60)/60)/24)+DATE(1970,1,1)+(-8/24)</f>
        <v>41822.241701388884</v>
      </c>
      <c r="V3330" s="11">
        <f t="shared" ref="V3330:V3393" si="264">(((I3330/60)/60)/24)+DATE(1970,1,1)+(-8/24)</f>
        <v>41824.708333333328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s="7">
        <f t="shared" ref="P3331:P3394" si="265">ROUND(E3331/L3331,2)</f>
        <v>44.92</v>
      </c>
      <c r="Q3331" t="str">
        <f t="shared" ref="Q3331:Q3394" si="266">LEFT(N3331,SEARCH("/",N3331,1)-1)</f>
        <v>theater</v>
      </c>
      <c r="R3331" t="str">
        <f t="shared" ref="R3331:R3394" si="267">RIGHT(N3331,LEN(N3331)-SEARCH("/",N3331))</f>
        <v>plays</v>
      </c>
      <c r="S3331">
        <v>41836.989675925921</v>
      </c>
      <c r="T3331">
        <v>41847.625</v>
      </c>
      <c r="U3331" s="11">
        <f t="shared" si="263"/>
        <v>41836.989675925921</v>
      </c>
      <c r="V3331" s="11">
        <f t="shared" si="264"/>
        <v>41847.625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s="7">
        <f t="shared" si="265"/>
        <v>23.1</v>
      </c>
      <c r="Q3332" t="str">
        <f t="shared" si="266"/>
        <v>theater</v>
      </c>
      <c r="R3332" t="str">
        <f t="shared" si="267"/>
        <v>plays</v>
      </c>
      <c r="S3332">
        <v>42065.554027777776</v>
      </c>
      <c r="T3332">
        <v>42095.512361111112</v>
      </c>
      <c r="U3332" s="11">
        <f t="shared" si="263"/>
        <v>42065.554027777776</v>
      </c>
      <c r="V3332" s="11">
        <f t="shared" si="264"/>
        <v>42095.512361111112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s="7">
        <f t="shared" si="265"/>
        <v>80.400000000000006</v>
      </c>
      <c r="Q3333" t="str">
        <f t="shared" si="266"/>
        <v>theater</v>
      </c>
      <c r="R3333" t="str">
        <f t="shared" si="267"/>
        <v>plays</v>
      </c>
      <c r="S3333">
        <v>42248.36442129629</v>
      </c>
      <c r="T3333">
        <v>42283.36442129629</v>
      </c>
      <c r="U3333" s="11">
        <f t="shared" si="263"/>
        <v>42248.36442129629</v>
      </c>
      <c r="V3333" s="11">
        <f t="shared" si="264"/>
        <v>42283.36442129629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s="7">
        <f t="shared" si="265"/>
        <v>72.290000000000006</v>
      </c>
      <c r="Q3334" t="str">
        <f t="shared" si="266"/>
        <v>theater</v>
      </c>
      <c r="R3334" t="str">
        <f t="shared" si="267"/>
        <v>plays</v>
      </c>
      <c r="S3334">
        <v>41809.526967592588</v>
      </c>
      <c r="T3334">
        <v>41839.526967592588</v>
      </c>
      <c r="U3334" s="11">
        <f t="shared" si="263"/>
        <v>41809.526967592588</v>
      </c>
      <c r="V3334" s="11">
        <f t="shared" si="264"/>
        <v>41839.526967592588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s="7">
        <f t="shared" si="265"/>
        <v>32.97</v>
      </c>
      <c r="Q3335" t="str">
        <f t="shared" si="266"/>
        <v>theater</v>
      </c>
      <c r="R3335" t="str">
        <f t="shared" si="267"/>
        <v>plays</v>
      </c>
      <c r="S3335">
        <v>42148.343518518515</v>
      </c>
      <c r="T3335">
        <v>42170.343518518515</v>
      </c>
      <c r="U3335" s="11">
        <f t="shared" si="263"/>
        <v>42148.343518518515</v>
      </c>
      <c r="V3335" s="11">
        <f t="shared" si="264"/>
        <v>42170.343518518515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s="7">
        <f t="shared" si="265"/>
        <v>116.65</v>
      </c>
      <c r="Q3336" t="str">
        <f t="shared" si="266"/>
        <v>theater</v>
      </c>
      <c r="R3336" t="str">
        <f t="shared" si="267"/>
        <v>plays</v>
      </c>
      <c r="S3336">
        <v>42185.187754629624</v>
      </c>
      <c r="T3336">
        <v>42215.187754629624</v>
      </c>
      <c r="U3336" s="11">
        <f t="shared" si="263"/>
        <v>42185.187754629624</v>
      </c>
      <c r="V3336" s="11">
        <f t="shared" si="264"/>
        <v>42215.187754629624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s="7">
        <f t="shared" si="265"/>
        <v>79.62</v>
      </c>
      <c r="Q3337" t="str">
        <f t="shared" si="266"/>
        <v>theater</v>
      </c>
      <c r="R3337" t="str">
        <f t="shared" si="267"/>
        <v>plays</v>
      </c>
      <c r="S3337">
        <v>41827.340810185182</v>
      </c>
      <c r="T3337">
        <v>41854.625</v>
      </c>
      <c r="U3337" s="11">
        <f t="shared" si="263"/>
        <v>41827.340810185182</v>
      </c>
      <c r="V3337" s="11">
        <f t="shared" si="264"/>
        <v>41854.625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s="7">
        <f t="shared" si="265"/>
        <v>27.78</v>
      </c>
      <c r="Q3338" t="str">
        <f t="shared" si="266"/>
        <v>theater</v>
      </c>
      <c r="R3338" t="str">
        <f t="shared" si="267"/>
        <v>plays</v>
      </c>
      <c r="S3338">
        <v>42437.065347222226</v>
      </c>
      <c r="T3338">
        <v>42465.023680555554</v>
      </c>
      <c r="U3338" s="11">
        <f t="shared" si="263"/>
        <v>42437.065347222226</v>
      </c>
      <c r="V3338" s="11">
        <f t="shared" si="264"/>
        <v>42465.023680555554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s="7">
        <f t="shared" si="265"/>
        <v>81.03</v>
      </c>
      <c r="Q3339" t="str">
        <f t="shared" si="266"/>
        <v>theater</v>
      </c>
      <c r="R3339" t="str">
        <f t="shared" si="267"/>
        <v>plays</v>
      </c>
      <c r="S3339">
        <v>41900.948692129627</v>
      </c>
      <c r="T3339">
        <v>41922.541666666664</v>
      </c>
      <c r="U3339" s="11">
        <f t="shared" si="263"/>
        <v>41900.948692129627</v>
      </c>
      <c r="V3339" s="11">
        <f t="shared" si="264"/>
        <v>41922.541666666664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s="7">
        <f t="shared" si="265"/>
        <v>136.85</v>
      </c>
      <c r="Q3340" t="str">
        <f t="shared" si="266"/>
        <v>theater</v>
      </c>
      <c r="R3340" t="str">
        <f t="shared" si="267"/>
        <v>plays</v>
      </c>
      <c r="S3340">
        <v>42769.241666666661</v>
      </c>
      <c r="T3340">
        <v>42790.241666666661</v>
      </c>
      <c r="U3340" s="11">
        <f t="shared" si="263"/>
        <v>42769.241666666661</v>
      </c>
      <c r="V3340" s="11">
        <f t="shared" si="264"/>
        <v>42790.241666666661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s="7">
        <f t="shared" si="265"/>
        <v>177.62</v>
      </c>
      <c r="Q3341" t="str">
        <f t="shared" si="266"/>
        <v>theater</v>
      </c>
      <c r="R3341" t="str">
        <f t="shared" si="267"/>
        <v>plays</v>
      </c>
      <c r="S3341">
        <v>42549.332384259258</v>
      </c>
      <c r="T3341">
        <v>42579.332384259258</v>
      </c>
      <c r="U3341" s="11">
        <f t="shared" si="263"/>
        <v>42549.332384259258</v>
      </c>
      <c r="V3341" s="11">
        <f t="shared" si="264"/>
        <v>42579.332384259258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s="7">
        <f t="shared" si="265"/>
        <v>109.08</v>
      </c>
      <c r="Q3342" t="str">
        <f t="shared" si="266"/>
        <v>theater</v>
      </c>
      <c r="R3342" t="str">
        <f t="shared" si="267"/>
        <v>plays</v>
      </c>
      <c r="S3342">
        <v>42685.640671296293</v>
      </c>
      <c r="T3342">
        <v>42710.640671296293</v>
      </c>
      <c r="U3342" s="11">
        <f t="shared" si="263"/>
        <v>42685.640671296293</v>
      </c>
      <c r="V3342" s="11">
        <f t="shared" si="264"/>
        <v>42710.640671296293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s="7">
        <f t="shared" si="265"/>
        <v>119.64</v>
      </c>
      <c r="Q3343" t="str">
        <f t="shared" si="266"/>
        <v>theater</v>
      </c>
      <c r="R3343" t="str">
        <f t="shared" si="267"/>
        <v>plays</v>
      </c>
      <c r="S3343">
        <v>42510.465520833335</v>
      </c>
      <c r="T3343">
        <v>42533.374999999993</v>
      </c>
      <c r="U3343" s="11">
        <f t="shared" si="263"/>
        <v>42510.465520833335</v>
      </c>
      <c r="V3343" s="11">
        <f t="shared" si="264"/>
        <v>42533.374999999993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s="7">
        <f t="shared" si="265"/>
        <v>78.209999999999994</v>
      </c>
      <c r="Q3344" t="str">
        <f t="shared" si="266"/>
        <v>theater</v>
      </c>
      <c r="R3344" t="str">
        <f t="shared" si="267"/>
        <v>plays</v>
      </c>
      <c r="S3344">
        <v>42061.963078703695</v>
      </c>
      <c r="T3344">
        <v>42094.874305555553</v>
      </c>
      <c r="U3344" s="11">
        <f t="shared" si="263"/>
        <v>42061.963078703695</v>
      </c>
      <c r="V3344" s="11">
        <f t="shared" si="264"/>
        <v>42094.874305555553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s="7">
        <f t="shared" si="265"/>
        <v>52.17</v>
      </c>
      <c r="Q3345" t="str">
        <f t="shared" si="266"/>
        <v>theater</v>
      </c>
      <c r="R3345" t="str">
        <f t="shared" si="267"/>
        <v>plays</v>
      </c>
      <c r="S3345">
        <v>42452.583148148151</v>
      </c>
      <c r="T3345">
        <v>42473.220833333333</v>
      </c>
      <c r="U3345" s="11">
        <f t="shared" si="263"/>
        <v>42452.583148148151</v>
      </c>
      <c r="V3345" s="11">
        <f t="shared" si="264"/>
        <v>42473.220833333333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s="7">
        <f t="shared" si="265"/>
        <v>114.13</v>
      </c>
      <c r="Q3346" t="str">
        <f t="shared" si="266"/>
        <v>theater</v>
      </c>
      <c r="R3346" t="str">
        <f t="shared" si="267"/>
        <v>plays</v>
      </c>
      <c r="S3346">
        <v>41850.866817129623</v>
      </c>
      <c r="T3346">
        <v>41880.866817129623</v>
      </c>
      <c r="U3346" s="11">
        <f t="shared" si="263"/>
        <v>41850.866817129623</v>
      </c>
      <c r="V3346" s="11">
        <f t="shared" si="264"/>
        <v>41880.866817129623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s="7">
        <f t="shared" si="265"/>
        <v>50</v>
      </c>
      <c r="Q3347" t="str">
        <f t="shared" si="266"/>
        <v>theater</v>
      </c>
      <c r="R3347" t="str">
        <f t="shared" si="267"/>
        <v>plays</v>
      </c>
      <c r="S3347">
        <v>42052.772777777776</v>
      </c>
      <c r="T3347">
        <v>42111.692361111105</v>
      </c>
      <c r="U3347" s="11">
        <f t="shared" si="263"/>
        <v>42052.772777777776</v>
      </c>
      <c r="V3347" s="11">
        <f t="shared" si="264"/>
        <v>42111.692361111105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s="7">
        <f t="shared" si="265"/>
        <v>91.67</v>
      </c>
      <c r="Q3348" t="str">
        <f t="shared" si="266"/>
        <v>theater</v>
      </c>
      <c r="R3348" t="str">
        <f t="shared" si="267"/>
        <v>plays</v>
      </c>
      <c r="S3348">
        <v>42053.691087962965</v>
      </c>
      <c r="T3348">
        <v>42060.691087962965</v>
      </c>
      <c r="U3348" s="11">
        <f t="shared" si="263"/>
        <v>42053.691087962965</v>
      </c>
      <c r="V3348" s="11">
        <f t="shared" si="264"/>
        <v>42060.691087962965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s="7">
        <f t="shared" si="265"/>
        <v>108.59</v>
      </c>
      <c r="Q3349" t="str">
        <f t="shared" si="266"/>
        <v>theater</v>
      </c>
      <c r="R3349" t="str">
        <f t="shared" si="267"/>
        <v>plays</v>
      </c>
      <c r="S3349">
        <v>42484.218217592592</v>
      </c>
      <c r="T3349">
        <v>42498.541666666664</v>
      </c>
      <c r="U3349" s="11">
        <f t="shared" si="263"/>
        <v>42484.218217592592</v>
      </c>
      <c r="V3349" s="11">
        <f t="shared" si="264"/>
        <v>42498.541666666664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s="7">
        <f t="shared" si="265"/>
        <v>69.819999999999993</v>
      </c>
      <c r="Q3350" t="str">
        <f t="shared" si="266"/>
        <v>theater</v>
      </c>
      <c r="R3350" t="str">
        <f t="shared" si="267"/>
        <v>plays</v>
      </c>
      <c r="S3350">
        <v>42466.225462962961</v>
      </c>
      <c r="T3350">
        <v>42489.832638888889</v>
      </c>
      <c r="U3350" s="11">
        <f t="shared" si="263"/>
        <v>42466.225462962961</v>
      </c>
      <c r="V3350" s="11">
        <f t="shared" si="264"/>
        <v>42489.832638888889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s="7">
        <f t="shared" si="265"/>
        <v>109.57</v>
      </c>
      <c r="Q3351" t="str">
        <f t="shared" si="266"/>
        <v>theater</v>
      </c>
      <c r="R3351" t="str">
        <f t="shared" si="267"/>
        <v>plays</v>
      </c>
      <c r="S3351">
        <v>42512.777453703697</v>
      </c>
      <c r="T3351">
        <v>42534.374999999993</v>
      </c>
      <c r="U3351" s="11">
        <f t="shared" si="263"/>
        <v>42512.777453703697</v>
      </c>
      <c r="V3351" s="11">
        <f t="shared" si="264"/>
        <v>42534.374999999993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s="7">
        <f t="shared" si="265"/>
        <v>71.67</v>
      </c>
      <c r="Q3352" t="str">
        <f t="shared" si="266"/>
        <v>theater</v>
      </c>
      <c r="R3352" t="str">
        <f t="shared" si="267"/>
        <v>plays</v>
      </c>
      <c r="S3352">
        <v>42302.368182870363</v>
      </c>
      <c r="T3352">
        <v>42337.624999999993</v>
      </c>
      <c r="U3352" s="11">
        <f t="shared" si="263"/>
        <v>42302.368182870363</v>
      </c>
      <c r="V3352" s="11">
        <f t="shared" si="264"/>
        <v>42337.624999999993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s="7">
        <f t="shared" si="265"/>
        <v>93.61</v>
      </c>
      <c r="Q3353" t="str">
        <f t="shared" si="266"/>
        <v>theater</v>
      </c>
      <c r="R3353" t="str">
        <f t="shared" si="267"/>
        <v>plays</v>
      </c>
      <c r="S3353">
        <v>41806.062094907407</v>
      </c>
      <c r="T3353">
        <v>41843.125</v>
      </c>
      <c r="U3353" s="11">
        <f t="shared" si="263"/>
        <v>41806.062094907407</v>
      </c>
      <c r="V3353" s="11">
        <f t="shared" si="264"/>
        <v>41843.125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s="7">
        <f t="shared" si="265"/>
        <v>76.8</v>
      </c>
      <c r="Q3354" t="str">
        <f t="shared" si="266"/>
        <v>theater</v>
      </c>
      <c r="R3354" t="str">
        <f t="shared" si="267"/>
        <v>plays</v>
      </c>
      <c r="S3354">
        <v>42495.659467592595</v>
      </c>
      <c r="T3354">
        <v>42552.624999999993</v>
      </c>
      <c r="U3354" s="11">
        <f t="shared" si="263"/>
        <v>42495.659467592595</v>
      </c>
      <c r="V3354" s="11">
        <f t="shared" si="264"/>
        <v>42552.624999999993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s="7">
        <f t="shared" si="265"/>
        <v>35.799999999999997</v>
      </c>
      <c r="Q3355" t="str">
        <f t="shared" si="266"/>
        <v>theater</v>
      </c>
      <c r="R3355" t="str">
        <f t="shared" si="267"/>
        <v>plays</v>
      </c>
      <c r="S3355">
        <v>42479.098958333336</v>
      </c>
      <c r="T3355">
        <v>42492.624999999993</v>
      </c>
      <c r="U3355" s="11">
        <f t="shared" si="263"/>
        <v>42479.098958333336</v>
      </c>
      <c r="V3355" s="11">
        <f t="shared" si="264"/>
        <v>42492.624999999993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s="7">
        <f t="shared" si="265"/>
        <v>55.6</v>
      </c>
      <c r="Q3356" t="str">
        <f t="shared" si="266"/>
        <v>theater</v>
      </c>
      <c r="R3356" t="str">
        <f t="shared" si="267"/>
        <v>plays</v>
      </c>
      <c r="S3356">
        <v>42270.393587962964</v>
      </c>
      <c r="T3356">
        <v>42305.834027777775</v>
      </c>
      <c r="U3356" s="11">
        <f t="shared" si="263"/>
        <v>42270.393587962964</v>
      </c>
      <c r="V3356" s="11">
        <f t="shared" si="264"/>
        <v>42305.834027777775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s="7">
        <f t="shared" si="265"/>
        <v>147.33000000000001</v>
      </c>
      <c r="Q3357" t="str">
        <f t="shared" si="266"/>
        <v>theater</v>
      </c>
      <c r="R3357" t="str">
        <f t="shared" si="267"/>
        <v>plays</v>
      </c>
      <c r="S3357">
        <v>42489.286192129628</v>
      </c>
      <c r="T3357">
        <v>42500.136805555558</v>
      </c>
      <c r="U3357" s="11">
        <f t="shared" si="263"/>
        <v>42489.286192129628</v>
      </c>
      <c r="V3357" s="11">
        <f t="shared" si="264"/>
        <v>42500.136805555558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s="7">
        <f t="shared" si="265"/>
        <v>56.33</v>
      </c>
      <c r="Q3358" t="str">
        <f t="shared" si="266"/>
        <v>theater</v>
      </c>
      <c r="R3358" t="str">
        <f t="shared" si="267"/>
        <v>plays</v>
      </c>
      <c r="S3358">
        <v>42536.482314814813</v>
      </c>
      <c r="T3358">
        <v>42566.482314814813</v>
      </c>
      <c r="U3358" s="11">
        <f t="shared" si="263"/>
        <v>42536.482314814813</v>
      </c>
      <c r="V3358" s="11">
        <f t="shared" si="264"/>
        <v>42566.482314814813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s="7">
        <f t="shared" si="265"/>
        <v>96.19</v>
      </c>
      <c r="Q3359" t="str">
        <f t="shared" si="266"/>
        <v>theater</v>
      </c>
      <c r="R3359" t="str">
        <f t="shared" si="267"/>
        <v>plays</v>
      </c>
      <c r="S3359">
        <v>41822.084606481476</v>
      </c>
      <c r="T3359">
        <v>41852.084606481476</v>
      </c>
      <c r="U3359" s="11">
        <f t="shared" si="263"/>
        <v>41822.084606481476</v>
      </c>
      <c r="V3359" s="11">
        <f t="shared" si="264"/>
        <v>41852.084606481476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s="7">
        <f t="shared" si="265"/>
        <v>63.57</v>
      </c>
      <c r="Q3360" t="str">
        <f t="shared" si="266"/>
        <v>theater</v>
      </c>
      <c r="R3360" t="str">
        <f t="shared" si="267"/>
        <v>plays</v>
      </c>
      <c r="S3360">
        <v>41931.977766203701</v>
      </c>
      <c r="T3360">
        <v>41962.019432870373</v>
      </c>
      <c r="U3360" s="11">
        <f t="shared" si="263"/>
        <v>41931.977766203701</v>
      </c>
      <c r="V3360" s="11">
        <f t="shared" si="264"/>
        <v>41962.019432870373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s="7">
        <f t="shared" si="265"/>
        <v>184.78</v>
      </c>
      <c r="Q3361" t="str">
        <f t="shared" si="266"/>
        <v>theater</v>
      </c>
      <c r="R3361" t="str">
        <f t="shared" si="267"/>
        <v>plays</v>
      </c>
      <c r="S3361">
        <v>42745.723773148151</v>
      </c>
      <c r="T3361">
        <v>42790.723773148151</v>
      </c>
      <c r="U3361" s="11">
        <f t="shared" si="263"/>
        <v>42745.723773148151</v>
      </c>
      <c r="V3361" s="11">
        <f t="shared" si="264"/>
        <v>42790.723773148151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s="7">
        <f t="shared" si="265"/>
        <v>126.72</v>
      </c>
      <c r="Q3362" t="str">
        <f t="shared" si="266"/>
        <v>theater</v>
      </c>
      <c r="R3362" t="str">
        <f t="shared" si="267"/>
        <v>plays</v>
      </c>
      <c r="S3362">
        <v>42696.749340277776</v>
      </c>
      <c r="T3362">
        <v>42718.332638888889</v>
      </c>
      <c r="U3362" s="11">
        <f t="shared" si="263"/>
        <v>42696.749340277776</v>
      </c>
      <c r="V3362" s="11">
        <f t="shared" si="264"/>
        <v>42718.332638888889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s="7">
        <f t="shared" si="265"/>
        <v>83.43</v>
      </c>
      <c r="Q3363" t="str">
        <f t="shared" si="266"/>
        <v>theater</v>
      </c>
      <c r="R3363" t="str">
        <f t="shared" si="267"/>
        <v>plays</v>
      </c>
      <c r="S3363">
        <v>41865.692013888889</v>
      </c>
      <c r="T3363">
        <v>41883.332638888889</v>
      </c>
      <c r="U3363" s="11">
        <f t="shared" si="263"/>
        <v>41865.692013888889</v>
      </c>
      <c r="V3363" s="11">
        <f t="shared" si="264"/>
        <v>41883.332638888889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s="7">
        <f t="shared" si="265"/>
        <v>54.5</v>
      </c>
      <c r="Q3364" t="str">
        <f t="shared" si="266"/>
        <v>theater</v>
      </c>
      <c r="R3364" t="str">
        <f t="shared" si="267"/>
        <v>plays</v>
      </c>
      <c r="S3364">
        <v>42055.758298611108</v>
      </c>
      <c r="T3364">
        <v>42069.871527777774</v>
      </c>
      <c r="U3364" s="11">
        <f t="shared" si="263"/>
        <v>42055.758298611108</v>
      </c>
      <c r="V3364" s="11">
        <f t="shared" si="264"/>
        <v>42069.871527777774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s="7">
        <f t="shared" si="265"/>
        <v>302.31</v>
      </c>
      <c r="Q3365" t="str">
        <f t="shared" si="266"/>
        <v>theater</v>
      </c>
      <c r="R3365" t="str">
        <f t="shared" si="267"/>
        <v>plays</v>
      </c>
      <c r="S3365">
        <v>41851.438020833331</v>
      </c>
      <c r="T3365">
        <v>41870.333333333328</v>
      </c>
      <c r="U3365" s="11">
        <f t="shared" si="263"/>
        <v>41851.438020833331</v>
      </c>
      <c r="V3365" s="11">
        <f t="shared" si="264"/>
        <v>41870.333333333328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s="7">
        <f t="shared" si="265"/>
        <v>44.14</v>
      </c>
      <c r="Q3366" t="str">
        <f t="shared" si="266"/>
        <v>theater</v>
      </c>
      <c r="R3366" t="str">
        <f t="shared" si="267"/>
        <v>plays</v>
      </c>
      <c r="S3366">
        <v>42422.644085648142</v>
      </c>
      <c r="T3366">
        <v>42444.541666666664</v>
      </c>
      <c r="U3366" s="11">
        <f t="shared" si="263"/>
        <v>42422.644085648142</v>
      </c>
      <c r="V3366" s="11">
        <f t="shared" si="264"/>
        <v>42444.541666666664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s="7">
        <f t="shared" si="265"/>
        <v>866.67</v>
      </c>
      <c r="Q3367" t="str">
        <f t="shared" si="266"/>
        <v>theater</v>
      </c>
      <c r="R3367" t="str">
        <f t="shared" si="267"/>
        <v>plays</v>
      </c>
      <c r="S3367">
        <v>42320.768425925926</v>
      </c>
      <c r="T3367">
        <v>42350.768425925926</v>
      </c>
      <c r="U3367" s="11">
        <f t="shared" si="263"/>
        <v>42320.768425925926</v>
      </c>
      <c r="V3367" s="11">
        <f t="shared" si="264"/>
        <v>42350.768425925926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s="7">
        <f t="shared" si="265"/>
        <v>61.39</v>
      </c>
      <c r="Q3368" t="str">
        <f t="shared" si="266"/>
        <v>theater</v>
      </c>
      <c r="R3368" t="str">
        <f t="shared" si="267"/>
        <v>plays</v>
      </c>
      <c r="S3368">
        <v>42106.734224537031</v>
      </c>
      <c r="T3368">
        <v>42136.734224537031</v>
      </c>
      <c r="U3368" s="11">
        <f t="shared" si="263"/>
        <v>42106.734224537031</v>
      </c>
      <c r="V3368" s="11">
        <f t="shared" si="264"/>
        <v>42136.734224537031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s="7">
        <f t="shared" si="265"/>
        <v>29.67</v>
      </c>
      <c r="Q3369" t="str">
        <f t="shared" si="266"/>
        <v>theater</v>
      </c>
      <c r="R3369" t="str">
        <f t="shared" si="267"/>
        <v>plays</v>
      </c>
      <c r="S3369">
        <v>42192.600624999999</v>
      </c>
      <c r="T3369">
        <v>42217.600624999999</v>
      </c>
      <c r="U3369" s="11">
        <f t="shared" si="263"/>
        <v>42192.600624999999</v>
      </c>
      <c r="V3369" s="11">
        <f t="shared" si="264"/>
        <v>42217.600624999999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s="7">
        <f t="shared" si="265"/>
        <v>45.48</v>
      </c>
      <c r="Q3370" t="str">
        <f t="shared" si="266"/>
        <v>theater</v>
      </c>
      <c r="R3370" t="str">
        <f t="shared" si="267"/>
        <v>plays</v>
      </c>
      <c r="S3370">
        <v>41968.866423611107</v>
      </c>
      <c r="T3370">
        <v>42004.874999999993</v>
      </c>
      <c r="U3370" s="11">
        <f t="shared" si="263"/>
        <v>41968.866423611107</v>
      </c>
      <c r="V3370" s="11">
        <f t="shared" si="264"/>
        <v>42004.874999999993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s="7">
        <f t="shared" si="265"/>
        <v>96.2</v>
      </c>
      <c r="Q3371" t="str">
        <f t="shared" si="266"/>
        <v>theater</v>
      </c>
      <c r="R3371" t="str">
        <f t="shared" si="267"/>
        <v>plays</v>
      </c>
      <c r="S3371">
        <v>42689.708101851851</v>
      </c>
      <c r="T3371">
        <v>42749.708101851851</v>
      </c>
      <c r="U3371" s="11">
        <f t="shared" si="263"/>
        <v>42689.708101851851</v>
      </c>
      <c r="V3371" s="11">
        <f t="shared" si="264"/>
        <v>42749.708101851851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s="7">
        <f t="shared" si="265"/>
        <v>67.92</v>
      </c>
      <c r="Q3372" t="str">
        <f t="shared" si="266"/>
        <v>theater</v>
      </c>
      <c r="R3372" t="str">
        <f t="shared" si="267"/>
        <v>plays</v>
      </c>
      <c r="S3372">
        <v>42690.000983796293</v>
      </c>
      <c r="T3372">
        <v>42720.999999999993</v>
      </c>
      <c r="U3372" s="11">
        <f t="shared" si="263"/>
        <v>42690.000983796293</v>
      </c>
      <c r="V3372" s="11">
        <f t="shared" si="264"/>
        <v>42720.999999999993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s="7">
        <f t="shared" si="265"/>
        <v>30.78</v>
      </c>
      <c r="Q3373" t="str">
        <f t="shared" si="266"/>
        <v>theater</v>
      </c>
      <c r="R3373" t="str">
        <f t="shared" si="267"/>
        <v>plays</v>
      </c>
      <c r="S3373">
        <v>42312.541261574072</v>
      </c>
      <c r="T3373">
        <v>42340.541261574072</v>
      </c>
      <c r="U3373" s="11">
        <f t="shared" si="263"/>
        <v>42312.541261574072</v>
      </c>
      <c r="V3373" s="11">
        <f t="shared" si="264"/>
        <v>42340.541261574072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s="7">
        <f t="shared" si="265"/>
        <v>38.33</v>
      </c>
      <c r="Q3374" t="str">
        <f t="shared" si="266"/>
        <v>theater</v>
      </c>
      <c r="R3374" t="str">
        <f t="shared" si="267"/>
        <v>plays</v>
      </c>
      <c r="S3374">
        <v>41855.214768518512</v>
      </c>
      <c r="T3374">
        <v>41875.874305555553</v>
      </c>
      <c r="U3374" s="11">
        <f t="shared" si="263"/>
        <v>41855.214768518512</v>
      </c>
      <c r="V3374" s="11">
        <f t="shared" si="264"/>
        <v>41875.874305555553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s="7">
        <f t="shared" si="265"/>
        <v>66.83</v>
      </c>
      <c r="Q3375" t="str">
        <f t="shared" si="266"/>
        <v>theater</v>
      </c>
      <c r="R3375" t="str">
        <f t="shared" si="267"/>
        <v>plays</v>
      </c>
      <c r="S3375">
        <v>42179.521296296291</v>
      </c>
      <c r="T3375">
        <v>42203.333333333336</v>
      </c>
      <c r="U3375" s="11">
        <f t="shared" si="263"/>
        <v>42179.521296296291</v>
      </c>
      <c r="V3375" s="11">
        <f t="shared" si="264"/>
        <v>42203.333333333336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s="7">
        <f t="shared" si="265"/>
        <v>71.73</v>
      </c>
      <c r="Q3376" t="str">
        <f t="shared" si="266"/>
        <v>theater</v>
      </c>
      <c r="R3376" t="str">
        <f t="shared" si="267"/>
        <v>plays</v>
      </c>
      <c r="S3376">
        <v>42275.398333333331</v>
      </c>
      <c r="T3376">
        <v>42305.398333333331</v>
      </c>
      <c r="U3376" s="11">
        <f t="shared" si="263"/>
        <v>42275.398333333331</v>
      </c>
      <c r="V3376" s="11">
        <f t="shared" si="264"/>
        <v>42305.398333333331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s="7">
        <f t="shared" si="265"/>
        <v>176.47</v>
      </c>
      <c r="Q3377" t="str">
        <f t="shared" si="266"/>
        <v>theater</v>
      </c>
      <c r="R3377" t="str">
        <f t="shared" si="267"/>
        <v>plays</v>
      </c>
      <c r="S3377">
        <v>41765.277465277773</v>
      </c>
      <c r="T3377">
        <v>41777.277465277773</v>
      </c>
      <c r="U3377" s="11">
        <f t="shared" si="263"/>
        <v>41765.277465277773</v>
      </c>
      <c r="V3377" s="11">
        <f t="shared" si="264"/>
        <v>41777.277465277773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s="7">
        <f t="shared" si="265"/>
        <v>421.11</v>
      </c>
      <c r="Q3378" t="str">
        <f t="shared" si="266"/>
        <v>theater</v>
      </c>
      <c r="R3378" t="str">
        <f t="shared" si="267"/>
        <v>plays</v>
      </c>
      <c r="S3378">
        <v>42059.367986111109</v>
      </c>
      <c r="T3378">
        <v>42119.326319444437</v>
      </c>
      <c r="U3378" s="11">
        <f t="shared" si="263"/>
        <v>42059.367986111109</v>
      </c>
      <c r="V3378" s="11">
        <f t="shared" si="264"/>
        <v>42119.326319444437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s="7">
        <f t="shared" si="265"/>
        <v>104.99</v>
      </c>
      <c r="Q3379" t="str">
        <f t="shared" si="266"/>
        <v>theater</v>
      </c>
      <c r="R3379" t="str">
        <f t="shared" si="267"/>
        <v>plays</v>
      </c>
      <c r="S3379">
        <v>42053.399293981485</v>
      </c>
      <c r="T3379">
        <v>42083.37222222222</v>
      </c>
      <c r="U3379" s="11">
        <f t="shared" si="263"/>
        <v>42053.399293981485</v>
      </c>
      <c r="V3379" s="11">
        <f t="shared" si="264"/>
        <v>42083.37222222222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s="7">
        <f t="shared" si="265"/>
        <v>28.19</v>
      </c>
      <c r="Q3380" t="str">
        <f t="shared" si="266"/>
        <v>theater</v>
      </c>
      <c r="R3380" t="str">
        <f t="shared" si="267"/>
        <v>plays</v>
      </c>
      <c r="S3380">
        <v>41858.022060185183</v>
      </c>
      <c r="T3380">
        <v>41882.213888888888</v>
      </c>
      <c r="U3380" s="11">
        <f t="shared" si="263"/>
        <v>41858.022060185183</v>
      </c>
      <c r="V3380" s="11">
        <f t="shared" si="264"/>
        <v>41882.213888888888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s="7">
        <f t="shared" si="265"/>
        <v>54.55</v>
      </c>
      <c r="Q3381" t="str">
        <f t="shared" si="266"/>
        <v>theater</v>
      </c>
      <c r="R3381" t="str">
        <f t="shared" si="267"/>
        <v>plays</v>
      </c>
      <c r="S3381">
        <v>42225.180555555555</v>
      </c>
      <c r="T3381">
        <v>42242.624999999993</v>
      </c>
      <c r="U3381" s="11">
        <f t="shared" si="263"/>
        <v>42225.180555555555</v>
      </c>
      <c r="V3381" s="11">
        <f t="shared" si="264"/>
        <v>42242.624999999993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s="7">
        <f t="shared" si="265"/>
        <v>111.89</v>
      </c>
      <c r="Q3382" t="str">
        <f t="shared" si="266"/>
        <v>theater</v>
      </c>
      <c r="R3382" t="str">
        <f t="shared" si="267"/>
        <v>plays</v>
      </c>
      <c r="S3382">
        <v>41937.620115740734</v>
      </c>
      <c r="T3382">
        <v>41972.661782407398</v>
      </c>
      <c r="U3382" s="11">
        <f t="shared" si="263"/>
        <v>41937.620115740734</v>
      </c>
      <c r="V3382" s="11">
        <f t="shared" si="264"/>
        <v>41972.661782407398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s="7">
        <f t="shared" si="265"/>
        <v>85.21</v>
      </c>
      <c r="Q3383" t="str">
        <f t="shared" si="266"/>
        <v>theater</v>
      </c>
      <c r="R3383" t="str">
        <f t="shared" si="267"/>
        <v>plays</v>
      </c>
      <c r="S3383">
        <v>42043.851655092592</v>
      </c>
      <c r="T3383">
        <v>42073.809988425921</v>
      </c>
      <c r="U3383" s="11">
        <f t="shared" si="263"/>
        <v>42043.851655092592</v>
      </c>
      <c r="V3383" s="11">
        <f t="shared" si="264"/>
        <v>42073.809988425921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s="7">
        <f t="shared" si="265"/>
        <v>76.650000000000006</v>
      </c>
      <c r="Q3384" t="str">
        <f t="shared" si="266"/>
        <v>theater</v>
      </c>
      <c r="R3384" t="str">
        <f t="shared" si="267"/>
        <v>plays</v>
      </c>
      <c r="S3384">
        <v>42559.097870370366</v>
      </c>
      <c r="T3384">
        <v>42583.624305555553</v>
      </c>
      <c r="U3384" s="11">
        <f t="shared" si="263"/>
        <v>42559.097870370366</v>
      </c>
      <c r="V3384" s="11">
        <f t="shared" si="264"/>
        <v>42583.624305555553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s="7">
        <f t="shared" si="265"/>
        <v>65.17</v>
      </c>
      <c r="Q3385" t="str">
        <f t="shared" si="266"/>
        <v>theater</v>
      </c>
      <c r="R3385" t="str">
        <f t="shared" si="267"/>
        <v>plays</v>
      </c>
      <c r="S3385">
        <v>42524.449305555558</v>
      </c>
      <c r="T3385">
        <v>42544.449305555558</v>
      </c>
      <c r="U3385" s="11">
        <f t="shared" si="263"/>
        <v>42524.449305555558</v>
      </c>
      <c r="V3385" s="11">
        <f t="shared" si="264"/>
        <v>42544.449305555558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s="7">
        <f t="shared" si="265"/>
        <v>93.76</v>
      </c>
      <c r="Q3386" t="str">
        <f t="shared" si="266"/>
        <v>theater</v>
      </c>
      <c r="R3386" t="str">
        <f t="shared" si="267"/>
        <v>plays</v>
      </c>
      <c r="S3386">
        <v>42291.754259259258</v>
      </c>
      <c r="T3386">
        <v>42328.791666666664</v>
      </c>
      <c r="U3386" s="11">
        <f t="shared" si="263"/>
        <v>42291.754259259258</v>
      </c>
      <c r="V3386" s="11">
        <f t="shared" si="264"/>
        <v>42328.791666666664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s="7">
        <f t="shared" si="265"/>
        <v>133.33000000000001</v>
      </c>
      <c r="Q3387" t="str">
        <f t="shared" si="266"/>
        <v>theater</v>
      </c>
      <c r="R3387" t="str">
        <f t="shared" si="267"/>
        <v>plays</v>
      </c>
      <c r="S3387">
        <v>41953.534166666665</v>
      </c>
      <c r="T3387">
        <v>41983.534166666665</v>
      </c>
      <c r="U3387" s="11">
        <f t="shared" si="263"/>
        <v>41953.534166666665</v>
      </c>
      <c r="V3387" s="11">
        <f t="shared" si="264"/>
        <v>41983.534166666665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s="7">
        <f t="shared" si="265"/>
        <v>51.22</v>
      </c>
      <c r="Q3388" t="str">
        <f t="shared" si="266"/>
        <v>theater</v>
      </c>
      <c r="R3388" t="str">
        <f t="shared" si="267"/>
        <v>plays</v>
      </c>
      <c r="S3388">
        <v>41946.311412037037</v>
      </c>
      <c r="T3388">
        <v>41976.311412037037</v>
      </c>
      <c r="U3388" s="11">
        <f t="shared" si="263"/>
        <v>41946.311412037037</v>
      </c>
      <c r="V3388" s="11">
        <f t="shared" si="264"/>
        <v>41976.311412037037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s="7">
        <f t="shared" si="265"/>
        <v>100.17</v>
      </c>
      <c r="Q3389" t="str">
        <f t="shared" si="266"/>
        <v>theater</v>
      </c>
      <c r="R3389" t="str">
        <f t="shared" si="267"/>
        <v>plays</v>
      </c>
      <c r="S3389">
        <v>41947.429259259254</v>
      </c>
      <c r="T3389">
        <v>41987.429259259261</v>
      </c>
      <c r="U3389" s="11">
        <f t="shared" si="263"/>
        <v>41947.429259259254</v>
      </c>
      <c r="V3389" s="11">
        <f t="shared" si="264"/>
        <v>41987.429259259261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s="7">
        <f t="shared" si="265"/>
        <v>34.6</v>
      </c>
      <c r="Q3390" t="str">
        <f t="shared" si="266"/>
        <v>theater</v>
      </c>
      <c r="R3390" t="str">
        <f t="shared" si="267"/>
        <v>plays</v>
      </c>
      <c r="S3390">
        <v>42143.127789351849</v>
      </c>
      <c r="T3390">
        <v>42173.127789351849</v>
      </c>
      <c r="U3390" s="11">
        <f t="shared" si="263"/>
        <v>42143.127789351849</v>
      </c>
      <c r="V3390" s="11">
        <f t="shared" si="264"/>
        <v>42173.127789351849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s="7">
        <f t="shared" si="265"/>
        <v>184.68</v>
      </c>
      <c r="Q3391" t="str">
        <f t="shared" si="266"/>
        <v>theater</v>
      </c>
      <c r="R3391" t="str">
        <f t="shared" si="267"/>
        <v>plays</v>
      </c>
      <c r="S3391">
        <v>42494.230115740742</v>
      </c>
      <c r="T3391">
        <v>42524.230115740742</v>
      </c>
      <c r="U3391" s="11">
        <f t="shared" si="263"/>
        <v>42494.230115740742</v>
      </c>
      <c r="V3391" s="11">
        <f t="shared" si="264"/>
        <v>42524.230115740742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s="7">
        <f t="shared" si="265"/>
        <v>69.819999999999993</v>
      </c>
      <c r="Q3392" t="str">
        <f t="shared" si="266"/>
        <v>theater</v>
      </c>
      <c r="R3392" t="str">
        <f t="shared" si="267"/>
        <v>plays</v>
      </c>
      <c r="S3392">
        <v>41815.44149305555</v>
      </c>
      <c r="T3392">
        <v>41830.44149305555</v>
      </c>
      <c r="U3392" s="11">
        <f t="shared" si="263"/>
        <v>41815.44149305555</v>
      </c>
      <c r="V3392" s="11">
        <f t="shared" si="264"/>
        <v>41830.44149305555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s="7">
        <f t="shared" si="265"/>
        <v>61.94</v>
      </c>
      <c r="Q3393" t="str">
        <f t="shared" si="266"/>
        <v>theater</v>
      </c>
      <c r="R3393" t="str">
        <f t="shared" si="267"/>
        <v>plays</v>
      </c>
      <c r="S3393">
        <v>41830.212361111109</v>
      </c>
      <c r="T3393">
        <v>41859.602777777778</v>
      </c>
      <c r="U3393" s="11">
        <f t="shared" si="263"/>
        <v>41830.212361111109</v>
      </c>
      <c r="V3393" s="11">
        <f t="shared" si="264"/>
        <v>41859.602777777778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s="7">
        <f t="shared" si="265"/>
        <v>41.67</v>
      </c>
      <c r="Q3394" t="str">
        <f t="shared" si="266"/>
        <v>theater</v>
      </c>
      <c r="R3394" t="str">
        <f t="shared" si="267"/>
        <v>plays</v>
      </c>
      <c r="S3394">
        <v>42446.51221064815</v>
      </c>
      <c r="T3394">
        <v>42496.51221064815</v>
      </c>
      <c r="U3394" s="11">
        <f t="shared" ref="U3394:U3457" si="268">(((J3394/60)/60)/24)+DATE(1970,1,1)+(-8/24)</f>
        <v>42446.51221064815</v>
      </c>
      <c r="V3394" s="11">
        <f t="shared" ref="V3394:V3457" si="269">(((I3394/60)/60)/24)+DATE(1970,1,1)+(-8/24)</f>
        <v>42496.51221064815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s="7">
        <f t="shared" ref="P3395:P3458" si="270">ROUND(E3395/L3395,2)</f>
        <v>36.07</v>
      </c>
      <c r="Q3395" t="str">
        <f t="shared" ref="Q3395:Q3458" si="271">LEFT(N3395,SEARCH("/",N3395,1)-1)</f>
        <v>theater</v>
      </c>
      <c r="R3395" t="str">
        <f t="shared" ref="R3395:R3458" si="272">RIGHT(N3395,LEN(N3395)-SEARCH("/",N3395))</f>
        <v>plays</v>
      </c>
      <c r="S3395">
        <v>41923.588310185187</v>
      </c>
      <c r="T3395">
        <v>41948.698611111111</v>
      </c>
      <c r="U3395" s="11">
        <f t="shared" si="268"/>
        <v>41923.588310185187</v>
      </c>
      <c r="V3395" s="11">
        <f t="shared" si="269"/>
        <v>41948.698611111111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s="7">
        <f t="shared" si="270"/>
        <v>29</v>
      </c>
      <c r="Q3396" t="str">
        <f t="shared" si="271"/>
        <v>theater</v>
      </c>
      <c r="R3396" t="str">
        <f t="shared" si="272"/>
        <v>plays</v>
      </c>
      <c r="S3396">
        <v>41817.262094907404</v>
      </c>
      <c r="T3396">
        <v>41847.262094907404</v>
      </c>
      <c r="U3396" s="11">
        <f t="shared" si="268"/>
        <v>41817.262094907404</v>
      </c>
      <c r="V3396" s="11">
        <f t="shared" si="269"/>
        <v>41847.262094907404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s="7">
        <f t="shared" si="270"/>
        <v>24.21</v>
      </c>
      <c r="Q3397" t="str">
        <f t="shared" si="271"/>
        <v>theater</v>
      </c>
      <c r="R3397" t="str">
        <f t="shared" si="272"/>
        <v>plays</v>
      </c>
      <c r="S3397">
        <v>42140.378981481481</v>
      </c>
      <c r="T3397">
        <v>42154.423611111109</v>
      </c>
      <c r="U3397" s="11">
        <f t="shared" si="268"/>
        <v>42140.378981481481</v>
      </c>
      <c r="V3397" s="11">
        <f t="shared" si="269"/>
        <v>42154.423611111109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s="7">
        <f t="shared" si="270"/>
        <v>55.89</v>
      </c>
      <c r="Q3398" t="str">
        <f t="shared" si="271"/>
        <v>theater</v>
      </c>
      <c r="R3398" t="str">
        <f t="shared" si="272"/>
        <v>plays</v>
      </c>
      <c r="S3398">
        <v>41764.113298611104</v>
      </c>
      <c r="T3398">
        <v>41790.832638888889</v>
      </c>
      <c r="U3398" s="11">
        <f t="shared" si="268"/>
        <v>41764.113298611104</v>
      </c>
      <c r="V3398" s="11">
        <f t="shared" si="269"/>
        <v>41790.832638888889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s="7">
        <f t="shared" si="270"/>
        <v>11.67</v>
      </c>
      <c r="Q3399" t="str">
        <f t="shared" si="271"/>
        <v>theater</v>
      </c>
      <c r="R3399" t="str">
        <f t="shared" si="272"/>
        <v>plays</v>
      </c>
      <c r="S3399">
        <v>42378.145011574066</v>
      </c>
      <c r="T3399">
        <v>42418.583333333336</v>
      </c>
      <c r="U3399" s="11">
        <f t="shared" si="268"/>
        <v>42378.145011574066</v>
      </c>
      <c r="V3399" s="11">
        <f t="shared" si="269"/>
        <v>42418.583333333336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s="7">
        <f t="shared" si="270"/>
        <v>68.349999999999994</v>
      </c>
      <c r="Q3400" t="str">
        <f t="shared" si="271"/>
        <v>theater</v>
      </c>
      <c r="R3400" t="str">
        <f t="shared" si="272"/>
        <v>plays</v>
      </c>
      <c r="S3400">
        <v>41941.418703703705</v>
      </c>
      <c r="T3400">
        <v>41964.374999999993</v>
      </c>
      <c r="U3400" s="11">
        <f t="shared" si="268"/>
        <v>41941.418703703705</v>
      </c>
      <c r="V3400" s="11">
        <f t="shared" si="269"/>
        <v>41964.374999999993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s="7">
        <f t="shared" si="270"/>
        <v>27.07</v>
      </c>
      <c r="Q3401" t="str">
        <f t="shared" si="271"/>
        <v>theater</v>
      </c>
      <c r="R3401" t="str">
        <f t="shared" si="272"/>
        <v>plays</v>
      </c>
      <c r="S3401">
        <v>42026.587094907409</v>
      </c>
      <c r="T3401">
        <v>42056.587094907409</v>
      </c>
      <c r="U3401" s="11">
        <f t="shared" si="268"/>
        <v>42026.587094907409</v>
      </c>
      <c r="V3401" s="11">
        <f t="shared" si="269"/>
        <v>42056.587094907409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s="7">
        <f t="shared" si="270"/>
        <v>118.13</v>
      </c>
      <c r="Q3402" t="str">
        <f t="shared" si="271"/>
        <v>theater</v>
      </c>
      <c r="R3402" t="str">
        <f t="shared" si="272"/>
        <v>plays</v>
      </c>
      <c r="S3402">
        <v>41834.620532407404</v>
      </c>
      <c r="T3402">
        <v>41879.620532407404</v>
      </c>
      <c r="U3402" s="11">
        <f t="shared" si="268"/>
        <v>41834.620532407404</v>
      </c>
      <c r="V3402" s="11">
        <f t="shared" si="269"/>
        <v>41879.620532407404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s="7">
        <f t="shared" si="270"/>
        <v>44.76</v>
      </c>
      <c r="Q3403" t="str">
        <f t="shared" si="271"/>
        <v>theater</v>
      </c>
      <c r="R3403" t="str">
        <f t="shared" si="272"/>
        <v>plays</v>
      </c>
      <c r="S3403">
        <v>42193.3905787037</v>
      </c>
      <c r="T3403">
        <v>42223.3905787037</v>
      </c>
      <c r="U3403" s="11">
        <f t="shared" si="268"/>
        <v>42193.3905787037</v>
      </c>
      <c r="V3403" s="11">
        <f t="shared" si="269"/>
        <v>42223.3905787037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s="7">
        <f t="shared" si="270"/>
        <v>99.79</v>
      </c>
      <c r="Q3404" t="str">
        <f t="shared" si="271"/>
        <v>theater</v>
      </c>
      <c r="R3404" t="str">
        <f t="shared" si="272"/>
        <v>plays</v>
      </c>
      <c r="S3404">
        <v>42290.285219907404</v>
      </c>
      <c r="T3404">
        <v>42319.771527777775</v>
      </c>
      <c r="U3404" s="11">
        <f t="shared" si="268"/>
        <v>42290.285219907404</v>
      </c>
      <c r="V3404" s="11">
        <f t="shared" si="269"/>
        <v>42319.771527777775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s="7">
        <f t="shared" si="270"/>
        <v>117.65</v>
      </c>
      <c r="Q3405" t="str">
        <f t="shared" si="271"/>
        <v>theater</v>
      </c>
      <c r="R3405" t="str">
        <f t="shared" si="272"/>
        <v>plays</v>
      </c>
      <c r="S3405">
        <v>42150.128749999996</v>
      </c>
      <c r="T3405">
        <v>42180.128749999996</v>
      </c>
      <c r="U3405" s="11">
        <f t="shared" si="268"/>
        <v>42150.128749999996</v>
      </c>
      <c r="V3405" s="11">
        <f t="shared" si="269"/>
        <v>42180.128749999996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s="7">
        <f t="shared" si="270"/>
        <v>203.33</v>
      </c>
      <c r="Q3406" t="str">
        <f t="shared" si="271"/>
        <v>theater</v>
      </c>
      <c r="R3406" t="str">
        <f t="shared" si="272"/>
        <v>plays</v>
      </c>
      <c r="S3406">
        <v>42152.170162037037</v>
      </c>
      <c r="T3406">
        <v>42172.170162037037</v>
      </c>
      <c r="U3406" s="11">
        <f t="shared" si="268"/>
        <v>42152.170162037037</v>
      </c>
      <c r="V3406" s="11">
        <f t="shared" si="269"/>
        <v>42172.170162037037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s="7">
        <f t="shared" si="270"/>
        <v>28.32</v>
      </c>
      <c r="Q3407" t="str">
        <f t="shared" si="271"/>
        <v>theater</v>
      </c>
      <c r="R3407" t="str">
        <f t="shared" si="272"/>
        <v>plays</v>
      </c>
      <c r="S3407">
        <v>42409.683865740742</v>
      </c>
      <c r="T3407">
        <v>42430.665972222218</v>
      </c>
      <c r="U3407" s="11">
        <f t="shared" si="268"/>
        <v>42409.683865740742</v>
      </c>
      <c r="V3407" s="11">
        <f t="shared" si="269"/>
        <v>42430.665972222218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s="7">
        <f t="shared" si="270"/>
        <v>110.23</v>
      </c>
      <c r="Q3408" t="str">
        <f t="shared" si="271"/>
        <v>theater</v>
      </c>
      <c r="R3408" t="str">
        <f t="shared" si="272"/>
        <v>plays</v>
      </c>
      <c r="S3408">
        <v>41791.159444444442</v>
      </c>
      <c r="T3408">
        <v>41836.159444444442</v>
      </c>
      <c r="U3408" s="11">
        <f t="shared" si="268"/>
        <v>41791.159444444442</v>
      </c>
      <c r="V3408" s="11">
        <f t="shared" si="269"/>
        <v>41836.159444444442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s="7">
        <f t="shared" si="270"/>
        <v>31.97</v>
      </c>
      <c r="Q3409" t="str">
        <f t="shared" si="271"/>
        <v>theater</v>
      </c>
      <c r="R3409" t="str">
        <f t="shared" si="272"/>
        <v>plays</v>
      </c>
      <c r="S3409">
        <v>41796.08899305555</v>
      </c>
      <c r="T3409">
        <v>41826.08899305555</v>
      </c>
      <c r="U3409" s="11">
        <f t="shared" si="268"/>
        <v>41796.08899305555</v>
      </c>
      <c r="V3409" s="11">
        <f t="shared" si="269"/>
        <v>41826.08899305555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s="7">
        <f t="shared" si="270"/>
        <v>58.61</v>
      </c>
      <c r="Q3410" t="str">
        <f t="shared" si="271"/>
        <v>theater</v>
      </c>
      <c r="R3410" t="str">
        <f t="shared" si="272"/>
        <v>plays</v>
      </c>
      <c r="S3410">
        <v>41808.65861111111</v>
      </c>
      <c r="T3410">
        <v>41838.65861111111</v>
      </c>
      <c r="U3410" s="11">
        <f t="shared" si="268"/>
        <v>41808.65861111111</v>
      </c>
      <c r="V3410" s="11">
        <f t="shared" si="269"/>
        <v>41838.65861111111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s="7">
        <f t="shared" si="270"/>
        <v>29.43</v>
      </c>
      <c r="Q3411" t="str">
        <f t="shared" si="271"/>
        <v>theater</v>
      </c>
      <c r="R3411" t="str">
        <f t="shared" si="272"/>
        <v>plays</v>
      </c>
      <c r="S3411">
        <v>42544.480995370373</v>
      </c>
      <c r="T3411">
        <v>42582.540277777771</v>
      </c>
      <c r="U3411" s="11">
        <f t="shared" si="268"/>
        <v>42544.480995370373</v>
      </c>
      <c r="V3411" s="11">
        <f t="shared" si="269"/>
        <v>42582.540277777771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s="7">
        <f t="shared" si="270"/>
        <v>81.38</v>
      </c>
      <c r="Q3412" t="str">
        <f t="shared" si="271"/>
        <v>theater</v>
      </c>
      <c r="R3412" t="str">
        <f t="shared" si="272"/>
        <v>plays</v>
      </c>
      <c r="S3412">
        <v>42499.70821759259</v>
      </c>
      <c r="T3412">
        <v>42526.958333333336</v>
      </c>
      <c r="U3412" s="11">
        <f t="shared" si="268"/>
        <v>42499.70821759259</v>
      </c>
      <c r="V3412" s="11">
        <f t="shared" si="269"/>
        <v>42526.958333333336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s="7">
        <f t="shared" si="270"/>
        <v>199.17</v>
      </c>
      <c r="Q3413" t="str">
        <f t="shared" si="271"/>
        <v>theater</v>
      </c>
      <c r="R3413" t="str">
        <f t="shared" si="272"/>
        <v>plays</v>
      </c>
      <c r="S3413">
        <v>42264.689490740733</v>
      </c>
      <c r="T3413">
        <v>42284.689490740733</v>
      </c>
      <c r="U3413" s="11">
        <f t="shared" si="268"/>
        <v>42264.689490740733</v>
      </c>
      <c r="V3413" s="11">
        <f t="shared" si="269"/>
        <v>42284.689490740733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s="7">
        <f t="shared" si="270"/>
        <v>115.38</v>
      </c>
      <c r="Q3414" t="str">
        <f t="shared" si="271"/>
        <v>theater</v>
      </c>
      <c r="R3414" t="str">
        <f t="shared" si="272"/>
        <v>plays</v>
      </c>
      <c r="S3414">
        <v>41879.625717592593</v>
      </c>
      <c r="T3414">
        <v>41909.625717592593</v>
      </c>
      <c r="U3414" s="11">
        <f t="shared" si="268"/>
        <v>41879.625717592593</v>
      </c>
      <c r="V3414" s="11">
        <f t="shared" si="269"/>
        <v>41909.625717592593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s="7">
        <f t="shared" si="270"/>
        <v>46.43</v>
      </c>
      <c r="Q3415" t="str">
        <f t="shared" si="271"/>
        <v>theater</v>
      </c>
      <c r="R3415" t="str">
        <f t="shared" si="272"/>
        <v>plays</v>
      </c>
      <c r="S3415">
        <v>42053.399745370371</v>
      </c>
      <c r="T3415">
        <v>42062.874305555553</v>
      </c>
      <c r="U3415" s="11">
        <f t="shared" si="268"/>
        <v>42053.399745370371</v>
      </c>
      <c r="V3415" s="11">
        <f t="shared" si="269"/>
        <v>42062.874305555553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s="7">
        <f t="shared" si="270"/>
        <v>70.569999999999993</v>
      </c>
      <c r="Q3416" t="str">
        <f t="shared" si="271"/>
        <v>theater</v>
      </c>
      <c r="R3416" t="str">
        <f t="shared" si="272"/>
        <v>plays</v>
      </c>
      <c r="S3416">
        <v>42675.499131944445</v>
      </c>
      <c r="T3416">
        <v>42704.999305555553</v>
      </c>
      <c r="U3416" s="11">
        <f t="shared" si="268"/>
        <v>42675.499131944445</v>
      </c>
      <c r="V3416" s="11">
        <f t="shared" si="269"/>
        <v>42704.999305555553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s="7">
        <f t="shared" si="270"/>
        <v>22.22</v>
      </c>
      <c r="Q3417" t="str">
        <f t="shared" si="271"/>
        <v>theater</v>
      </c>
      <c r="R3417" t="str">
        <f t="shared" si="272"/>
        <v>plays</v>
      </c>
      <c r="S3417">
        <v>42466.810833333329</v>
      </c>
      <c r="T3417">
        <v>42477.645833333336</v>
      </c>
      <c r="U3417" s="11">
        <f t="shared" si="268"/>
        <v>42466.810833333329</v>
      </c>
      <c r="V3417" s="11">
        <f t="shared" si="269"/>
        <v>42477.645833333336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s="7">
        <f t="shared" si="270"/>
        <v>159.47</v>
      </c>
      <c r="Q3418" t="str">
        <f t="shared" si="271"/>
        <v>theater</v>
      </c>
      <c r="R3418" t="str">
        <f t="shared" si="272"/>
        <v>plays</v>
      </c>
      <c r="S3418">
        <v>42089.079224537032</v>
      </c>
      <c r="T3418">
        <v>42117.437499999993</v>
      </c>
      <c r="U3418" s="11">
        <f t="shared" si="268"/>
        <v>42089.079224537032</v>
      </c>
      <c r="V3418" s="11">
        <f t="shared" si="269"/>
        <v>42117.437499999993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s="7">
        <f t="shared" si="270"/>
        <v>37.78</v>
      </c>
      <c r="Q3419" t="str">
        <f t="shared" si="271"/>
        <v>theater</v>
      </c>
      <c r="R3419" t="str">
        <f t="shared" si="272"/>
        <v>plays</v>
      </c>
      <c r="S3419">
        <v>41894.580416666664</v>
      </c>
      <c r="T3419">
        <v>41937.696527777778</v>
      </c>
      <c r="U3419" s="11">
        <f t="shared" si="268"/>
        <v>41894.580416666664</v>
      </c>
      <c r="V3419" s="11">
        <f t="shared" si="269"/>
        <v>41937.696527777778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s="7">
        <f t="shared" si="270"/>
        <v>72.05</v>
      </c>
      <c r="Q3420" t="str">
        <f t="shared" si="271"/>
        <v>theater</v>
      </c>
      <c r="R3420" t="str">
        <f t="shared" si="272"/>
        <v>plays</v>
      </c>
      <c r="S3420">
        <v>41752.501238425924</v>
      </c>
      <c r="T3420">
        <v>41782.501238425924</v>
      </c>
      <c r="U3420" s="11">
        <f t="shared" si="268"/>
        <v>41752.501238425924</v>
      </c>
      <c r="V3420" s="11">
        <f t="shared" si="269"/>
        <v>41782.501238425924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s="7">
        <f t="shared" si="270"/>
        <v>63.7</v>
      </c>
      <c r="Q3421" t="str">
        <f t="shared" si="271"/>
        <v>theater</v>
      </c>
      <c r="R3421" t="str">
        <f t="shared" si="272"/>
        <v>plays</v>
      </c>
      <c r="S3421">
        <v>42448.488252314812</v>
      </c>
      <c r="T3421">
        <v>42466.562499999993</v>
      </c>
      <c r="U3421" s="11">
        <f t="shared" si="268"/>
        <v>42448.488252314812</v>
      </c>
      <c r="V3421" s="11">
        <f t="shared" si="269"/>
        <v>42466.562499999993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s="7">
        <f t="shared" si="270"/>
        <v>28.41</v>
      </c>
      <c r="Q3422" t="str">
        <f t="shared" si="271"/>
        <v>theater</v>
      </c>
      <c r="R3422" t="str">
        <f t="shared" si="272"/>
        <v>plays</v>
      </c>
      <c r="S3422">
        <v>42404.756967592592</v>
      </c>
      <c r="T3422">
        <v>42413.666666666664</v>
      </c>
      <c r="U3422" s="11">
        <f t="shared" si="268"/>
        <v>42404.756967592592</v>
      </c>
      <c r="V3422" s="11">
        <f t="shared" si="269"/>
        <v>42413.666666666664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s="7">
        <f t="shared" si="270"/>
        <v>103.21</v>
      </c>
      <c r="Q3423" t="str">
        <f t="shared" si="271"/>
        <v>theater</v>
      </c>
      <c r="R3423" t="str">
        <f t="shared" si="272"/>
        <v>plays</v>
      </c>
      <c r="S3423">
        <v>42037.457905092589</v>
      </c>
      <c r="T3423">
        <v>42067.457905092589</v>
      </c>
      <c r="U3423" s="11">
        <f t="shared" si="268"/>
        <v>42037.457905092589</v>
      </c>
      <c r="V3423" s="11">
        <f t="shared" si="269"/>
        <v>42067.457905092589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s="7">
        <f t="shared" si="270"/>
        <v>71.150000000000006</v>
      </c>
      <c r="Q3424" t="str">
        <f t="shared" si="271"/>
        <v>theater</v>
      </c>
      <c r="R3424" t="str">
        <f t="shared" si="272"/>
        <v>plays</v>
      </c>
      <c r="S3424">
        <v>42323.228888888887</v>
      </c>
      <c r="T3424">
        <v>42351.666666666664</v>
      </c>
      <c r="U3424" s="11">
        <f t="shared" si="268"/>
        <v>42323.228888888887</v>
      </c>
      <c r="V3424" s="11">
        <f t="shared" si="269"/>
        <v>42351.666666666664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s="7">
        <f t="shared" si="270"/>
        <v>35</v>
      </c>
      <c r="Q3425" t="str">
        <f t="shared" si="271"/>
        <v>theater</v>
      </c>
      <c r="R3425" t="str">
        <f t="shared" si="272"/>
        <v>plays</v>
      </c>
      <c r="S3425">
        <v>42088.578020833331</v>
      </c>
      <c r="T3425">
        <v>42118.578020833331</v>
      </c>
      <c r="U3425" s="11">
        <f t="shared" si="268"/>
        <v>42088.578020833331</v>
      </c>
      <c r="V3425" s="11">
        <f t="shared" si="269"/>
        <v>42118.578020833331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s="7">
        <f t="shared" si="270"/>
        <v>81.78</v>
      </c>
      <c r="Q3426" t="str">
        <f t="shared" si="271"/>
        <v>theater</v>
      </c>
      <c r="R3426" t="str">
        <f t="shared" si="272"/>
        <v>plays</v>
      </c>
      <c r="S3426">
        <v>42018.343564814808</v>
      </c>
      <c r="T3426">
        <v>42039.957638888889</v>
      </c>
      <c r="U3426" s="11">
        <f t="shared" si="268"/>
        <v>42018.343564814808</v>
      </c>
      <c r="V3426" s="11">
        <f t="shared" si="269"/>
        <v>42039.957638888889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s="7">
        <f t="shared" si="270"/>
        <v>297.02999999999997</v>
      </c>
      <c r="Q3427" t="str">
        <f t="shared" si="271"/>
        <v>theater</v>
      </c>
      <c r="R3427" t="str">
        <f t="shared" si="272"/>
        <v>plays</v>
      </c>
      <c r="S3427">
        <v>41884.28398148148</v>
      </c>
      <c r="T3427">
        <v>41916.28398148148</v>
      </c>
      <c r="U3427" s="11">
        <f t="shared" si="268"/>
        <v>41884.28398148148</v>
      </c>
      <c r="V3427" s="11">
        <f t="shared" si="269"/>
        <v>41916.28398148148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s="7">
        <f t="shared" si="270"/>
        <v>46.61</v>
      </c>
      <c r="Q3428" t="str">
        <f t="shared" si="271"/>
        <v>theater</v>
      </c>
      <c r="R3428" t="str">
        <f t="shared" si="272"/>
        <v>plays</v>
      </c>
      <c r="S3428">
        <v>41883.723414351851</v>
      </c>
      <c r="T3428">
        <v>41902.75</v>
      </c>
      <c r="U3428" s="11">
        <f t="shared" si="268"/>
        <v>41883.723414351851</v>
      </c>
      <c r="V3428" s="11">
        <f t="shared" si="269"/>
        <v>41902.75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s="7">
        <f t="shared" si="270"/>
        <v>51.72</v>
      </c>
      <c r="Q3429" t="str">
        <f t="shared" si="271"/>
        <v>theater</v>
      </c>
      <c r="R3429" t="str">
        <f t="shared" si="272"/>
        <v>plays</v>
      </c>
      <c r="S3429">
        <v>41792.311944444438</v>
      </c>
      <c r="T3429">
        <v>41822.311944444438</v>
      </c>
      <c r="U3429" s="11">
        <f t="shared" si="268"/>
        <v>41792.311944444438</v>
      </c>
      <c r="V3429" s="11">
        <f t="shared" si="269"/>
        <v>41822.311944444438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s="7">
        <f t="shared" si="270"/>
        <v>40.29</v>
      </c>
      <c r="Q3430" t="str">
        <f t="shared" si="271"/>
        <v>theater</v>
      </c>
      <c r="R3430" t="str">
        <f t="shared" si="272"/>
        <v>plays</v>
      </c>
      <c r="S3430">
        <v>42038.387118055551</v>
      </c>
      <c r="T3430">
        <v>42063.374999999993</v>
      </c>
      <c r="U3430" s="11">
        <f t="shared" si="268"/>
        <v>42038.387118055551</v>
      </c>
      <c r="V3430" s="11">
        <f t="shared" si="269"/>
        <v>42063.374999999993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s="7">
        <f t="shared" si="270"/>
        <v>16.25</v>
      </c>
      <c r="Q3431" t="str">
        <f t="shared" si="271"/>
        <v>theater</v>
      </c>
      <c r="R3431" t="str">
        <f t="shared" si="272"/>
        <v>plays</v>
      </c>
      <c r="S3431">
        <v>42661.688206018516</v>
      </c>
      <c r="T3431">
        <v>42675.688206018516</v>
      </c>
      <c r="U3431" s="11">
        <f t="shared" si="268"/>
        <v>42661.688206018516</v>
      </c>
      <c r="V3431" s="11">
        <f t="shared" si="269"/>
        <v>42675.688206018516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s="7">
        <f t="shared" si="270"/>
        <v>30.15</v>
      </c>
      <c r="Q3432" t="str">
        <f t="shared" si="271"/>
        <v>theater</v>
      </c>
      <c r="R3432" t="str">
        <f t="shared" si="272"/>
        <v>plays</v>
      </c>
      <c r="S3432">
        <v>41820.612280092588</v>
      </c>
      <c r="T3432">
        <v>41850.612280092588</v>
      </c>
      <c r="U3432" s="11">
        <f t="shared" si="268"/>
        <v>41820.612280092588</v>
      </c>
      <c r="V3432" s="11">
        <f t="shared" si="269"/>
        <v>41850.612280092588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s="7">
        <f t="shared" si="270"/>
        <v>95.24</v>
      </c>
      <c r="Q3433" t="str">
        <f t="shared" si="271"/>
        <v>theater</v>
      </c>
      <c r="R3433" t="str">
        <f t="shared" si="272"/>
        <v>plays</v>
      </c>
      <c r="S3433">
        <v>41839.397604166668</v>
      </c>
      <c r="T3433">
        <v>41869.397604166668</v>
      </c>
      <c r="U3433" s="11">
        <f t="shared" si="268"/>
        <v>41839.397604166668</v>
      </c>
      <c r="V3433" s="11">
        <f t="shared" si="269"/>
        <v>41869.397604166668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s="7">
        <f t="shared" si="270"/>
        <v>52.21</v>
      </c>
      <c r="Q3434" t="str">
        <f t="shared" si="271"/>
        <v>theater</v>
      </c>
      <c r="R3434" t="str">
        <f t="shared" si="272"/>
        <v>plays</v>
      </c>
      <c r="S3434">
        <v>42380.247847222221</v>
      </c>
      <c r="T3434">
        <v>42405.583333333336</v>
      </c>
      <c r="U3434" s="11">
        <f t="shared" si="268"/>
        <v>42380.247847222221</v>
      </c>
      <c r="V3434" s="11">
        <f t="shared" si="269"/>
        <v>42405.583333333336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s="7">
        <f t="shared" si="270"/>
        <v>134.15</v>
      </c>
      <c r="Q3435" t="str">
        <f t="shared" si="271"/>
        <v>theater</v>
      </c>
      <c r="R3435" t="str">
        <f t="shared" si="272"/>
        <v>plays</v>
      </c>
      <c r="S3435">
        <v>41775.729803240742</v>
      </c>
      <c r="T3435">
        <v>41806.791666666664</v>
      </c>
      <c r="U3435" s="11">
        <f t="shared" si="268"/>
        <v>41775.729803240742</v>
      </c>
      <c r="V3435" s="11">
        <f t="shared" si="269"/>
        <v>41806.791666666664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s="7">
        <f t="shared" si="270"/>
        <v>62.83</v>
      </c>
      <c r="Q3436" t="str">
        <f t="shared" si="271"/>
        <v>theater</v>
      </c>
      <c r="R3436" t="str">
        <f t="shared" si="272"/>
        <v>plays</v>
      </c>
      <c r="S3436">
        <v>41800.047094907408</v>
      </c>
      <c r="T3436">
        <v>41830.047094907408</v>
      </c>
      <c r="U3436" s="11">
        <f t="shared" si="268"/>
        <v>41800.047094907408</v>
      </c>
      <c r="V3436" s="11">
        <f t="shared" si="269"/>
        <v>41830.047094907408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s="7">
        <f t="shared" si="270"/>
        <v>58.95</v>
      </c>
      <c r="Q3437" t="str">
        <f t="shared" si="271"/>
        <v>theater</v>
      </c>
      <c r="R3437" t="str">
        <f t="shared" si="272"/>
        <v>plays</v>
      </c>
      <c r="S3437">
        <v>42572.283483796295</v>
      </c>
      <c r="T3437">
        <v>42588.791666666664</v>
      </c>
      <c r="U3437" s="11">
        <f t="shared" si="268"/>
        <v>42572.283483796295</v>
      </c>
      <c r="V3437" s="11">
        <f t="shared" si="269"/>
        <v>42588.791666666664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s="7">
        <f t="shared" si="270"/>
        <v>143.11000000000001</v>
      </c>
      <c r="Q3438" t="str">
        <f t="shared" si="271"/>
        <v>theater</v>
      </c>
      <c r="R3438" t="str">
        <f t="shared" si="272"/>
        <v>plays</v>
      </c>
      <c r="S3438">
        <v>41851.208252314813</v>
      </c>
      <c r="T3438">
        <v>41872.352777777778</v>
      </c>
      <c r="U3438" s="11">
        <f t="shared" si="268"/>
        <v>41851.208252314813</v>
      </c>
      <c r="V3438" s="11">
        <f t="shared" si="269"/>
        <v>41872.352777777778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s="7">
        <f t="shared" si="270"/>
        <v>84.17</v>
      </c>
      <c r="Q3439" t="str">
        <f t="shared" si="271"/>
        <v>theater</v>
      </c>
      <c r="R3439" t="str">
        <f t="shared" si="272"/>
        <v>plays</v>
      </c>
      <c r="S3439">
        <v>42205.377546296295</v>
      </c>
      <c r="T3439">
        <v>42235.377546296295</v>
      </c>
      <c r="U3439" s="11">
        <f t="shared" si="268"/>
        <v>42205.377546296295</v>
      </c>
      <c r="V3439" s="11">
        <f t="shared" si="269"/>
        <v>42235.377546296295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s="7">
        <f t="shared" si="270"/>
        <v>186.07</v>
      </c>
      <c r="Q3440" t="str">
        <f t="shared" si="271"/>
        <v>theater</v>
      </c>
      <c r="R3440" t="str">
        <f t="shared" si="272"/>
        <v>plays</v>
      </c>
      <c r="S3440">
        <v>42100.594525462955</v>
      </c>
      <c r="T3440">
        <v>42126.541666666664</v>
      </c>
      <c r="U3440" s="11">
        <f t="shared" si="268"/>
        <v>42100.594525462955</v>
      </c>
      <c r="V3440" s="11">
        <f t="shared" si="269"/>
        <v>42126.541666666664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s="7">
        <f t="shared" si="270"/>
        <v>89.79</v>
      </c>
      <c r="Q3441" t="str">
        <f t="shared" si="271"/>
        <v>theater</v>
      </c>
      <c r="R3441" t="str">
        <f t="shared" si="272"/>
        <v>plays</v>
      </c>
      <c r="S3441">
        <v>42374.577893518515</v>
      </c>
      <c r="T3441">
        <v>42387.874305555553</v>
      </c>
      <c r="U3441" s="11">
        <f t="shared" si="268"/>
        <v>42374.577893518515</v>
      </c>
      <c r="V3441" s="11">
        <f t="shared" si="269"/>
        <v>42387.874305555553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s="7">
        <f t="shared" si="270"/>
        <v>64.16</v>
      </c>
      <c r="Q3442" t="str">
        <f t="shared" si="271"/>
        <v>theater</v>
      </c>
      <c r="R3442" t="str">
        <f t="shared" si="272"/>
        <v>plays</v>
      </c>
      <c r="S3442">
        <v>41808.789675925924</v>
      </c>
      <c r="T3442">
        <v>41831.34375</v>
      </c>
      <c r="U3442" s="11">
        <f t="shared" si="268"/>
        <v>41808.789675925924</v>
      </c>
      <c r="V3442" s="11">
        <f t="shared" si="269"/>
        <v>41831.34375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s="7">
        <f t="shared" si="270"/>
        <v>59.65</v>
      </c>
      <c r="Q3443" t="str">
        <f t="shared" si="271"/>
        <v>theater</v>
      </c>
      <c r="R3443" t="str">
        <f t="shared" si="272"/>
        <v>plays</v>
      </c>
      <c r="S3443">
        <v>42294.096307870372</v>
      </c>
      <c r="T3443">
        <v>42321.511805555558</v>
      </c>
      <c r="U3443" s="11">
        <f t="shared" si="268"/>
        <v>42294.096307870372</v>
      </c>
      <c r="V3443" s="11">
        <f t="shared" si="269"/>
        <v>42321.511805555558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s="7">
        <f t="shared" si="270"/>
        <v>31.25</v>
      </c>
      <c r="Q3444" t="str">
        <f t="shared" si="271"/>
        <v>theater</v>
      </c>
      <c r="R3444" t="str">
        <f t="shared" si="272"/>
        <v>plays</v>
      </c>
      <c r="S3444">
        <v>42124.50777777777</v>
      </c>
      <c r="T3444">
        <v>42154.50777777777</v>
      </c>
      <c r="U3444" s="11">
        <f t="shared" si="268"/>
        <v>42124.50777777777</v>
      </c>
      <c r="V3444" s="11">
        <f t="shared" si="269"/>
        <v>42154.50777777777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s="7">
        <f t="shared" si="270"/>
        <v>41.22</v>
      </c>
      <c r="Q3445" t="str">
        <f t="shared" si="271"/>
        <v>theater</v>
      </c>
      <c r="R3445" t="str">
        <f t="shared" si="272"/>
        <v>plays</v>
      </c>
      <c r="S3445">
        <v>41861.191504629627</v>
      </c>
      <c r="T3445">
        <v>41891.191504629627</v>
      </c>
      <c r="U3445" s="11">
        <f t="shared" si="268"/>
        <v>41861.191504629627</v>
      </c>
      <c r="V3445" s="11">
        <f t="shared" si="269"/>
        <v>41891.191504629627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s="7">
        <f t="shared" si="270"/>
        <v>43.35</v>
      </c>
      <c r="Q3446" t="str">
        <f t="shared" si="271"/>
        <v>theater</v>
      </c>
      <c r="R3446" t="str">
        <f t="shared" si="272"/>
        <v>plays</v>
      </c>
      <c r="S3446">
        <v>42520.95817129629</v>
      </c>
      <c r="T3446">
        <v>42529.249305555553</v>
      </c>
      <c r="U3446" s="11">
        <f t="shared" si="268"/>
        <v>42520.95817129629</v>
      </c>
      <c r="V3446" s="11">
        <f t="shared" si="269"/>
        <v>42529.249305555553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s="7">
        <f t="shared" si="270"/>
        <v>64.52</v>
      </c>
      <c r="Q3447" t="str">
        <f t="shared" si="271"/>
        <v>theater</v>
      </c>
      <c r="R3447" t="str">
        <f t="shared" si="272"/>
        <v>plays</v>
      </c>
      <c r="S3447">
        <v>42272.197175925925</v>
      </c>
      <c r="T3447">
        <v>42300.197175925925</v>
      </c>
      <c r="U3447" s="11">
        <f t="shared" si="268"/>
        <v>42272.197175925925</v>
      </c>
      <c r="V3447" s="11">
        <f t="shared" si="269"/>
        <v>42300.197175925925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s="7">
        <f t="shared" si="270"/>
        <v>43.28</v>
      </c>
      <c r="Q3448" t="str">
        <f t="shared" si="271"/>
        <v>theater</v>
      </c>
      <c r="R3448" t="str">
        <f t="shared" si="272"/>
        <v>plays</v>
      </c>
      <c r="S3448">
        <v>42016.499131944445</v>
      </c>
      <c r="T3448">
        <v>42040.180555555555</v>
      </c>
      <c r="U3448" s="11">
        <f t="shared" si="268"/>
        <v>42016.499131944445</v>
      </c>
      <c r="V3448" s="11">
        <f t="shared" si="269"/>
        <v>42040.180555555555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s="7">
        <f t="shared" si="270"/>
        <v>77</v>
      </c>
      <c r="Q3449" t="str">
        <f t="shared" si="271"/>
        <v>theater</v>
      </c>
      <c r="R3449" t="str">
        <f t="shared" si="272"/>
        <v>plays</v>
      </c>
      <c r="S3449">
        <v>42402.555694444447</v>
      </c>
      <c r="T3449">
        <v>42447.514027777775</v>
      </c>
      <c r="U3449" s="11">
        <f t="shared" si="268"/>
        <v>42402.555694444447</v>
      </c>
      <c r="V3449" s="11">
        <f t="shared" si="269"/>
        <v>42447.514027777775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s="7">
        <f t="shared" si="270"/>
        <v>51.22</v>
      </c>
      <c r="Q3450" t="str">
        <f t="shared" si="271"/>
        <v>theater</v>
      </c>
      <c r="R3450" t="str">
        <f t="shared" si="272"/>
        <v>plays</v>
      </c>
      <c r="S3450">
        <v>41959.785752314812</v>
      </c>
      <c r="T3450">
        <v>41989.785752314812</v>
      </c>
      <c r="U3450" s="11">
        <f t="shared" si="268"/>
        <v>41959.785752314812</v>
      </c>
      <c r="V3450" s="11">
        <f t="shared" si="269"/>
        <v>41989.785752314812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s="7">
        <f t="shared" si="270"/>
        <v>68.25</v>
      </c>
      <c r="Q3451" t="str">
        <f t="shared" si="271"/>
        <v>theater</v>
      </c>
      <c r="R3451" t="str">
        <f t="shared" si="272"/>
        <v>plays</v>
      </c>
      <c r="S3451">
        <v>42531.719189814808</v>
      </c>
      <c r="T3451">
        <v>42559.833333333336</v>
      </c>
      <c r="U3451" s="11">
        <f t="shared" si="268"/>
        <v>42531.719189814808</v>
      </c>
      <c r="V3451" s="11">
        <f t="shared" si="269"/>
        <v>42559.833333333336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s="7">
        <f t="shared" si="270"/>
        <v>19.489999999999998</v>
      </c>
      <c r="Q3452" t="str">
        <f t="shared" si="271"/>
        <v>theater</v>
      </c>
      <c r="R3452" t="str">
        <f t="shared" si="272"/>
        <v>plays</v>
      </c>
      <c r="S3452">
        <v>42036.371192129627</v>
      </c>
      <c r="T3452">
        <v>42096.329525462956</v>
      </c>
      <c r="U3452" s="11">
        <f t="shared" si="268"/>
        <v>42036.371192129627</v>
      </c>
      <c r="V3452" s="11">
        <f t="shared" si="269"/>
        <v>42096.329525462956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s="7">
        <f t="shared" si="270"/>
        <v>41.13</v>
      </c>
      <c r="Q3453" t="str">
        <f t="shared" si="271"/>
        <v>theater</v>
      </c>
      <c r="R3453" t="str">
        <f t="shared" si="272"/>
        <v>plays</v>
      </c>
      <c r="S3453">
        <v>42088.390358796292</v>
      </c>
      <c r="T3453">
        <v>42115.390358796292</v>
      </c>
      <c r="U3453" s="11">
        <f t="shared" si="268"/>
        <v>42088.390358796292</v>
      </c>
      <c r="V3453" s="11">
        <f t="shared" si="269"/>
        <v>42115.390358796292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s="7">
        <f t="shared" si="270"/>
        <v>41.41</v>
      </c>
      <c r="Q3454" t="str">
        <f t="shared" si="271"/>
        <v>theater</v>
      </c>
      <c r="R3454" t="str">
        <f t="shared" si="272"/>
        <v>plays</v>
      </c>
      <c r="S3454">
        <v>41820.305856481478</v>
      </c>
      <c r="T3454">
        <v>41842.832638888889</v>
      </c>
      <c r="U3454" s="11">
        <f t="shared" si="268"/>
        <v>41820.305856481478</v>
      </c>
      <c r="V3454" s="11">
        <f t="shared" si="269"/>
        <v>41842.832638888889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s="7">
        <f t="shared" si="270"/>
        <v>27.5</v>
      </c>
      <c r="Q3455" t="str">
        <f t="shared" si="271"/>
        <v>theater</v>
      </c>
      <c r="R3455" t="str">
        <f t="shared" si="272"/>
        <v>plays</v>
      </c>
      <c r="S3455">
        <v>42535.645324074074</v>
      </c>
      <c r="T3455">
        <v>42595.645324074074</v>
      </c>
      <c r="U3455" s="11">
        <f t="shared" si="268"/>
        <v>42535.645324074074</v>
      </c>
      <c r="V3455" s="11">
        <f t="shared" si="269"/>
        <v>42595.645324074074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s="7">
        <f t="shared" si="270"/>
        <v>33.57</v>
      </c>
      <c r="Q3456" t="str">
        <f t="shared" si="271"/>
        <v>theater</v>
      </c>
      <c r="R3456" t="str">
        <f t="shared" si="272"/>
        <v>plays</v>
      </c>
      <c r="S3456">
        <v>41821.365266203698</v>
      </c>
      <c r="T3456">
        <v>41851.365266203698</v>
      </c>
      <c r="U3456" s="11">
        <f t="shared" si="268"/>
        <v>41821.365266203698</v>
      </c>
      <c r="V3456" s="11">
        <f t="shared" si="269"/>
        <v>41851.365266203698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s="7">
        <f t="shared" si="270"/>
        <v>145.87</v>
      </c>
      <c r="Q3457" t="str">
        <f t="shared" si="271"/>
        <v>theater</v>
      </c>
      <c r="R3457" t="str">
        <f t="shared" si="272"/>
        <v>plays</v>
      </c>
      <c r="S3457">
        <v>42626.416979166665</v>
      </c>
      <c r="T3457">
        <v>42656.416979166665</v>
      </c>
      <c r="U3457" s="11">
        <f t="shared" si="268"/>
        <v>42626.416979166665</v>
      </c>
      <c r="V3457" s="11">
        <f t="shared" si="269"/>
        <v>42656.416979166665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s="7">
        <f t="shared" si="270"/>
        <v>358.69</v>
      </c>
      <c r="Q3458" t="str">
        <f t="shared" si="271"/>
        <v>theater</v>
      </c>
      <c r="R3458" t="str">
        <f t="shared" si="272"/>
        <v>plays</v>
      </c>
      <c r="S3458">
        <v>41820.872303240736</v>
      </c>
      <c r="T3458">
        <v>41851.957638888889</v>
      </c>
      <c r="U3458" s="11">
        <f t="shared" ref="U3458:U3521" si="273">(((J3458/60)/60)/24)+DATE(1970,1,1)+(-8/24)</f>
        <v>41820.872303240736</v>
      </c>
      <c r="V3458" s="11">
        <f t="shared" ref="V3458:V3521" si="274">(((I3458/60)/60)/24)+DATE(1970,1,1)+(-8/24)</f>
        <v>41851.957638888889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s="7">
        <f t="shared" ref="P3459:P3522" si="275">ROUND(E3459/L3459,2)</f>
        <v>50.98</v>
      </c>
      <c r="Q3459" t="str">
        <f t="shared" ref="Q3459:Q3522" si="276">LEFT(N3459,SEARCH("/",N3459,1)-1)</f>
        <v>theater</v>
      </c>
      <c r="R3459" t="str">
        <f t="shared" ref="R3459:R3522" si="277">RIGHT(N3459,LEN(N3459)-SEARCH("/",N3459))</f>
        <v>plays</v>
      </c>
      <c r="S3459">
        <v>42016.373344907406</v>
      </c>
      <c r="T3459">
        <v>42046.915972222218</v>
      </c>
      <c r="U3459" s="11">
        <f t="shared" si="273"/>
        <v>42016.373344907406</v>
      </c>
      <c r="V3459" s="11">
        <f t="shared" si="274"/>
        <v>42046.915972222218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s="7">
        <f t="shared" si="275"/>
        <v>45.04</v>
      </c>
      <c r="Q3460" t="str">
        <f t="shared" si="276"/>
        <v>theater</v>
      </c>
      <c r="R3460" t="str">
        <f t="shared" si="277"/>
        <v>plays</v>
      </c>
      <c r="S3460">
        <v>42010.869247685179</v>
      </c>
      <c r="T3460">
        <v>42037.852083333331</v>
      </c>
      <c r="U3460" s="11">
        <f t="shared" si="273"/>
        <v>42010.869247685179</v>
      </c>
      <c r="V3460" s="11">
        <f t="shared" si="274"/>
        <v>42037.852083333331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s="7">
        <f t="shared" si="275"/>
        <v>17.53</v>
      </c>
      <c r="Q3461" t="str">
        <f t="shared" si="276"/>
        <v>theater</v>
      </c>
      <c r="R3461" t="str">
        <f t="shared" si="277"/>
        <v>plays</v>
      </c>
      <c r="S3461">
        <v>42480.146527777775</v>
      </c>
      <c r="T3461">
        <v>42510.146527777775</v>
      </c>
      <c r="U3461" s="11">
        <f t="shared" si="273"/>
        <v>42480.146527777775</v>
      </c>
      <c r="V3461" s="11">
        <f t="shared" si="274"/>
        <v>42510.146527777775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s="7">
        <f t="shared" si="275"/>
        <v>50</v>
      </c>
      <c r="Q3462" t="str">
        <f t="shared" si="276"/>
        <v>theater</v>
      </c>
      <c r="R3462" t="str">
        <f t="shared" si="277"/>
        <v>plays</v>
      </c>
      <c r="S3462">
        <v>41852.193888888884</v>
      </c>
      <c r="T3462">
        <v>41866.193888888884</v>
      </c>
      <c r="U3462" s="11">
        <f t="shared" si="273"/>
        <v>41852.193888888884</v>
      </c>
      <c r="V3462" s="11">
        <f t="shared" si="274"/>
        <v>41866.193888888884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s="7">
        <f t="shared" si="275"/>
        <v>57.92</v>
      </c>
      <c r="Q3463" t="str">
        <f t="shared" si="276"/>
        <v>theater</v>
      </c>
      <c r="R3463" t="str">
        <f t="shared" si="277"/>
        <v>plays</v>
      </c>
      <c r="S3463">
        <v>42643.299525462957</v>
      </c>
      <c r="T3463">
        <v>42671.791666666664</v>
      </c>
      <c r="U3463" s="11">
        <f t="shared" si="273"/>
        <v>42643.299525462957</v>
      </c>
      <c r="V3463" s="11">
        <f t="shared" si="274"/>
        <v>42671.791666666664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s="7">
        <f t="shared" si="275"/>
        <v>29.71</v>
      </c>
      <c r="Q3464" t="str">
        <f t="shared" si="276"/>
        <v>theater</v>
      </c>
      <c r="R3464" t="str">
        <f t="shared" si="277"/>
        <v>plays</v>
      </c>
      <c r="S3464">
        <v>42179.565138888887</v>
      </c>
      <c r="T3464">
        <v>42195.416666666664</v>
      </c>
      <c r="U3464" s="11">
        <f t="shared" si="273"/>
        <v>42179.565138888887</v>
      </c>
      <c r="V3464" s="11">
        <f t="shared" si="274"/>
        <v>42195.416666666664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s="7">
        <f t="shared" si="275"/>
        <v>90.68</v>
      </c>
      <c r="Q3465" t="str">
        <f t="shared" si="276"/>
        <v>theater</v>
      </c>
      <c r="R3465" t="str">
        <f t="shared" si="277"/>
        <v>plays</v>
      </c>
      <c r="S3465">
        <v>42612.585474537038</v>
      </c>
      <c r="T3465">
        <v>42653.832638888889</v>
      </c>
      <c r="U3465" s="11">
        <f t="shared" si="273"/>
        <v>42612.585474537038</v>
      </c>
      <c r="V3465" s="11">
        <f t="shared" si="274"/>
        <v>42653.832638888889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s="7">
        <f t="shared" si="275"/>
        <v>55.01</v>
      </c>
      <c r="Q3466" t="str">
        <f t="shared" si="276"/>
        <v>theater</v>
      </c>
      <c r="R3466" t="str">
        <f t="shared" si="277"/>
        <v>plays</v>
      </c>
      <c r="S3466">
        <v>42574.796724537031</v>
      </c>
      <c r="T3466">
        <v>42604.796724537031</v>
      </c>
      <c r="U3466" s="11">
        <f t="shared" si="273"/>
        <v>42574.796724537031</v>
      </c>
      <c r="V3466" s="11">
        <f t="shared" si="274"/>
        <v>42604.796724537031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s="7">
        <f t="shared" si="275"/>
        <v>57.22</v>
      </c>
      <c r="Q3467" t="str">
        <f t="shared" si="276"/>
        <v>theater</v>
      </c>
      <c r="R3467" t="str">
        <f t="shared" si="277"/>
        <v>plays</v>
      </c>
      <c r="S3467">
        <v>42200.292499999996</v>
      </c>
      <c r="T3467">
        <v>42225.333333333336</v>
      </c>
      <c r="U3467" s="11">
        <f t="shared" si="273"/>
        <v>42200.292499999996</v>
      </c>
      <c r="V3467" s="11">
        <f t="shared" si="274"/>
        <v>42225.333333333336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s="7">
        <f t="shared" si="275"/>
        <v>72.95</v>
      </c>
      <c r="Q3468" t="str">
        <f t="shared" si="276"/>
        <v>theater</v>
      </c>
      <c r="R3468" t="str">
        <f t="shared" si="277"/>
        <v>plays</v>
      </c>
      <c r="S3468">
        <v>42419.685763888883</v>
      </c>
      <c r="T3468">
        <v>42479.644097222219</v>
      </c>
      <c r="U3468" s="11">
        <f t="shared" si="273"/>
        <v>42419.685763888883</v>
      </c>
      <c r="V3468" s="11">
        <f t="shared" si="274"/>
        <v>42479.644097222219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s="7">
        <f t="shared" si="275"/>
        <v>64.47</v>
      </c>
      <c r="Q3469" t="str">
        <f t="shared" si="276"/>
        <v>theater</v>
      </c>
      <c r="R3469" t="str">
        <f t="shared" si="277"/>
        <v>plays</v>
      </c>
      <c r="S3469">
        <v>42053.338333333326</v>
      </c>
      <c r="T3469">
        <v>42083.296666666669</v>
      </c>
      <c r="U3469" s="11">
        <f t="shared" si="273"/>
        <v>42053.338333333326</v>
      </c>
      <c r="V3469" s="11">
        <f t="shared" si="274"/>
        <v>42083.296666666669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s="7">
        <f t="shared" si="275"/>
        <v>716.35</v>
      </c>
      <c r="Q3470" t="str">
        <f t="shared" si="276"/>
        <v>theater</v>
      </c>
      <c r="R3470" t="str">
        <f t="shared" si="277"/>
        <v>plays</v>
      </c>
      <c r="S3470">
        <v>42605.432048611103</v>
      </c>
      <c r="T3470">
        <v>42633.791666666664</v>
      </c>
      <c r="U3470" s="11">
        <f t="shared" si="273"/>
        <v>42605.432048611103</v>
      </c>
      <c r="V3470" s="11">
        <f t="shared" si="274"/>
        <v>42633.791666666664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s="7">
        <f t="shared" si="275"/>
        <v>50.4</v>
      </c>
      <c r="Q3471" t="str">
        <f t="shared" si="276"/>
        <v>theater</v>
      </c>
      <c r="R3471" t="str">
        <f t="shared" si="277"/>
        <v>plays</v>
      </c>
      <c r="S3471">
        <v>42458.308391203704</v>
      </c>
      <c r="T3471">
        <v>42488.308391203704</v>
      </c>
      <c r="U3471" s="11">
        <f t="shared" si="273"/>
        <v>42458.308391203704</v>
      </c>
      <c r="V3471" s="11">
        <f t="shared" si="274"/>
        <v>42488.308391203704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s="7">
        <f t="shared" si="275"/>
        <v>41.67</v>
      </c>
      <c r="Q3472" t="str">
        <f t="shared" si="276"/>
        <v>theater</v>
      </c>
      <c r="R3472" t="str">
        <f t="shared" si="277"/>
        <v>plays</v>
      </c>
      <c r="S3472">
        <v>42528.688680555548</v>
      </c>
      <c r="T3472">
        <v>42566.568055555552</v>
      </c>
      <c r="U3472" s="11">
        <f t="shared" si="273"/>
        <v>42528.688680555548</v>
      </c>
      <c r="V3472" s="11">
        <f t="shared" si="274"/>
        <v>42566.568055555552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s="7">
        <f t="shared" si="275"/>
        <v>35.770000000000003</v>
      </c>
      <c r="Q3473" t="str">
        <f t="shared" si="276"/>
        <v>theater</v>
      </c>
      <c r="R3473" t="str">
        <f t="shared" si="277"/>
        <v>plays</v>
      </c>
      <c r="S3473">
        <v>41841.487152777772</v>
      </c>
      <c r="T3473">
        <v>41882.5</v>
      </c>
      <c r="U3473" s="11">
        <f t="shared" si="273"/>
        <v>41841.487152777772</v>
      </c>
      <c r="V3473" s="11">
        <f t="shared" si="274"/>
        <v>41882.5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s="7">
        <f t="shared" si="275"/>
        <v>88.74</v>
      </c>
      <c r="Q3474" t="str">
        <f t="shared" si="276"/>
        <v>theater</v>
      </c>
      <c r="R3474" t="str">
        <f t="shared" si="277"/>
        <v>plays</v>
      </c>
      <c r="S3474">
        <v>41927.837164351848</v>
      </c>
      <c r="T3474">
        <v>41948.915972222218</v>
      </c>
      <c r="U3474" s="11">
        <f t="shared" si="273"/>
        <v>41927.837164351848</v>
      </c>
      <c r="V3474" s="11">
        <f t="shared" si="274"/>
        <v>41948.915972222218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s="7">
        <f t="shared" si="275"/>
        <v>148.47999999999999</v>
      </c>
      <c r="Q3475" t="str">
        <f t="shared" si="276"/>
        <v>theater</v>
      </c>
      <c r="R3475" t="str">
        <f t="shared" si="277"/>
        <v>plays</v>
      </c>
      <c r="S3475">
        <v>42062.501111111109</v>
      </c>
      <c r="T3475">
        <v>42083.518749999996</v>
      </c>
      <c r="U3475" s="11">
        <f t="shared" si="273"/>
        <v>42062.501111111109</v>
      </c>
      <c r="V3475" s="11">
        <f t="shared" si="274"/>
        <v>42083.518749999996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s="7">
        <f t="shared" si="275"/>
        <v>51.79</v>
      </c>
      <c r="Q3476" t="str">
        <f t="shared" si="276"/>
        <v>theater</v>
      </c>
      <c r="R3476" t="str">
        <f t="shared" si="277"/>
        <v>plays</v>
      </c>
      <c r="S3476">
        <v>42541.168182870366</v>
      </c>
      <c r="T3476">
        <v>42571.168182870366</v>
      </c>
      <c r="U3476" s="11">
        <f t="shared" si="273"/>
        <v>42541.168182870366</v>
      </c>
      <c r="V3476" s="11">
        <f t="shared" si="274"/>
        <v>42571.168182870366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s="7">
        <f t="shared" si="275"/>
        <v>20</v>
      </c>
      <c r="Q3477" t="str">
        <f t="shared" si="276"/>
        <v>theater</v>
      </c>
      <c r="R3477" t="str">
        <f t="shared" si="277"/>
        <v>plays</v>
      </c>
      <c r="S3477">
        <v>41918.547499999993</v>
      </c>
      <c r="T3477">
        <v>41945.666666666664</v>
      </c>
      <c r="U3477" s="11">
        <f t="shared" si="273"/>
        <v>41918.547499999993</v>
      </c>
      <c r="V3477" s="11">
        <f t="shared" si="274"/>
        <v>41945.666666666664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s="7">
        <f t="shared" si="275"/>
        <v>52</v>
      </c>
      <c r="Q3478" t="str">
        <f t="shared" si="276"/>
        <v>theater</v>
      </c>
      <c r="R3478" t="str">
        <f t="shared" si="277"/>
        <v>plays</v>
      </c>
      <c r="S3478">
        <v>41920.946643518517</v>
      </c>
      <c r="T3478">
        <v>41938.791666666664</v>
      </c>
      <c r="U3478" s="11">
        <f t="shared" si="273"/>
        <v>41920.946643518517</v>
      </c>
      <c r="V3478" s="11">
        <f t="shared" si="274"/>
        <v>41938.791666666664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s="7">
        <f t="shared" si="275"/>
        <v>53.23</v>
      </c>
      <c r="Q3479" t="str">
        <f t="shared" si="276"/>
        <v>theater</v>
      </c>
      <c r="R3479" t="str">
        <f t="shared" si="277"/>
        <v>plays</v>
      </c>
      <c r="S3479">
        <v>42128.403275462959</v>
      </c>
      <c r="T3479">
        <v>42140.791666666664</v>
      </c>
      <c r="U3479" s="11">
        <f t="shared" si="273"/>
        <v>42128.403275462959</v>
      </c>
      <c r="V3479" s="11">
        <f t="shared" si="274"/>
        <v>42140.791666666664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s="7">
        <f t="shared" si="275"/>
        <v>39.6</v>
      </c>
      <c r="Q3480" t="str">
        <f t="shared" si="276"/>
        <v>theater</v>
      </c>
      <c r="R3480" t="str">
        <f t="shared" si="277"/>
        <v>plays</v>
      </c>
      <c r="S3480">
        <v>42053.583587962967</v>
      </c>
      <c r="T3480">
        <v>42079.541666666664</v>
      </c>
      <c r="U3480" s="11">
        <f t="shared" si="273"/>
        <v>42053.583587962967</v>
      </c>
      <c r="V3480" s="11">
        <f t="shared" si="274"/>
        <v>42079.541666666664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s="7">
        <f t="shared" si="275"/>
        <v>34.25</v>
      </c>
      <c r="Q3481" t="str">
        <f t="shared" si="276"/>
        <v>theater</v>
      </c>
      <c r="R3481" t="str">
        <f t="shared" si="277"/>
        <v>plays</v>
      </c>
      <c r="S3481">
        <v>41781.521759259253</v>
      </c>
      <c r="T3481">
        <v>41811.521759259253</v>
      </c>
      <c r="U3481" s="11">
        <f t="shared" si="273"/>
        <v>41781.521759259253</v>
      </c>
      <c r="V3481" s="11">
        <f t="shared" si="274"/>
        <v>41811.521759259253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s="7">
        <f t="shared" si="275"/>
        <v>164.62</v>
      </c>
      <c r="Q3482" t="str">
        <f t="shared" si="276"/>
        <v>theater</v>
      </c>
      <c r="R3482" t="str">
        <f t="shared" si="277"/>
        <v>plays</v>
      </c>
      <c r="S3482">
        <v>42170.984108796292</v>
      </c>
      <c r="T3482">
        <v>42195.541666666664</v>
      </c>
      <c r="U3482" s="11">
        <f t="shared" si="273"/>
        <v>42170.984108796292</v>
      </c>
      <c r="V3482" s="11">
        <f t="shared" si="274"/>
        <v>42195.541666666664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s="7">
        <f t="shared" si="275"/>
        <v>125.05</v>
      </c>
      <c r="Q3483" t="str">
        <f t="shared" si="276"/>
        <v>theater</v>
      </c>
      <c r="R3483" t="str">
        <f t="shared" si="277"/>
        <v>plays</v>
      </c>
      <c r="S3483">
        <v>41988.914212962954</v>
      </c>
      <c r="T3483">
        <v>42005.914212962954</v>
      </c>
      <c r="U3483" s="11">
        <f t="shared" si="273"/>
        <v>41988.914212962954</v>
      </c>
      <c r="V3483" s="11">
        <f t="shared" si="274"/>
        <v>42005.914212962954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s="7">
        <f t="shared" si="275"/>
        <v>51.88</v>
      </c>
      <c r="Q3484" t="str">
        <f t="shared" si="276"/>
        <v>theater</v>
      </c>
      <c r="R3484" t="str">
        <f t="shared" si="277"/>
        <v>plays</v>
      </c>
      <c r="S3484">
        <v>41796.438263888886</v>
      </c>
      <c r="T3484">
        <v>41826.438263888886</v>
      </c>
      <c r="U3484" s="11">
        <f t="shared" si="273"/>
        <v>41796.438263888886</v>
      </c>
      <c r="V3484" s="11">
        <f t="shared" si="274"/>
        <v>41826.438263888886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s="7">
        <f t="shared" si="275"/>
        <v>40.29</v>
      </c>
      <c r="Q3485" t="str">
        <f t="shared" si="276"/>
        <v>theater</v>
      </c>
      <c r="R3485" t="str">
        <f t="shared" si="277"/>
        <v>plays</v>
      </c>
      <c r="S3485">
        <v>41793.335428240738</v>
      </c>
      <c r="T3485">
        <v>41823.335428240738</v>
      </c>
      <c r="U3485" s="11">
        <f t="shared" si="273"/>
        <v>41793.335428240738</v>
      </c>
      <c r="V3485" s="11">
        <f t="shared" si="274"/>
        <v>41823.335428240738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s="7">
        <f t="shared" si="275"/>
        <v>64.91</v>
      </c>
      <c r="Q3486" t="str">
        <f t="shared" si="276"/>
        <v>theater</v>
      </c>
      <c r="R3486" t="str">
        <f t="shared" si="277"/>
        <v>plays</v>
      </c>
      <c r="S3486">
        <v>42506.427071759252</v>
      </c>
      <c r="T3486">
        <v>42536.427071759252</v>
      </c>
      <c r="U3486" s="11">
        <f t="shared" si="273"/>
        <v>42506.427071759252</v>
      </c>
      <c r="V3486" s="11">
        <f t="shared" si="274"/>
        <v>42536.427071759252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s="7">
        <f t="shared" si="275"/>
        <v>55.33</v>
      </c>
      <c r="Q3487" t="str">
        <f t="shared" si="276"/>
        <v>theater</v>
      </c>
      <c r="R3487" t="str">
        <f t="shared" si="277"/>
        <v>plays</v>
      </c>
      <c r="S3487">
        <v>42372.359722222223</v>
      </c>
      <c r="T3487">
        <v>42402.359722222223</v>
      </c>
      <c r="U3487" s="11">
        <f t="shared" si="273"/>
        <v>42372.359722222223</v>
      </c>
      <c r="V3487" s="11">
        <f t="shared" si="274"/>
        <v>42402.359722222223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s="7">
        <f t="shared" si="275"/>
        <v>83.14</v>
      </c>
      <c r="Q3488" t="str">
        <f t="shared" si="276"/>
        <v>theater</v>
      </c>
      <c r="R3488" t="str">
        <f t="shared" si="277"/>
        <v>plays</v>
      </c>
      <c r="S3488">
        <v>42126.541678240734</v>
      </c>
      <c r="T3488">
        <v>42157.957638888889</v>
      </c>
      <c r="U3488" s="11">
        <f t="shared" si="273"/>
        <v>42126.541678240734</v>
      </c>
      <c r="V3488" s="11">
        <f t="shared" si="274"/>
        <v>42157.957638888889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s="7">
        <f t="shared" si="275"/>
        <v>38.71</v>
      </c>
      <c r="Q3489" t="str">
        <f t="shared" si="276"/>
        <v>theater</v>
      </c>
      <c r="R3489" t="str">
        <f t="shared" si="277"/>
        <v>plays</v>
      </c>
      <c r="S3489">
        <v>42149.607083333329</v>
      </c>
      <c r="T3489">
        <v>42179.607083333329</v>
      </c>
      <c r="U3489" s="11">
        <f t="shared" si="273"/>
        <v>42149.607083333329</v>
      </c>
      <c r="V3489" s="11">
        <f t="shared" si="274"/>
        <v>42179.607083333329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s="7">
        <f t="shared" si="275"/>
        <v>125.38</v>
      </c>
      <c r="Q3490" t="str">
        <f t="shared" si="276"/>
        <v>theater</v>
      </c>
      <c r="R3490" t="str">
        <f t="shared" si="277"/>
        <v>plays</v>
      </c>
      <c r="S3490">
        <v>42087.43472222222</v>
      </c>
      <c r="T3490">
        <v>42111.333333333336</v>
      </c>
      <c r="U3490" s="11">
        <f t="shared" si="273"/>
        <v>42087.43472222222</v>
      </c>
      <c r="V3490" s="11">
        <f t="shared" si="274"/>
        <v>42111.333333333336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s="7">
        <f t="shared" si="275"/>
        <v>78.260000000000005</v>
      </c>
      <c r="Q3491" t="str">
        <f t="shared" si="276"/>
        <v>theater</v>
      </c>
      <c r="R3491" t="str">
        <f t="shared" si="277"/>
        <v>plays</v>
      </c>
      <c r="S3491">
        <v>41753.302442129629</v>
      </c>
      <c r="T3491">
        <v>41783.541666666664</v>
      </c>
      <c r="U3491" s="11">
        <f t="shared" si="273"/>
        <v>41753.302442129629</v>
      </c>
      <c r="V3491" s="11">
        <f t="shared" si="274"/>
        <v>41783.541666666664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s="7">
        <f t="shared" si="275"/>
        <v>47.22</v>
      </c>
      <c r="Q3492" t="str">
        <f t="shared" si="276"/>
        <v>theater</v>
      </c>
      <c r="R3492" t="str">
        <f t="shared" si="277"/>
        <v>plays</v>
      </c>
      <c r="S3492">
        <v>42443.469027777777</v>
      </c>
      <c r="T3492">
        <v>42473.469027777777</v>
      </c>
      <c r="U3492" s="11">
        <f t="shared" si="273"/>
        <v>42443.469027777777</v>
      </c>
      <c r="V3492" s="11">
        <f t="shared" si="274"/>
        <v>42473.469027777777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s="7">
        <f t="shared" si="275"/>
        <v>79.099999999999994</v>
      </c>
      <c r="Q3493" t="str">
        <f t="shared" si="276"/>
        <v>theater</v>
      </c>
      <c r="R3493" t="str">
        <f t="shared" si="277"/>
        <v>plays</v>
      </c>
      <c r="S3493">
        <v>42120.916481481479</v>
      </c>
      <c r="T3493">
        <v>42141.916481481479</v>
      </c>
      <c r="U3493" s="11">
        <f t="shared" si="273"/>
        <v>42120.916481481479</v>
      </c>
      <c r="V3493" s="11">
        <f t="shared" si="274"/>
        <v>42141.916481481479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s="7">
        <f t="shared" si="275"/>
        <v>114.29</v>
      </c>
      <c r="Q3494" t="str">
        <f t="shared" si="276"/>
        <v>theater</v>
      </c>
      <c r="R3494" t="str">
        <f t="shared" si="277"/>
        <v>plays</v>
      </c>
      <c r="S3494">
        <v>42267.675891203697</v>
      </c>
      <c r="T3494">
        <v>42302.675891203697</v>
      </c>
      <c r="U3494" s="11">
        <f t="shared" si="273"/>
        <v>42267.675891203697</v>
      </c>
      <c r="V3494" s="11">
        <f t="shared" si="274"/>
        <v>42302.675891203697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s="7">
        <f t="shared" si="275"/>
        <v>51.72</v>
      </c>
      <c r="Q3495" t="str">
        <f t="shared" si="276"/>
        <v>theater</v>
      </c>
      <c r="R3495" t="str">
        <f t="shared" si="277"/>
        <v>plays</v>
      </c>
      <c r="S3495">
        <v>41848.532824074071</v>
      </c>
      <c r="T3495">
        <v>41867.882638888885</v>
      </c>
      <c r="U3495" s="11">
        <f t="shared" si="273"/>
        <v>41848.532824074071</v>
      </c>
      <c r="V3495" s="11">
        <f t="shared" si="274"/>
        <v>41867.882638888885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s="7">
        <f t="shared" si="275"/>
        <v>30.77</v>
      </c>
      <c r="Q3496" t="str">
        <f t="shared" si="276"/>
        <v>theater</v>
      </c>
      <c r="R3496" t="str">
        <f t="shared" si="277"/>
        <v>plays</v>
      </c>
      <c r="S3496">
        <v>42688.881655092591</v>
      </c>
      <c r="T3496">
        <v>42699.916666666664</v>
      </c>
      <c r="U3496" s="11">
        <f t="shared" si="273"/>
        <v>42688.881655092591</v>
      </c>
      <c r="V3496" s="11">
        <f t="shared" si="274"/>
        <v>42699.916666666664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s="7">
        <f t="shared" si="275"/>
        <v>74.209999999999994</v>
      </c>
      <c r="Q3497" t="str">
        <f t="shared" si="276"/>
        <v>theater</v>
      </c>
      <c r="R3497" t="str">
        <f t="shared" si="277"/>
        <v>plays</v>
      </c>
      <c r="S3497">
        <v>41915.429502314815</v>
      </c>
      <c r="T3497">
        <v>41944.387499999997</v>
      </c>
      <c r="U3497" s="11">
        <f t="shared" si="273"/>
        <v>41915.429502314815</v>
      </c>
      <c r="V3497" s="11">
        <f t="shared" si="274"/>
        <v>41944.387499999997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s="7">
        <f t="shared" si="275"/>
        <v>47.85</v>
      </c>
      <c r="Q3498" t="str">
        <f t="shared" si="276"/>
        <v>theater</v>
      </c>
      <c r="R3498" t="str">
        <f t="shared" si="277"/>
        <v>plays</v>
      </c>
      <c r="S3498">
        <v>42584.513495370367</v>
      </c>
      <c r="T3498">
        <v>42624.513495370367</v>
      </c>
      <c r="U3498" s="11">
        <f t="shared" si="273"/>
        <v>42584.513495370367</v>
      </c>
      <c r="V3498" s="11">
        <f t="shared" si="274"/>
        <v>42624.513495370367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s="7">
        <f t="shared" si="275"/>
        <v>34.409999999999997</v>
      </c>
      <c r="Q3499" t="str">
        <f t="shared" si="276"/>
        <v>theater</v>
      </c>
      <c r="R3499" t="str">
        <f t="shared" si="277"/>
        <v>plays</v>
      </c>
      <c r="S3499">
        <v>42511.408611111103</v>
      </c>
      <c r="T3499">
        <v>42523.583333333336</v>
      </c>
      <c r="U3499" s="11">
        <f t="shared" si="273"/>
        <v>42511.408611111103</v>
      </c>
      <c r="V3499" s="11">
        <f t="shared" si="274"/>
        <v>42523.583333333336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s="7">
        <f t="shared" si="275"/>
        <v>40.24</v>
      </c>
      <c r="Q3500" t="str">
        <f t="shared" si="276"/>
        <v>theater</v>
      </c>
      <c r="R3500" t="str">
        <f t="shared" si="277"/>
        <v>plays</v>
      </c>
      <c r="S3500">
        <v>42458.825277777774</v>
      </c>
      <c r="T3500">
        <v>42518.572222222218</v>
      </c>
      <c r="U3500" s="11">
        <f t="shared" si="273"/>
        <v>42458.825277777774</v>
      </c>
      <c r="V3500" s="11">
        <f t="shared" si="274"/>
        <v>42518.572222222218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s="7">
        <f t="shared" si="275"/>
        <v>60.29</v>
      </c>
      <c r="Q3501" t="str">
        <f t="shared" si="276"/>
        <v>theater</v>
      </c>
      <c r="R3501" t="str">
        <f t="shared" si="277"/>
        <v>plays</v>
      </c>
      <c r="S3501">
        <v>42131.702835648146</v>
      </c>
      <c r="T3501">
        <v>42185.957638888889</v>
      </c>
      <c r="U3501" s="11">
        <f t="shared" si="273"/>
        <v>42131.702835648146</v>
      </c>
      <c r="V3501" s="11">
        <f t="shared" si="274"/>
        <v>42185.957638888889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s="7">
        <f t="shared" si="275"/>
        <v>25.31</v>
      </c>
      <c r="Q3502" t="str">
        <f t="shared" si="276"/>
        <v>theater</v>
      </c>
      <c r="R3502" t="str">
        <f t="shared" si="277"/>
        <v>plays</v>
      </c>
      <c r="S3502">
        <v>42419.586087962954</v>
      </c>
      <c r="T3502">
        <v>42435.874305555553</v>
      </c>
      <c r="U3502" s="11">
        <f t="shared" si="273"/>
        <v>42419.586087962954</v>
      </c>
      <c r="V3502" s="11">
        <f t="shared" si="274"/>
        <v>42435.874305555553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s="7">
        <f t="shared" si="275"/>
        <v>35.950000000000003</v>
      </c>
      <c r="Q3503" t="str">
        <f t="shared" si="276"/>
        <v>theater</v>
      </c>
      <c r="R3503" t="str">
        <f t="shared" si="277"/>
        <v>plays</v>
      </c>
      <c r="S3503">
        <v>42233.430497685178</v>
      </c>
      <c r="T3503">
        <v>42258.430497685178</v>
      </c>
      <c r="U3503" s="11">
        <f t="shared" si="273"/>
        <v>42233.430497685178</v>
      </c>
      <c r="V3503" s="11">
        <f t="shared" si="274"/>
        <v>42258.430497685178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s="7">
        <f t="shared" si="275"/>
        <v>136</v>
      </c>
      <c r="Q3504" t="str">
        <f t="shared" si="276"/>
        <v>theater</v>
      </c>
      <c r="R3504" t="str">
        <f t="shared" si="277"/>
        <v>plays</v>
      </c>
      <c r="S3504">
        <v>42430.506064814814</v>
      </c>
      <c r="T3504">
        <v>42444.832638888889</v>
      </c>
      <c r="U3504" s="11">
        <f t="shared" si="273"/>
        <v>42430.506064814814</v>
      </c>
      <c r="V3504" s="11">
        <f t="shared" si="274"/>
        <v>42444.832638888889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s="7">
        <f t="shared" si="275"/>
        <v>70.760000000000005</v>
      </c>
      <c r="Q3505" t="str">
        <f t="shared" si="276"/>
        <v>theater</v>
      </c>
      <c r="R3505" t="str">
        <f t="shared" si="277"/>
        <v>plays</v>
      </c>
      <c r="S3505">
        <v>42545.144999999997</v>
      </c>
      <c r="T3505">
        <v>42575.144999999997</v>
      </c>
      <c r="U3505" s="11">
        <f t="shared" si="273"/>
        <v>42545.144999999997</v>
      </c>
      <c r="V3505" s="11">
        <f t="shared" si="274"/>
        <v>42575.144999999997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s="7">
        <f t="shared" si="275"/>
        <v>125</v>
      </c>
      <c r="Q3506" t="str">
        <f t="shared" si="276"/>
        <v>theater</v>
      </c>
      <c r="R3506" t="str">
        <f t="shared" si="277"/>
        <v>plays</v>
      </c>
      <c r="S3506">
        <v>42297.415405092594</v>
      </c>
      <c r="T3506">
        <v>42327.457071759258</v>
      </c>
      <c r="U3506" s="11">
        <f t="shared" si="273"/>
        <v>42297.415405092594</v>
      </c>
      <c r="V3506" s="11">
        <f t="shared" si="274"/>
        <v>42327.457071759258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s="7">
        <f t="shared" si="275"/>
        <v>66.510000000000005</v>
      </c>
      <c r="Q3507" t="str">
        <f t="shared" si="276"/>
        <v>theater</v>
      </c>
      <c r="R3507" t="str">
        <f t="shared" si="277"/>
        <v>plays</v>
      </c>
      <c r="S3507">
        <v>41760.602372685185</v>
      </c>
      <c r="T3507">
        <v>41771.833333333328</v>
      </c>
      <c r="U3507" s="11">
        <f t="shared" si="273"/>
        <v>41760.602372685185</v>
      </c>
      <c r="V3507" s="11">
        <f t="shared" si="274"/>
        <v>41771.833333333328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s="7">
        <f t="shared" si="275"/>
        <v>105</v>
      </c>
      <c r="Q3508" t="str">
        <f t="shared" si="276"/>
        <v>theater</v>
      </c>
      <c r="R3508" t="str">
        <f t="shared" si="277"/>
        <v>plays</v>
      </c>
      <c r="S3508">
        <v>41829.400925925926</v>
      </c>
      <c r="T3508">
        <v>41874.400925925926</v>
      </c>
      <c r="U3508" s="11">
        <f t="shared" si="273"/>
        <v>41829.400925925926</v>
      </c>
      <c r="V3508" s="11">
        <f t="shared" si="274"/>
        <v>41874.400925925926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s="7">
        <f t="shared" si="275"/>
        <v>145</v>
      </c>
      <c r="Q3509" t="str">
        <f t="shared" si="276"/>
        <v>theater</v>
      </c>
      <c r="R3509" t="str">
        <f t="shared" si="277"/>
        <v>plays</v>
      </c>
      <c r="S3509">
        <v>42491.589548611104</v>
      </c>
      <c r="T3509">
        <v>42521.589548611104</v>
      </c>
      <c r="U3509" s="11">
        <f t="shared" si="273"/>
        <v>42491.589548611104</v>
      </c>
      <c r="V3509" s="11">
        <f t="shared" si="274"/>
        <v>42521.589548611104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s="7">
        <f t="shared" si="275"/>
        <v>12</v>
      </c>
      <c r="Q3510" t="str">
        <f t="shared" si="276"/>
        <v>theater</v>
      </c>
      <c r="R3510" t="str">
        <f t="shared" si="277"/>
        <v>plays</v>
      </c>
      <c r="S3510">
        <v>42477.396446759252</v>
      </c>
      <c r="T3510">
        <v>42500.541666666664</v>
      </c>
      <c r="U3510" s="11">
        <f t="shared" si="273"/>
        <v>42477.396446759252</v>
      </c>
      <c r="V3510" s="11">
        <f t="shared" si="274"/>
        <v>42500.541666666664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s="7">
        <f t="shared" si="275"/>
        <v>96.67</v>
      </c>
      <c r="Q3511" t="str">
        <f t="shared" si="276"/>
        <v>theater</v>
      </c>
      <c r="R3511" t="str">
        <f t="shared" si="277"/>
        <v>plays</v>
      </c>
      <c r="S3511">
        <v>41950.526226851849</v>
      </c>
      <c r="T3511">
        <v>41963.871527777774</v>
      </c>
      <c r="U3511" s="11">
        <f t="shared" si="273"/>
        <v>41950.526226851849</v>
      </c>
      <c r="V3511" s="11">
        <f t="shared" si="274"/>
        <v>41963.871527777774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s="7">
        <f t="shared" si="275"/>
        <v>60.33</v>
      </c>
      <c r="Q3512" t="str">
        <f t="shared" si="276"/>
        <v>theater</v>
      </c>
      <c r="R3512" t="str">
        <f t="shared" si="277"/>
        <v>plays</v>
      </c>
      <c r="S3512">
        <v>41802.287569444445</v>
      </c>
      <c r="T3512">
        <v>41822.287569444445</v>
      </c>
      <c r="U3512" s="11">
        <f t="shared" si="273"/>
        <v>41802.287569444445</v>
      </c>
      <c r="V3512" s="11">
        <f t="shared" si="274"/>
        <v>41822.287569444445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s="7">
        <f t="shared" si="275"/>
        <v>79.89</v>
      </c>
      <c r="Q3513" t="str">
        <f t="shared" si="276"/>
        <v>theater</v>
      </c>
      <c r="R3513" t="str">
        <f t="shared" si="277"/>
        <v>plays</v>
      </c>
      <c r="S3513">
        <v>41927.540451388886</v>
      </c>
      <c r="T3513">
        <v>41950.4375</v>
      </c>
      <c r="U3513" s="11">
        <f t="shared" si="273"/>
        <v>41927.540451388886</v>
      </c>
      <c r="V3513" s="11">
        <f t="shared" si="274"/>
        <v>41950.4375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s="7">
        <f t="shared" si="275"/>
        <v>58.82</v>
      </c>
      <c r="Q3514" t="str">
        <f t="shared" si="276"/>
        <v>theater</v>
      </c>
      <c r="R3514" t="str">
        <f t="shared" si="277"/>
        <v>plays</v>
      </c>
      <c r="S3514">
        <v>42057.203611111108</v>
      </c>
      <c r="T3514">
        <v>42117.161944444444</v>
      </c>
      <c r="U3514" s="11">
        <f t="shared" si="273"/>
        <v>42057.203611111108</v>
      </c>
      <c r="V3514" s="11">
        <f t="shared" si="274"/>
        <v>42117.161944444444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s="7">
        <f t="shared" si="275"/>
        <v>75.34</v>
      </c>
      <c r="Q3515" t="str">
        <f t="shared" si="276"/>
        <v>theater</v>
      </c>
      <c r="R3515" t="str">
        <f t="shared" si="277"/>
        <v>plays</v>
      </c>
      <c r="S3515">
        <v>41780.762870370367</v>
      </c>
      <c r="T3515">
        <v>41793.874305555553</v>
      </c>
      <c r="U3515" s="11">
        <f t="shared" si="273"/>
        <v>41780.762870370367</v>
      </c>
      <c r="V3515" s="11">
        <f t="shared" si="274"/>
        <v>41793.874305555553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s="7">
        <f t="shared" si="275"/>
        <v>55</v>
      </c>
      <c r="Q3516" t="str">
        <f t="shared" si="276"/>
        <v>theater</v>
      </c>
      <c r="R3516" t="str">
        <f t="shared" si="277"/>
        <v>plays</v>
      </c>
      <c r="S3516">
        <v>42020.513333333329</v>
      </c>
      <c r="T3516">
        <v>42036.874305555553</v>
      </c>
      <c r="U3516" s="11">
        <f t="shared" si="273"/>
        <v>42020.513333333329</v>
      </c>
      <c r="V3516" s="11">
        <f t="shared" si="274"/>
        <v>42036.874305555553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s="7">
        <f t="shared" si="275"/>
        <v>66.959999999999994</v>
      </c>
      <c r="Q3517" t="str">
        <f t="shared" si="276"/>
        <v>theater</v>
      </c>
      <c r="R3517" t="str">
        <f t="shared" si="277"/>
        <v>plays</v>
      </c>
      <c r="S3517">
        <v>42125.439479166664</v>
      </c>
      <c r="T3517">
        <v>42155.439479166664</v>
      </c>
      <c r="U3517" s="11">
        <f t="shared" si="273"/>
        <v>42125.439479166664</v>
      </c>
      <c r="V3517" s="11">
        <f t="shared" si="274"/>
        <v>42155.439479166664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s="7">
        <f t="shared" si="275"/>
        <v>227.27</v>
      </c>
      <c r="Q3518" t="str">
        <f t="shared" si="276"/>
        <v>theater</v>
      </c>
      <c r="R3518" t="str">
        <f t="shared" si="277"/>
        <v>plays</v>
      </c>
      <c r="S3518">
        <v>41855.676736111105</v>
      </c>
      <c r="T3518">
        <v>41889.791666666664</v>
      </c>
      <c r="U3518" s="11">
        <f t="shared" si="273"/>
        <v>41855.676736111105</v>
      </c>
      <c r="V3518" s="11">
        <f t="shared" si="274"/>
        <v>41889.791666666664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s="7">
        <f t="shared" si="275"/>
        <v>307.69</v>
      </c>
      <c r="Q3519" t="str">
        <f t="shared" si="276"/>
        <v>theater</v>
      </c>
      <c r="R3519" t="str">
        <f t="shared" si="277"/>
        <v>plays</v>
      </c>
      <c r="S3519">
        <v>41794.484189814815</v>
      </c>
      <c r="T3519">
        <v>41824.125</v>
      </c>
      <c r="U3519" s="11">
        <f t="shared" si="273"/>
        <v>41794.484189814815</v>
      </c>
      <c r="V3519" s="11">
        <f t="shared" si="274"/>
        <v>41824.125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s="7">
        <f t="shared" si="275"/>
        <v>50.02</v>
      </c>
      <c r="Q3520" t="str">
        <f t="shared" si="276"/>
        <v>theater</v>
      </c>
      <c r="R3520" t="str">
        <f t="shared" si="277"/>
        <v>plays</v>
      </c>
      <c r="S3520">
        <v>41893.450219907405</v>
      </c>
      <c r="T3520">
        <v>41914.26458333333</v>
      </c>
      <c r="U3520" s="11">
        <f t="shared" si="273"/>
        <v>41893.450219907405</v>
      </c>
      <c r="V3520" s="11">
        <f t="shared" si="274"/>
        <v>41914.26458333333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s="7">
        <f t="shared" si="275"/>
        <v>72.39</v>
      </c>
      <c r="Q3521" t="str">
        <f t="shared" si="276"/>
        <v>theater</v>
      </c>
      <c r="R3521" t="str">
        <f t="shared" si="277"/>
        <v>plays</v>
      </c>
      <c r="S3521">
        <v>42037.265624999993</v>
      </c>
      <c r="T3521">
        <v>42067.265624999993</v>
      </c>
      <c r="U3521" s="11">
        <f t="shared" si="273"/>
        <v>42037.265624999993</v>
      </c>
      <c r="V3521" s="11">
        <f t="shared" si="274"/>
        <v>42067.265624999993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s="7">
        <f t="shared" si="275"/>
        <v>95.95</v>
      </c>
      <c r="Q3522" t="str">
        <f t="shared" si="276"/>
        <v>theater</v>
      </c>
      <c r="R3522" t="str">
        <f t="shared" si="277"/>
        <v>plays</v>
      </c>
      <c r="S3522">
        <v>42227.490879629629</v>
      </c>
      <c r="T3522">
        <v>42253.240972222215</v>
      </c>
      <c r="U3522" s="11">
        <f t="shared" ref="U3522:U3585" si="278">(((J3522/60)/60)/24)+DATE(1970,1,1)+(-8/24)</f>
        <v>42227.490879629629</v>
      </c>
      <c r="V3522" s="11">
        <f t="shared" ref="V3522:V3585" si="279">(((I3522/60)/60)/24)+DATE(1970,1,1)+(-8/24)</f>
        <v>42253.240972222215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s="7">
        <f t="shared" ref="P3523:P3586" si="280">ROUND(E3523/L3523,2)</f>
        <v>45.62</v>
      </c>
      <c r="Q3523" t="str">
        <f t="shared" ref="Q3523:Q3586" si="281">LEFT(N3523,SEARCH("/",N3523,1)-1)</f>
        <v>theater</v>
      </c>
      <c r="R3523" t="str">
        <f t="shared" ref="R3523:R3586" si="282">RIGHT(N3523,LEN(N3523)-SEARCH("/",N3523))</f>
        <v>plays</v>
      </c>
      <c r="S3523">
        <v>41881.028009259258</v>
      </c>
      <c r="T3523">
        <v>41911.028009259258</v>
      </c>
      <c r="U3523" s="11">
        <f t="shared" si="278"/>
        <v>41881.028009259258</v>
      </c>
      <c r="V3523" s="11">
        <f t="shared" si="279"/>
        <v>41911.028009259258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s="7">
        <f t="shared" si="280"/>
        <v>41.03</v>
      </c>
      <c r="Q3524" t="str">
        <f t="shared" si="281"/>
        <v>theater</v>
      </c>
      <c r="R3524" t="str">
        <f t="shared" si="282"/>
        <v>plays</v>
      </c>
      <c r="S3524">
        <v>42234.456550925919</v>
      </c>
      <c r="T3524">
        <v>42262.087500000001</v>
      </c>
      <c r="U3524" s="11">
        <f t="shared" si="278"/>
        <v>42234.456550925919</v>
      </c>
      <c r="V3524" s="11">
        <f t="shared" si="279"/>
        <v>42262.087500000001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s="7">
        <f t="shared" si="280"/>
        <v>56.83</v>
      </c>
      <c r="Q3525" t="str">
        <f t="shared" si="281"/>
        <v>theater</v>
      </c>
      <c r="R3525" t="str">
        <f t="shared" si="282"/>
        <v>plays</v>
      </c>
      <c r="S3525">
        <v>42581.064212962963</v>
      </c>
      <c r="T3525">
        <v>42638.624999999993</v>
      </c>
      <c r="U3525" s="11">
        <f t="shared" si="278"/>
        <v>42581.064212962963</v>
      </c>
      <c r="V3525" s="11">
        <f t="shared" si="279"/>
        <v>42638.624999999993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s="7">
        <f t="shared" si="280"/>
        <v>137.24</v>
      </c>
      <c r="Q3526" t="str">
        <f t="shared" si="281"/>
        <v>theater</v>
      </c>
      <c r="R3526" t="str">
        <f t="shared" si="282"/>
        <v>plays</v>
      </c>
      <c r="S3526">
        <v>41880.430243055554</v>
      </c>
      <c r="T3526">
        <v>41894.833333333328</v>
      </c>
      <c r="U3526" s="11">
        <f t="shared" si="278"/>
        <v>41880.430243055554</v>
      </c>
      <c r="V3526" s="11">
        <f t="shared" si="279"/>
        <v>41894.833333333328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s="7">
        <f t="shared" si="280"/>
        <v>75.709999999999994</v>
      </c>
      <c r="Q3527" t="str">
        <f t="shared" si="281"/>
        <v>theater</v>
      </c>
      <c r="R3527" t="str">
        <f t="shared" si="282"/>
        <v>plays</v>
      </c>
      <c r="S3527">
        <v>42214.362337962964</v>
      </c>
      <c r="T3527">
        <v>42225.333333333336</v>
      </c>
      <c r="U3527" s="11">
        <f t="shared" si="278"/>
        <v>42214.362337962964</v>
      </c>
      <c r="V3527" s="11">
        <f t="shared" si="279"/>
        <v>42225.333333333336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s="7">
        <f t="shared" si="280"/>
        <v>99</v>
      </c>
      <c r="Q3528" t="str">
        <f t="shared" si="281"/>
        <v>theater</v>
      </c>
      <c r="R3528" t="str">
        <f t="shared" si="282"/>
        <v>plays</v>
      </c>
      <c r="S3528">
        <v>42460.001979166664</v>
      </c>
      <c r="T3528">
        <v>42487.915972222218</v>
      </c>
      <c r="U3528" s="11">
        <f t="shared" si="278"/>
        <v>42460.001979166664</v>
      </c>
      <c r="V3528" s="11">
        <f t="shared" si="279"/>
        <v>42487.915972222218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s="7">
        <f t="shared" si="280"/>
        <v>81.569999999999993</v>
      </c>
      <c r="Q3529" t="str">
        <f t="shared" si="281"/>
        <v>theater</v>
      </c>
      <c r="R3529" t="str">
        <f t="shared" si="282"/>
        <v>plays</v>
      </c>
      <c r="S3529">
        <v>42166.689872685187</v>
      </c>
      <c r="T3529">
        <v>42195.832638888889</v>
      </c>
      <c r="U3529" s="11">
        <f t="shared" si="278"/>
        <v>42166.689872685187</v>
      </c>
      <c r="V3529" s="11">
        <f t="shared" si="279"/>
        <v>42195.832638888889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s="7">
        <f t="shared" si="280"/>
        <v>45.11</v>
      </c>
      <c r="Q3530" t="str">
        <f t="shared" si="281"/>
        <v>theater</v>
      </c>
      <c r="R3530" t="str">
        <f t="shared" si="282"/>
        <v>plays</v>
      </c>
      <c r="S3530">
        <v>42733.168032407404</v>
      </c>
      <c r="T3530">
        <v>42753.168032407404</v>
      </c>
      <c r="U3530" s="11">
        <f t="shared" si="278"/>
        <v>42733.168032407404</v>
      </c>
      <c r="V3530" s="11">
        <f t="shared" si="279"/>
        <v>42753.168032407404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s="7">
        <f t="shared" si="280"/>
        <v>36.67</v>
      </c>
      <c r="Q3531" t="str">
        <f t="shared" si="281"/>
        <v>theater</v>
      </c>
      <c r="R3531" t="str">
        <f t="shared" si="282"/>
        <v>plays</v>
      </c>
      <c r="S3531">
        <v>42177.428449074076</v>
      </c>
      <c r="T3531">
        <v>42197.708333333336</v>
      </c>
      <c r="U3531" s="11">
        <f t="shared" si="278"/>
        <v>42177.428449074076</v>
      </c>
      <c r="V3531" s="11">
        <f t="shared" si="279"/>
        <v>42197.708333333336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s="7">
        <f t="shared" si="280"/>
        <v>125</v>
      </c>
      <c r="Q3532" t="str">
        <f t="shared" si="281"/>
        <v>theater</v>
      </c>
      <c r="R3532" t="str">
        <f t="shared" si="282"/>
        <v>plays</v>
      </c>
      <c r="S3532">
        <v>42442.29001157407</v>
      </c>
      <c r="T3532">
        <v>42470.499999999993</v>
      </c>
      <c r="U3532" s="11">
        <f t="shared" si="278"/>
        <v>42442.29001157407</v>
      </c>
      <c r="V3532" s="11">
        <f t="shared" si="279"/>
        <v>42470.499999999993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s="7">
        <f t="shared" si="280"/>
        <v>49.23</v>
      </c>
      <c r="Q3533" t="str">
        <f t="shared" si="281"/>
        <v>theater</v>
      </c>
      <c r="R3533" t="str">
        <f t="shared" si="282"/>
        <v>plays</v>
      </c>
      <c r="S3533">
        <v>42521.32099537037</v>
      </c>
      <c r="T3533">
        <v>42551.32099537037</v>
      </c>
      <c r="U3533" s="11">
        <f t="shared" si="278"/>
        <v>42521.32099537037</v>
      </c>
      <c r="V3533" s="11">
        <f t="shared" si="279"/>
        <v>42551.32099537037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s="7">
        <f t="shared" si="280"/>
        <v>42.3</v>
      </c>
      <c r="Q3534" t="str">
        <f t="shared" si="281"/>
        <v>theater</v>
      </c>
      <c r="R3534" t="str">
        <f t="shared" si="282"/>
        <v>plays</v>
      </c>
      <c r="S3534">
        <v>41884.266516203701</v>
      </c>
      <c r="T3534">
        <v>41899.832638888889</v>
      </c>
      <c r="U3534" s="11">
        <f t="shared" si="278"/>
        <v>41884.266516203701</v>
      </c>
      <c r="V3534" s="11">
        <f t="shared" si="279"/>
        <v>41899.832638888889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s="7">
        <f t="shared" si="280"/>
        <v>78.88</v>
      </c>
      <c r="Q3535" t="str">
        <f t="shared" si="281"/>
        <v>theater</v>
      </c>
      <c r="R3535" t="str">
        <f t="shared" si="282"/>
        <v>plays</v>
      </c>
      <c r="S3535">
        <v>42289.427858796298</v>
      </c>
      <c r="T3535">
        <v>42319.469525462955</v>
      </c>
      <c r="U3535" s="11">
        <f t="shared" si="278"/>
        <v>42289.427858796298</v>
      </c>
      <c r="V3535" s="11">
        <f t="shared" si="279"/>
        <v>42319.469525462955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s="7">
        <f t="shared" si="280"/>
        <v>38.28</v>
      </c>
      <c r="Q3536" t="str">
        <f t="shared" si="281"/>
        <v>theater</v>
      </c>
      <c r="R3536" t="str">
        <f t="shared" si="282"/>
        <v>plays</v>
      </c>
      <c r="S3536">
        <v>42243.291932870365</v>
      </c>
      <c r="T3536">
        <v>42278.291932870365</v>
      </c>
      <c r="U3536" s="11">
        <f t="shared" si="278"/>
        <v>42243.291932870365</v>
      </c>
      <c r="V3536" s="11">
        <f t="shared" si="279"/>
        <v>42278.291932870365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s="7">
        <f t="shared" si="280"/>
        <v>44.85</v>
      </c>
      <c r="Q3537" t="str">
        <f t="shared" si="281"/>
        <v>theater</v>
      </c>
      <c r="R3537" t="str">
        <f t="shared" si="282"/>
        <v>plays</v>
      </c>
      <c r="S3537">
        <v>42248.306828703695</v>
      </c>
      <c r="T3537">
        <v>42279.416666666664</v>
      </c>
      <c r="U3537" s="11">
        <f t="shared" si="278"/>
        <v>42248.306828703695</v>
      </c>
      <c r="V3537" s="11">
        <f t="shared" si="279"/>
        <v>42279.416666666664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s="7">
        <f t="shared" si="280"/>
        <v>13.53</v>
      </c>
      <c r="Q3538" t="str">
        <f t="shared" si="281"/>
        <v>theater</v>
      </c>
      <c r="R3538" t="str">
        <f t="shared" si="282"/>
        <v>plays</v>
      </c>
      <c r="S3538">
        <v>42328.393807870372</v>
      </c>
      <c r="T3538">
        <v>42358.165972222218</v>
      </c>
      <c r="U3538" s="11">
        <f t="shared" si="278"/>
        <v>42328.393807870372</v>
      </c>
      <c r="V3538" s="11">
        <f t="shared" si="279"/>
        <v>42358.165972222218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s="7">
        <f t="shared" si="280"/>
        <v>43.5</v>
      </c>
      <c r="Q3539" t="str">
        <f t="shared" si="281"/>
        <v>theater</v>
      </c>
      <c r="R3539" t="str">
        <f t="shared" si="282"/>
        <v>plays</v>
      </c>
      <c r="S3539">
        <v>41923.021018518513</v>
      </c>
      <c r="T3539">
        <v>41959.999305555553</v>
      </c>
      <c r="U3539" s="11">
        <f t="shared" si="278"/>
        <v>41923.021018518513</v>
      </c>
      <c r="V3539" s="11">
        <f t="shared" si="279"/>
        <v>41959.999305555553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s="7">
        <f t="shared" si="280"/>
        <v>30.95</v>
      </c>
      <c r="Q3540" t="str">
        <f t="shared" si="281"/>
        <v>theater</v>
      </c>
      <c r="R3540" t="str">
        <f t="shared" si="282"/>
        <v>plays</v>
      </c>
      <c r="S3540">
        <v>42571.087268518517</v>
      </c>
      <c r="T3540">
        <v>42599.087268518517</v>
      </c>
      <c r="U3540" s="11">
        <f t="shared" si="278"/>
        <v>42571.087268518517</v>
      </c>
      <c r="V3540" s="11">
        <f t="shared" si="279"/>
        <v>42599.087268518517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s="7">
        <f t="shared" si="280"/>
        <v>55.23</v>
      </c>
      <c r="Q3541" t="str">
        <f t="shared" si="281"/>
        <v>theater</v>
      </c>
      <c r="R3541" t="str">
        <f t="shared" si="282"/>
        <v>plays</v>
      </c>
      <c r="S3541">
        <v>42600.422708333332</v>
      </c>
      <c r="T3541">
        <v>42621.422708333332</v>
      </c>
      <c r="U3541" s="11">
        <f t="shared" si="278"/>
        <v>42600.422708333332</v>
      </c>
      <c r="V3541" s="11">
        <f t="shared" si="279"/>
        <v>42621.422708333332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s="7">
        <f t="shared" si="280"/>
        <v>46.13</v>
      </c>
      <c r="Q3542" t="str">
        <f t="shared" si="281"/>
        <v>theater</v>
      </c>
      <c r="R3542" t="str">
        <f t="shared" si="282"/>
        <v>plays</v>
      </c>
      <c r="S3542">
        <v>42516.670034722221</v>
      </c>
      <c r="T3542">
        <v>42546.670034722221</v>
      </c>
      <c r="U3542" s="11">
        <f t="shared" si="278"/>
        <v>42516.670034722221</v>
      </c>
      <c r="V3542" s="11">
        <f t="shared" si="279"/>
        <v>42546.670034722221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s="7">
        <f t="shared" si="280"/>
        <v>39.380000000000003</v>
      </c>
      <c r="Q3543" t="str">
        <f t="shared" si="281"/>
        <v>theater</v>
      </c>
      <c r="R3543" t="str">
        <f t="shared" si="282"/>
        <v>plays</v>
      </c>
      <c r="S3543">
        <v>42222.396701388883</v>
      </c>
      <c r="T3543">
        <v>42247.396701388883</v>
      </c>
      <c r="U3543" s="11">
        <f t="shared" si="278"/>
        <v>42222.396701388883</v>
      </c>
      <c r="V3543" s="11">
        <f t="shared" si="279"/>
        <v>42247.396701388883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s="7">
        <f t="shared" si="280"/>
        <v>66.150000000000006</v>
      </c>
      <c r="Q3544" t="str">
        <f t="shared" si="281"/>
        <v>theater</v>
      </c>
      <c r="R3544" t="str">
        <f t="shared" si="282"/>
        <v>plays</v>
      </c>
      <c r="S3544">
        <v>41829.266458333332</v>
      </c>
      <c r="T3544">
        <v>41889.266458333332</v>
      </c>
      <c r="U3544" s="11">
        <f t="shared" si="278"/>
        <v>41829.266458333332</v>
      </c>
      <c r="V3544" s="11">
        <f t="shared" si="279"/>
        <v>41889.266458333332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s="7">
        <f t="shared" si="280"/>
        <v>54.14</v>
      </c>
      <c r="Q3545" t="str">
        <f t="shared" si="281"/>
        <v>theater</v>
      </c>
      <c r="R3545" t="str">
        <f t="shared" si="282"/>
        <v>plays</v>
      </c>
      <c r="S3545">
        <v>42150.421979166662</v>
      </c>
      <c r="T3545">
        <v>42180.421979166662</v>
      </c>
      <c r="U3545" s="11">
        <f t="shared" si="278"/>
        <v>42150.421979166662</v>
      </c>
      <c r="V3545" s="11">
        <f t="shared" si="279"/>
        <v>42180.421979166662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s="7">
        <f t="shared" si="280"/>
        <v>104.17</v>
      </c>
      <c r="Q3546" t="str">
        <f t="shared" si="281"/>
        <v>theater</v>
      </c>
      <c r="R3546" t="str">
        <f t="shared" si="282"/>
        <v>plays</v>
      </c>
      <c r="S3546">
        <v>42040.498344907406</v>
      </c>
      <c r="T3546">
        <v>42070.498344907406</v>
      </c>
      <c r="U3546" s="11">
        <f t="shared" si="278"/>
        <v>42040.498344907406</v>
      </c>
      <c r="V3546" s="11">
        <f t="shared" si="279"/>
        <v>42070.498344907406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s="7">
        <f t="shared" si="280"/>
        <v>31.38</v>
      </c>
      <c r="Q3547" t="str">
        <f t="shared" si="281"/>
        <v>theater</v>
      </c>
      <c r="R3547" t="str">
        <f t="shared" si="282"/>
        <v>plays</v>
      </c>
      <c r="S3547">
        <v>42075.474062499998</v>
      </c>
      <c r="T3547">
        <v>42105.474062499998</v>
      </c>
      <c r="U3547" s="11">
        <f t="shared" si="278"/>
        <v>42075.474062499998</v>
      </c>
      <c r="V3547" s="11">
        <f t="shared" si="279"/>
        <v>42105.474062499998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s="7">
        <f t="shared" si="280"/>
        <v>59.21</v>
      </c>
      <c r="Q3548" t="str">
        <f t="shared" si="281"/>
        <v>theater</v>
      </c>
      <c r="R3548" t="str">
        <f t="shared" si="282"/>
        <v>plays</v>
      </c>
      <c r="S3548">
        <v>42073.327361111107</v>
      </c>
      <c r="T3548">
        <v>42094.832638888889</v>
      </c>
      <c r="U3548" s="11">
        <f t="shared" si="278"/>
        <v>42073.327361111107</v>
      </c>
      <c r="V3548" s="11">
        <f t="shared" si="279"/>
        <v>42094.832638888889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s="7">
        <f t="shared" si="280"/>
        <v>119.18</v>
      </c>
      <c r="Q3549" t="str">
        <f t="shared" si="281"/>
        <v>theater</v>
      </c>
      <c r="R3549" t="str">
        <f t="shared" si="282"/>
        <v>plays</v>
      </c>
      <c r="S3549">
        <v>42479.745381944442</v>
      </c>
      <c r="T3549">
        <v>42503.832638888889</v>
      </c>
      <c r="U3549" s="11">
        <f t="shared" si="278"/>
        <v>42479.745381944442</v>
      </c>
      <c r="V3549" s="11">
        <f t="shared" si="279"/>
        <v>42503.832638888889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s="7">
        <f t="shared" si="280"/>
        <v>164.62</v>
      </c>
      <c r="Q3550" t="str">
        <f t="shared" si="281"/>
        <v>theater</v>
      </c>
      <c r="R3550" t="str">
        <f t="shared" si="282"/>
        <v>plays</v>
      </c>
      <c r="S3550">
        <v>42411.608958333331</v>
      </c>
      <c r="T3550">
        <v>42433.708333333336</v>
      </c>
      <c r="U3550" s="11">
        <f t="shared" si="278"/>
        <v>42411.608958333331</v>
      </c>
      <c r="V3550" s="11">
        <f t="shared" si="279"/>
        <v>42433.708333333336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 s="7">
        <f t="shared" si="280"/>
        <v>24.29</v>
      </c>
      <c r="Q3551" t="str">
        <f t="shared" si="281"/>
        <v>theater</v>
      </c>
      <c r="R3551" t="str">
        <f t="shared" si="282"/>
        <v>plays</v>
      </c>
      <c r="S3551">
        <v>42223.061030092591</v>
      </c>
      <c r="T3551">
        <v>42251.061030092591</v>
      </c>
      <c r="U3551" s="11">
        <f t="shared" si="278"/>
        <v>42223.061030092591</v>
      </c>
      <c r="V3551" s="11">
        <f t="shared" si="279"/>
        <v>42251.061030092591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s="7">
        <f t="shared" si="280"/>
        <v>40.94</v>
      </c>
      <c r="Q3552" t="str">
        <f t="shared" si="281"/>
        <v>theater</v>
      </c>
      <c r="R3552" t="str">
        <f t="shared" si="282"/>
        <v>plays</v>
      </c>
      <c r="S3552">
        <v>42462.560162037036</v>
      </c>
      <c r="T3552">
        <v>42492.560162037036</v>
      </c>
      <c r="U3552" s="11">
        <f t="shared" si="278"/>
        <v>42462.560162037036</v>
      </c>
      <c r="V3552" s="11">
        <f t="shared" si="279"/>
        <v>42492.560162037036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s="7">
        <f t="shared" si="280"/>
        <v>61.1</v>
      </c>
      <c r="Q3553" t="str">
        <f t="shared" si="281"/>
        <v>theater</v>
      </c>
      <c r="R3553" t="str">
        <f t="shared" si="282"/>
        <v>plays</v>
      </c>
      <c r="S3553">
        <v>41753.182523148142</v>
      </c>
      <c r="T3553">
        <v>41781.588194444441</v>
      </c>
      <c r="U3553" s="11">
        <f t="shared" si="278"/>
        <v>41753.182523148142</v>
      </c>
      <c r="V3553" s="11">
        <f t="shared" si="279"/>
        <v>41781.588194444441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s="7">
        <f t="shared" si="280"/>
        <v>38.65</v>
      </c>
      <c r="Q3554" t="str">
        <f t="shared" si="281"/>
        <v>theater</v>
      </c>
      <c r="R3554" t="str">
        <f t="shared" si="282"/>
        <v>plays</v>
      </c>
      <c r="S3554">
        <v>41788.253749999996</v>
      </c>
      <c r="T3554">
        <v>41818.253749999996</v>
      </c>
      <c r="U3554" s="11">
        <f t="shared" si="278"/>
        <v>41788.253749999996</v>
      </c>
      <c r="V3554" s="11">
        <f t="shared" si="279"/>
        <v>41818.253749999996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s="7">
        <f t="shared" si="280"/>
        <v>56.2</v>
      </c>
      <c r="Q3555" t="str">
        <f t="shared" si="281"/>
        <v>theater</v>
      </c>
      <c r="R3555" t="str">
        <f t="shared" si="282"/>
        <v>plays</v>
      </c>
      <c r="S3555">
        <v>42195.695370370369</v>
      </c>
      <c r="T3555">
        <v>42227.666666666664</v>
      </c>
      <c r="U3555" s="11">
        <f t="shared" si="278"/>
        <v>42195.695370370369</v>
      </c>
      <c r="V3555" s="11">
        <f t="shared" si="279"/>
        <v>42227.666666666664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s="7">
        <f t="shared" si="280"/>
        <v>107</v>
      </c>
      <c r="Q3556" t="str">
        <f t="shared" si="281"/>
        <v>theater</v>
      </c>
      <c r="R3556" t="str">
        <f t="shared" si="282"/>
        <v>plays</v>
      </c>
      <c r="S3556">
        <v>42015.717118055552</v>
      </c>
      <c r="T3556">
        <v>42046.374999999993</v>
      </c>
      <c r="U3556" s="11">
        <f t="shared" si="278"/>
        <v>42015.717118055552</v>
      </c>
      <c r="V3556" s="11">
        <f t="shared" si="279"/>
        <v>42046.374999999993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s="7">
        <f t="shared" si="280"/>
        <v>171.43</v>
      </c>
      <c r="Q3557" t="str">
        <f t="shared" si="281"/>
        <v>theater</v>
      </c>
      <c r="R3557" t="str">
        <f t="shared" si="282"/>
        <v>plays</v>
      </c>
      <c r="S3557">
        <v>42661.108726851853</v>
      </c>
      <c r="T3557">
        <v>42691.15039351851</v>
      </c>
      <c r="U3557" s="11">
        <f t="shared" si="278"/>
        <v>42661.108726851853</v>
      </c>
      <c r="V3557" s="11">
        <f t="shared" si="279"/>
        <v>42691.15039351851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s="7">
        <f t="shared" si="280"/>
        <v>110.5</v>
      </c>
      <c r="Q3558" t="str">
        <f t="shared" si="281"/>
        <v>theater</v>
      </c>
      <c r="R3558" t="str">
        <f t="shared" si="282"/>
        <v>plays</v>
      </c>
      <c r="S3558">
        <v>41808.316249999996</v>
      </c>
      <c r="T3558">
        <v>41868.316249999996</v>
      </c>
      <c r="U3558" s="11">
        <f t="shared" si="278"/>
        <v>41808.316249999996</v>
      </c>
      <c r="V3558" s="11">
        <f t="shared" si="279"/>
        <v>41868.316249999996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s="7">
        <f t="shared" si="280"/>
        <v>179.28</v>
      </c>
      <c r="Q3559" t="str">
        <f t="shared" si="281"/>
        <v>theater</v>
      </c>
      <c r="R3559" t="str">
        <f t="shared" si="282"/>
        <v>plays</v>
      </c>
      <c r="S3559">
        <v>41729.943414351852</v>
      </c>
      <c r="T3559">
        <v>41763.943414351852</v>
      </c>
      <c r="U3559" s="11">
        <f t="shared" si="278"/>
        <v>41729.943414351852</v>
      </c>
      <c r="V3559" s="11">
        <f t="shared" si="279"/>
        <v>41763.943414351852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s="7">
        <f t="shared" si="280"/>
        <v>22.91</v>
      </c>
      <c r="Q3560" t="str">
        <f t="shared" si="281"/>
        <v>theater</v>
      </c>
      <c r="R3560" t="str">
        <f t="shared" si="282"/>
        <v>plays</v>
      </c>
      <c r="S3560">
        <v>42139.483506944445</v>
      </c>
      <c r="T3560">
        <v>42181.541666666664</v>
      </c>
      <c r="U3560" s="11">
        <f t="shared" si="278"/>
        <v>42139.483506944445</v>
      </c>
      <c r="V3560" s="11">
        <f t="shared" si="279"/>
        <v>42181.541666666664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s="7">
        <f t="shared" si="280"/>
        <v>43.13</v>
      </c>
      <c r="Q3561" t="str">
        <f t="shared" si="281"/>
        <v>theater</v>
      </c>
      <c r="R3561" t="str">
        <f t="shared" si="282"/>
        <v>plays</v>
      </c>
      <c r="S3561">
        <v>42193.762824074067</v>
      </c>
      <c r="T3561">
        <v>42216.040277777771</v>
      </c>
      <c r="U3561" s="11">
        <f t="shared" si="278"/>
        <v>42193.762824074067</v>
      </c>
      <c r="V3561" s="11">
        <f t="shared" si="279"/>
        <v>42216.040277777771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s="7">
        <f t="shared" si="280"/>
        <v>46.89</v>
      </c>
      <c r="Q3562" t="str">
        <f t="shared" si="281"/>
        <v>theater</v>
      </c>
      <c r="R3562" t="str">
        <f t="shared" si="282"/>
        <v>plays</v>
      </c>
      <c r="S3562">
        <v>42115.556319444448</v>
      </c>
      <c r="T3562">
        <v>42150.781249999993</v>
      </c>
      <c r="U3562" s="11">
        <f t="shared" si="278"/>
        <v>42115.556319444448</v>
      </c>
      <c r="V3562" s="11">
        <f t="shared" si="279"/>
        <v>42150.781249999993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s="7">
        <f t="shared" si="280"/>
        <v>47.41</v>
      </c>
      <c r="Q3563" t="str">
        <f t="shared" si="281"/>
        <v>theater</v>
      </c>
      <c r="R3563" t="str">
        <f t="shared" si="282"/>
        <v>plays</v>
      </c>
      <c r="S3563">
        <v>42203.346967592595</v>
      </c>
      <c r="T3563">
        <v>42221.441666666658</v>
      </c>
      <c r="U3563" s="11">
        <f t="shared" si="278"/>
        <v>42203.346967592595</v>
      </c>
      <c r="V3563" s="11">
        <f t="shared" si="279"/>
        <v>42221.441666666658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s="7">
        <f t="shared" si="280"/>
        <v>15.13</v>
      </c>
      <c r="Q3564" t="str">
        <f t="shared" si="281"/>
        <v>theater</v>
      </c>
      <c r="R3564" t="str">
        <f t="shared" si="282"/>
        <v>plays</v>
      </c>
      <c r="S3564">
        <v>42433.428553240738</v>
      </c>
      <c r="T3564">
        <v>42442.583333333336</v>
      </c>
      <c r="U3564" s="11">
        <f t="shared" si="278"/>
        <v>42433.428553240738</v>
      </c>
      <c r="V3564" s="11">
        <f t="shared" si="279"/>
        <v>42442.583333333336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s="7">
        <f t="shared" si="280"/>
        <v>21.1</v>
      </c>
      <c r="Q3565" t="str">
        <f t="shared" si="281"/>
        <v>theater</v>
      </c>
      <c r="R3565" t="str">
        <f t="shared" si="282"/>
        <v>plays</v>
      </c>
      <c r="S3565">
        <v>42555.33861111111</v>
      </c>
      <c r="T3565">
        <v>42583.458333333336</v>
      </c>
      <c r="U3565" s="11">
        <f t="shared" si="278"/>
        <v>42555.33861111111</v>
      </c>
      <c r="V3565" s="11">
        <f t="shared" si="279"/>
        <v>42583.458333333336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s="7">
        <f t="shared" si="280"/>
        <v>59.12</v>
      </c>
      <c r="Q3566" t="str">
        <f t="shared" si="281"/>
        <v>theater</v>
      </c>
      <c r="R3566" t="str">
        <f t="shared" si="282"/>
        <v>plays</v>
      </c>
      <c r="S3566">
        <v>42236.289918981485</v>
      </c>
      <c r="T3566">
        <v>42282.333333333336</v>
      </c>
      <c r="U3566" s="11">
        <f t="shared" si="278"/>
        <v>42236.289918981485</v>
      </c>
      <c r="V3566" s="11">
        <f t="shared" si="279"/>
        <v>42282.333333333336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s="7">
        <f t="shared" si="280"/>
        <v>97.92</v>
      </c>
      <c r="Q3567" t="str">
        <f t="shared" si="281"/>
        <v>theater</v>
      </c>
      <c r="R3567" t="str">
        <f t="shared" si="282"/>
        <v>plays</v>
      </c>
      <c r="S3567">
        <v>41974.409814814811</v>
      </c>
      <c r="T3567">
        <v>42004.409814814811</v>
      </c>
      <c r="U3567" s="11">
        <f t="shared" si="278"/>
        <v>41974.409814814811</v>
      </c>
      <c r="V3567" s="11">
        <f t="shared" si="279"/>
        <v>42004.409814814811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s="7">
        <f t="shared" si="280"/>
        <v>55.13</v>
      </c>
      <c r="Q3568" t="str">
        <f t="shared" si="281"/>
        <v>theater</v>
      </c>
      <c r="R3568" t="str">
        <f t="shared" si="282"/>
        <v>plays</v>
      </c>
      <c r="S3568">
        <v>41997.174571759257</v>
      </c>
      <c r="T3568">
        <v>42027.174571759257</v>
      </c>
      <c r="U3568" s="11">
        <f t="shared" si="278"/>
        <v>41997.174571759257</v>
      </c>
      <c r="V3568" s="11">
        <f t="shared" si="279"/>
        <v>42027.174571759257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s="7">
        <f t="shared" si="280"/>
        <v>26.54</v>
      </c>
      <c r="Q3569" t="str">
        <f t="shared" si="281"/>
        <v>theater</v>
      </c>
      <c r="R3569" t="str">
        <f t="shared" si="282"/>
        <v>plays</v>
      </c>
      <c r="S3569">
        <v>42135.477361111109</v>
      </c>
      <c r="T3569">
        <v>42165.477361111109</v>
      </c>
      <c r="U3569" s="11">
        <f t="shared" si="278"/>
        <v>42135.477361111109</v>
      </c>
      <c r="V3569" s="11">
        <f t="shared" si="279"/>
        <v>42165.477361111109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s="7">
        <f t="shared" si="280"/>
        <v>58.42</v>
      </c>
      <c r="Q3570" t="str">
        <f t="shared" si="281"/>
        <v>theater</v>
      </c>
      <c r="R3570" t="str">
        <f t="shared" si="282"/>
        <v>plays</v>
      </c>
      <c r="S3570">
        <v>41869.407337962963</v>
      </c>
      <c r="T3570">
        <v>41899.407337962963</v>
      </c>
      <c r="U3570" s="11">
        <f t="shared" si="278"/>
        <v>41869.407337962963</v>
      </c>
      <c r="V3570" s="11">
        <f t="shared" si="279"/>
        <v>41899.407337962963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s="7">
        <f t="shared" si="280"/>
        <v>122.54</v>
      </c>
      <c r="Q3571" t="str">
        <f t="shared" si="281"/>
        <v>theater</v>
      </c>
      <c r="R3571" t="str">
        <f t="shared" si="282"/>
        <v>plays</v>
      </c>
      <c r="S3571">
        <v>41982.355277777773</v>
      </c>
      <c r="T3571">
        <v>42012.355277777773</v>
      </c>
      <c r="U3571" s="11">
        <f t="shared" si="278"/>
        <v>41982.355277777773</v>
      </c>
      <c r="V3571" s="11">
        <f t="shared" si="279"/>
        <v>42012.355277777773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s="7">
        <f t="shared" si="280"/>
        <v>87.96</v>
      </c>
      <c r="Q3572" t="str">
        <f t="shared" si="281"/>
        <v>theater</v>
      </c>
      <c r="R3572" t="str">
        <f t="shared" si="282"/>
        <v>plays</v>
      </c>
      <c r="S3572">
        <v>41975.998645833337</v>
      </c>
      <c r="T3572">
        <v>42003.958333333336</v>
      </c>
      <c r="U3572" s="11">
        <f t="shared" si="278"/>
        <v>41975.998645833337</v>
      </c>
      <c r="V3572" s="11">
        <f t="shared" si="279"/>
        <v>42003.958333333336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s="7">
        <f t="shared" si="280"/>
        <v>73.239999999999995</v>
      </c>
      <c r="Q3573" t="str">
        <f t="shared" si="281"/>
        <v>theater</v>
      </c>
      <c r="R3573" t="str">
        <f t="shared" si="282"/>
        <v>plays</v>
      </c>
      <c r="S3573">
        <v>41912.525613425925</v>
      </c>
      <c r="T3573">
        <v>41942.525613425925</v>
      </c>
      <c r="U3573" s="11">
        <f t="shared" si="278"/>
        <v>41912.525613425925</v>
      </c>
      <c r="V3573" s="11">
        <f t="shared" si="279"/>
        <v>41942.525613425925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s="7">
        <f t="shared" si="280"/>
        <v>55.56</v>
      </c>
      <c r="Q3574" t="str">
        <f t="shared" si="281"/>
        <v>theater</v>
      </c>
      <c r="R3574" t="str">
        <f t="shared" si="282"/>
        <v>plays</v>
      </c>
      <c r="S3574">
        <v>42146.23706018518</v>
      </c>
      <c r="T3574">
        <v>42176.23706018518</v>
      </c>
      <c r="U3574" s="11">
        <f t="shared" si="278"/>
        <v>42146.23706018518</v>
      </c>
      <c r="V3574" s="11">
        <f t="shared" si="279"/>
        <v>42176.23706018518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s="7">
        <f t="shared" si="280"/>
        <v>39.54</v>
      </c>
      <c r="Q3575" t="str">
        <f t="shared" si="281"/>
        <v>theater</v>
      </c>
      <c r="R3575" t="str">
        <f t="shared" si="282"/>
        <v>plays</v>
      </c>
      <c r="S3575">
        <v>41921.042199074072</v>
      </c>
      <c r="T3575">
        <v>41951.083865740737</v>
      </c>
      <c r="U3575" s="11">
        <f t="shared" si="278"/>
        <v>41921.042199074072</v>
      </c>
      <c r="V3575" s="11">
        <f t="shared" si="279"/>
        <v>41951.083865740737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s="7">
        <f t="shared" si="280"/>
        <v>136.78</v>
      </c>
      <c r="Q3576" t="str">
        <f t="shared" si="281"/>
        <v>theater</v>
      </c>
      <c r="R3576" t="str">
        <f t="shared" si="282"/>
        <v>plays</v>
      </c>
      <c r="S3576">
        <v>41926.609351851846</v>
      </c>
      <c r="T3576">
        <v>41956.651018518511</v>
      </c>
      <c r="U3576" s="11">
        <f t="shared" si="278"/>
        <v>41926.609351851846</v>
      </c>
      <c r="V3576" s="11">
        <f t="shared" si="279"/>
        <v>41956.651018518511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s="7">
        <f t="shared" si="280"/>
        <v>99.34</v>
      </c>
      <c r="Q3577" t="str">
        <f t="shared" si="281"/>
        <v>theater</v>
      </c>
      <c r="R3577" t="str">
        <f t="shared" si="282"/>
        <v>plays</v>
      </c>
      <c r="S3577">
        <v>42561.450543981475</v>
      </c>
      <c r="T3577">
        <v>42592.832638888889</v>
      </c>
      <c r="U3577" s="11">
        <f t="shared" si="278"/>
        <v>42561.450543981475</v>
      </c>
      <c r="V3577" s="11">
        <f t="shared" si="279"/>
        <v>42592.832638888889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s="7">
        <f t="shared" si="280"/>
        <v>20</v>
      </c>
      <c r="Q3578" t="str">
        <f t="shared" si="281"/>
        <v>theater</v>
      </c>
      <c r="R3578" t="str">
        <f t="shared" si="282"/>
        <v>plays</v>
      </c>
      <c r="S3578">
        <v>42649.215902777774</v>
      </c>
      <c r="T3578">
        <v>42709.257569444446</v>
      </c>
      <c r="U3578" s="11">
        <f t="shared" si="278"/>
        <v>42649.215902777774</v>
      </c>
      <c r="V3578" s="11">
        <f t="shared" si="279"/>
        <v>42709.257569444446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s="7">
        <f t="shared" si="280"/>
        <v>28.89</v>
      </c>
      <c r="Q3579" t="str">
        <f t="shared" si="281"/>
        <v>theater</v>
      </c>
      <c r="R3579" t="str">
        <f t="shared" si="282"/>
        <v>plays</v>
      </c>
      <c r="S3579">
        <v>42093.453506944446</v>
      </c>
      <c r="T3579">
        <v>42119.936111111114</v>
      </c>
      <c r="U3579" s="11">
        <f t="shared" si="278"/>
        <v>42093.453506944446</v>
      </c>
      <c r="V3579" s="11">
        <f t="shared" si="279"/>
        <v>42119.936111111114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s="7">
        <f t="shared" si="280"/>
        <v>40.549999999999997</v>
      </c>
      <c r="Q3580" t="str">
        <f t="shared" si="281"/>
        <v>theater</v>
      </c>
      <c r="R3580" t="str">
        <f t="shared" si="282"/>
        <v>plays</v>
      </c>
      <c r="S3580">
        <v>42460.400196759256</v>
      </c>
      <c r="T3580">
        <v>42490.400196759256</v>
      </c>
      <c r="U3580" s="11">
        <f t="shared" si="278"/>
        <v>42460.400196759256</v>
      </c>
      <c r="V3580" s="11">
        <f t="shared" si="279"/>
        <v>42490.400196759256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s="7">
        <f t="shared" si="280"/>
        <v>35.71</v>
      </c>
      <c r="Q3581" t="str">
        <f t="shared" si="281"/>
        <v>theater</v>
      </c>
      <c r="R3581" t="str">
        <f t="shared" si="282"/>
        <v>plays</v>
      </c>
      <c r="S3581">
        <v>42430.428888888891</v>
      </c>
      <c r="T3581">
        <v>42460.38722222222</v>
      </c>
      <c r="U3581" s="11">
        <f t="shared" si="278"/>
        <v>42430.428888888891</v>
      </c>
      <c r="V3581" s="11">
        <f t="shared" si="279"/>
        <v>42460.38722222222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s="7">
        <f t="shared" si="280"/>
        <v>37.96</v>
      </c>
      <c r="Q3582" t="str">
        <f t="shared" si="281"/>
        <v>theater</v>
      </c>
      <c r="R3582" t="str">
        <f t="shared" si="282"/>
        <v>plays</v>
      </c>
      <c r="S3582">
        <v>42025.842847222222</v>
      </c>
      <c r="T3582">
        <v>42063.874305555553</v>
      </c>
      <c r="U3582" s="11">
        <f t="shared" si="278"/>
        <v>42025.842847222222</v>
      </c>
      <c r="V3582" s="11">
        <f t="shared" si="279"/>
        <v>42063.874305555553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s="7">
        <f t="shared" si="280"/>
        <v>33.33</v>
      </c>
      <c r="Q3583" t="str">
        <f t="shared" si="281"/>
        <v>theater</v>
      </c>
      <c r="R3583" t="str">
        <f t="shared" si="282"/>
        <v>plays</v>
      </c>
      <c r="S3583">
        <v>41836.13784722222</v>
      </c>
      <c r="T3583">
        <v>41850.13784722222</v>
      </c>
      <c r="U3583" s="11">
        <f t="shared" si="278"/>
        <v>41836.13784722222</v>
      </c>
      <c r="V3583" s="11">
        <f t="shared" si="279"/>
        <v>41850.13784722222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s="7">
        <f t="shared" si="280"/>
        <v>58.57</v>
      </c>
      <c r="Q3584" t="str">
        <f t="shared" si="281"/>
        <v>theater</v>
      </c>
      <c r="R3584" t="str">
        <f t="shared" si="282"/>
        <v>plays</v>
      </c>
      <c r="S3584">
        <v>42450.762523148143</v>
      </c>
      <c r="T3584">
        <v>42464.762523148143</v>
      </c>
      <c r="U3584" s="11">
        <f t="shared" si="278"/>
        <v>42450.762523148143</v>
      </c>
      <c r="V3584" s="11">
        <f t="shared" si="279"/>
        <v>42464.762523148143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s="7">
        <f t="shared" si="280"/>
        <v>135.63</v>
      </c>
      <c r="Q3585" t="str">
        <f t="shared" si="281"/>
        <v>theater</v>
      </c>
      <c r="R3585" t="str">
        <f t="shared" si="282"/>
        <v>plays</v>
      </c>
      <c r="S3585">
        <v>42418.092650462961</v>
      </c>
      <c r="T3585">
        <v>42478.050983796296</v>
      </c>
      <c r="U3585" s="11">
        <f t="shared" si="278"/>
        <v>42418.092650462961</v>
      </c>
      <c r="V3585" s="11">
        <f t="shared" si="279"/>
        <v>42478.050983796296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s="7">
        <f t="shared" si="280"/>
        <v>30.94</v>
      </c>
      <c r="Q3586" t="str">
        <f t="shared" si="281"/>
        <v>theater</v>
      </c>
      <c r="R3586" t="str">
        <f t="shared" si="282"/>
        <v>plays</v>
      </c>
      <c r="S3586">
        <v>42167.983148148145</v>
      </c>
      <c r="T3586">
        <v>42197.983148148145</v>
      </c>
      <c r="U3586" s="11">
        <f t="shared" ref="U3586:U3649" si="283">(((J3586/60)/60)/24)+DATE(1970,1,1)+(-8/24)</f>
        <v>42167.983148148145</v>
      </c>
      <c r="V3586" s="11">
        <f t="shared" ref="V3586:V3649" si="284">(((I3586/60)/60)/24)+DATE(1970,1,1)+(-8/24)</f>
        <v>42197.983148148145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s="7">
        <f t="shared" ref="P3587:P3650" si="285">ROUND(E3587/L3587,2)</f>
        <v>176.09</v>
      </c>
      <c r="Q3587" t="str">
        <f t="shared" ref="Q3587:Q3650" si="286">LEFT(N3587,SEARCH("/",N3587,1)-1)</f>
        <v>theater</v>
      </c>
      <c r="R3587" t="str">
        <f t="shared" ref="R3587:R3650" si="287">RIGHT(N3587,LEN(N3587)-SEARCH("/",N3587))</f>
        <v>plays</v>
      </c>
      <c r="S3587">
        <v>41964.382986111108</v>
      </c>
      <c r="T3587">
        <v>41994.382986111108</v>
      </c>
      <c r="U3587" s="11">
        <f t="shared" si="283"/>
        <v>41964.382986111108</v>
      </c>
      <c r="V3587" s="11">
        <f t="shared" si="284"/>
        <v>41994.382986111108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s="7">
        <f t="shared" si="285"/>
        <v>151.97999999999999</v>
      </c>
      <c r="Q3588" t="str">
        <f t="shared" si="286"/>
        <v>theater</v>
      </c>
      <c r="R3588" t="str">
        <f t="shared" si="287"/>
        <v>plays</v>
      </c>
      <c r="S3588">
        <v>42576.364236111105</v>
      </c>
      <c r="T3588">
        <v>42636.364236111105</v>
      </c>
      <c r="U3588" s="11">
        <f t="shared" si="283"/>
        <v>42576.364236111105</v>
      </c>
      <c r="V3588" s="11">
        <f t="shared" si="284"/>
        <v>42636.364236111105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s="7">
        <f t="shared" si="285"/>
        <v>22.61</v>
      </c>
      <c r="Q3589" t="str">
        <f t="shared" si="286"/>
        <v>theater</v>
      </c>
      <c r="R3589" t="str">
        <f t="shared" si="287"/>
        <v>plays</v>
      </c>
      <c r="S3589">
        <v>42503.206643518519</v>
      </c>
      <c r="T3589">
        <v>42548.458333333336</v>
      </c>
      <c r="U3589" s="11">
        <f t="shared" si="283"/>
        <v>42503.206643518519</v>
      </c>
      <c r="V3589" s="11">
        <f t="shared" si="284"/>
        <v>42548.458333333336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s="7">
        <f t="shared" si="285"/>
        <v>18.27</v>
      </c>
      <c r="Q3590" t="str">
        <f t="shared" si="286"/>
        <v>theater</v>
      </c>
      <c r="R3590" t="str">
        <f t="shared" si="287"/>
        <v>plays</v>
      </c>
      <c r="S3590">
        <v>42101.495486111111</v>
      </c>
      <c r="T3590">
        <v>42123.624999999993</v>
      </c>
      <c r="U3590" s="11">
        <f t="shared" si="283"/>
        <v>42101.495486111111</v>
      </c>
      <c r="V3590" s="11">
        <f t="shared" si="284"/>
        <v>42123.624999999993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s="7">
        <f t="shared" si="285"/>
        <v>82.26</v>
      </c>
      <c r="Q3591" t="str">
        <f t="shared" si="286"/>
        <v>theater</v>
      </c>
      <c r="R3591" t="str">
        <f t="shared" si="287"/>
        <v>plays</v>
      </c>
      <c r="S3591">
        <v>42125.314201388886</v>
      </c>
      <c r="T3591">
        <v>42150.314201388886</v>
      </c>
      <c r="U3591" s="11">
        <f t="shared" si="283"/>
        <v>42125.314201388886</v>
      </c>
      <c r="V3591" s="11">
        <f t="shared" si="284"/>
        <v>42150.314201388886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s="7">
        <f t="shared" si="285"/>
        <v>68.53</v>
      </c>
      <c r="Q3592" t="str">
        <f t="shared" si="286"/>
        <v>theater</v>
      </c>
      <c r="R3592" t="str">
        <f t="shared" si="287"/>
        <v>plays</v>
      </c>
      <c r="S3592">
        <v>41902.000393518516</v>
      </c>
      <c r="T3592">
        <v>41932.000393518516</v>
      </c>
      <c r="U3592" s="11">
        <f t="shared" si="283"/>
        <v>41902.000393518516</v>
      </c>
      <c r="V3592" s="11">
        <f t="shared" si="284"/>
        <v>41932.000393518516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s="7">
        <f t="shared" si="285"/>
        <v>68.06</v>
      </c>
      <c r="Q3593" t="str">
        <f t="shared" si="286"/>
        <v>theater</v>
      </c>
      <c r="R3593" t="str">
        <f t="shared" si="287"/>
        <v>plays</v>
      </c>
      <c r="S3593">
        <v>42003.61509259259</v>
      </c>
      <c r="T3593">
        <v>42027.874305555553</v>
      </c>
      <c r="U3593" s="11">
        <f t="shared" si="283"/>
        <v>42003.61509259259</v>
      </c>
      <c r="V3593" s="11">
        <f t="shared" si="284"/>
        <v>42027.874305555553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s="7">
        <f t="shared" si="285"/>
        <v>72.709999999999994</v>
      </c>
      <c r="Q3594" t="str">
        <f t="shared" si="286"/>
        <v>theater</v>
      </c>
      <c r="R3594" t="str">
        <f t="shared" si="287"/>
        <v>plays</v>
      </c>
      <c r="S3594">
        <v>41988.496608796289</v>
      </c>
      <c r="T3594">
        <v>42045.874305555553</v>
      </c>
      <c r="U3594" s="11">
        <f t="shared" si="283"/>
        <v>41988.496608796289</v>
      </c>
      <c r="V3594" s="11">
        <f t="shared" si="284"/>
        <v>42045.874305555553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s="7">
        <f t="shared" si="285"/>
        <v>77.19</v>
      </c>
      <c r="Q3595" t="str">
        <f t="shared" si="286"/>
        <v>theater</v>
      </c>
      <c r="R3595" t="str">
        <f t="shared" si="287"/>
        <v>plays</v>
      </c>
      <c r="S3595">
        <v>41974.565266203703</v>
      </c>
      <c r="T3595">
        <v>42009.518055555549</v>
      </c>
      <c r="U3595" s="11">
        <f t="shared" si="283"/>
        <v>41974.565266203703</v>
      </c>
      <c r="V3595" s="11">
        <f t="shared" si="284"/>
        <v>42009.518055555549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s="7">
        <f t="shared" si="285"/>
        <v>55.97</v>
      </c>
      <c r="Q3596" t="str">
        <f t="shared" si="286"/>
        <v>theater</v>
      </c>
      <c r="R3596" t="str">
        <f t="shared" si="287"/>
        <v>plays</v>
      </c>
      <c r="S3596">
        <v>42591.733587962961</v>
      </c>
      <c r="T3596">
        <v>42616.733587962961</v>
      </c>
      <c r="U3596" s="11">
        <f t="shared" si="283"/>
        <v>42591.733587962961</v>
      </c>
      <c r="V3596" s="11">
        <f t="shared" si="284"/>
        <v>42616.733587962961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s="7">
        <f t="shared" si="285"/>
        <v>49.69</v>
      </c>
      <c r="Q3597" t="str">
        <f t="shared" si="286"/>
        <v>theater</v>
      </c>
      <c r="R3597" t="str">
        <f t="shared" si="287"/>
        <v>plays</v>
      </c>
      <c r="S3597">
        <v>42049.675034722219</v>
      </c>
      <c r="T3597">
        <v>42075.957638888889</v>
      </c>
      <c r="U3597" s="11">
        <f t="shared" si="283"/>
        <v>42049.675034722219</v>
      </c>
      <c r="V3597" s="11">
        <f t="shared" si="284"/>
        <v>42075.957638888889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s="7">
        <f t="shared" si="285"/>
        <v>79</v>
      </c>
      <c r="Q3598" t="str">
        <f t="shared" si="286"/>
        <v>theater</v>
      </c>
      <c r="R3598" t="str">
        <f t="shared" si="287"/>
        <v>plays</v>
      </c>
      <c r="S3598">
        <v>41856.381736111107</v>
      </c>
      <c r="T3598">
        <v>41877.381736111107</v>
      </c>
      <c r="U3598" s="11">
        <f t="shared" si="283"/>
        <v>41856.381736111107</v>
      </c>
      <c r="V3598" s="11">
        <f t="shared" si="284"/>
        <v>41877.381736111107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s="7">
        <f t="shared" si="285"/>
        <v>77.73</v>
      </c>
      <c r="Q3599" t="str">
        <f t="shared" si="286"/>
        <v>theater</v>
      </c>
      <c r="R3599" t="str">
        <f t="shared" si="287"/>
        <v>plays</v>
      </c>
      <c r="S3599">
        <v>42417.252199074072</v>
      </c>
      <c r="T3599">
        <v>42431.915972222218</v>
      </c>
      <c r="U3599" s="11">
        <f t="shared" si="283"/>
        <v>42417.252199074072</v>
      </c>
      <c r="V3599" s="11">
        <f t="shared" si="284"/>
        <v>42431.915972222218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s="7">
        <f t="shared" si="285"/>
        <v>40.78</v>
      </c>
      <c r="Q3600" t="str">
        <f t="shared" si="286"/>
        <v>theater</v>
      </c>
      <c r="R3600" t="str">
        <f t="shared" si="287"/>
        <v>plays</v>
      </c>
      <c r="S3600">
        <v>41866.465532407405</v>
      </c>
      <c r="T3600">
        <v>41884.874305555553</v>
      </c>
      <c r="U3600" s="11">
        <f t="shared" si="283"/>
        <v>41866.465532407405</v>
      </c>
      <c r="V3600" s="11">
        <f t="shared" si="284"/>
        <v>41884.874305555553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s="7">
        <f t="shared" si="285"/>
        <v>59.41</v>
      </c>
      <c r="Q3601" t="str">
        <f t="shared" si="286"/>
        <v>theater</v>
      </c>
      <c r="R3601" t="str">
        <f t="shared" si="287"/>
        <v>plays</v>
      </c>
      <c r="S3601">
        <v>42220.461539351854</v>
      </c>
      <c r="T3601">
        <v>42245.666666666664</v>
      </c>
      <c r="U3601" s="11">
        <f t="shared" si="283"/>
        <v>42220.461539351854</v>
      </c>
      <c r="V3601" s="11">
        <f t="shared" si="284"/>
        <v>42245.666666666664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s="7">
        <f t="shared" si="285"/>
        <v>3.25</v>
      </c>
      <c r="Q3602" t="str">
        <f t="shared" si="286"/>
        <v>theater</v>
      </c>
      <c r="R3602" t="str">
        <f t="shared" si="287"/>
        <v>plays</v>
      </c>
      <c r="S3602">
        <v>42628.515787037039</v>
      </c>
      <c r="T3602">
        <v>42656.515787037039</v>
      </c>
      <c r="U3602" s="11">
        <f t="shared" si="283"/>
        <v>42628.515787037039</v>
      </c>
      <c r="V3602" s="11">
        <f t="shared" si="284"/>
        <v>42656.515787037039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s="7">
        <f t="shared" si="285"/>
        <v>39.380000000000003</v>
      </c>
      <c r="Q3603" t="str">
        <f t="shared" si="286"/>
        <v>theater</v>
      </c>
      <c r="R3603" t="str">
        <f t="shared" si="287"/>
        <v>plays</v>
      </c>
      <c r="S3603">
        <v>41990.665300925924</v>
      </c>
      <c r="T3603">
        <v>42020.665300925924</v>
      </c>
      <c r="U3603" s="11">
        <f t="shared" si="283"/>
        <v>41990.665300925924</v>
      </c>
      <c r="V3603" s="11">
        <f t="shared" si="284"/>
        <v>42020.665300925924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s="7">
        <f t="shared" si="285"/>
        <v>81.67</v>
      </c>
      <c r="Q3604" t="str">
        <f t="shared" si="286"/>
        <v>theater</v>
      </c>
      <c r="R3604" t="str">
        <f t="shared" si="287"/>
        <v>plays</v>
      </c>
      <c r="S3604">
        <v>42447.56109953703</v>
      </c>
      <c r="T3604">
        <v>42507.56109953703</v>
      </c>
      <c r="U3604" s="11">
        <f t="shared" si="283"/>
        <v>42447.56109953703</v>
      </c>
      <c r="V3604" s="11">
        <f t="shared" si="284"/>
        <v>42507.56109953703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s="7">
        <f t="shared" si="285"/>
        <v>44.91</v>
      </c>
      <c r="Q3605" t="str">
        <f t="shared" si="286"/>
        <v>theater</v>
      </c>
      <c r="R3605" t="str">
        <f t="shared" si="287"/>
        <v>plays</v>
      </c>
      <c r="S3605">
        <v>42283.531018518515</v>
      </c>
      <c r="T3605">
        <v>42313.572685185187</v>
      </c>
      <c r="U3605" s="11">
        <f t="shared" si="283"/>
        <v>42283.531018518515</v>
      </c>
      <c r="V3605" s="11">
        <f t="shared" si="284"/>
        <v>42313.572685185187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s="7">
        <f t="shared" si="285"/>
        <v>49.06</v>
      </c>
      <c r="Q3606" t="str">
        <f t="shared" si="286"/>
        <v>theater</v>
      </c>
      <c r="R3606" t="str">
        <f t="shared" si="287"/>
        <v>plays</v>
      </c>
      <c r="S3606">
        <v>42482.68236111111</v>
      </c>
      <c r="T3606">
        <v>42488.957638888889</v>
      </c>
      <c r="U3606" s="11">
        <f t="shared" si="283"/>
        <v>42482.68236111111</v>
      </c>
      <c r="V3606" s="11">
        <f t="shared" si="284"/>
        <v>42488.957638888889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s="7">
        <f t="shared" si="285"/>
        <v>30.67</v>
      </c>
      <c r="Q3607" t="str">
        <f t="shared" si="286"/>
        <v>theater</v>
      </c>
      <c r="R3607" t="str">
        <f t="shared" si="287"/>
        <v>plays</v>
      </c>
      <c r="S3607">
        <v>42383.459791666661</v>
      </c>
      <c r="T3607">
        <v>42413.459791666661</v>
      </c>
      <c r="U3607" s="11">
        <f t="shared" si="283"/>
        <v>42383.459791666661</v>
      </c>
      <c r="V3607" s="11">
        <f t="shared" si="284"/>
        <v>42413.459791666661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s="7">
        <f t="shared" si="285"/>
        <v>61.06</v>
      </c>
      <c r="Q3608" t="str">
        <f t="shared" si="286"/>
        <v>theater</v>
      </c>
      <c r="R3608" t="str">
        <f t="shared" si="287"/>
        <v>plays</v>
      </c>
      <c r="S3608">
        <v>42566.271493055552</v>
      </c>
      <c r="T3608">
        <v>42596.271493055552</v>
      </c>
      <c r="U3608" s="11">
        <f t="shared" si="283"/>
        <v>42566.271493055552</v>
      </c>
      <c r="V3608" s="11">
        <f t="shared" si="284"/>
        <v>42596.271493055552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s="7">
        <f t="shared" si="285"/>
        <v>29</v>
      </c>
      <c r="Q3609" t="str">
        <f t="shared" si="286"/>
        <v>theater</v>
      </c>
      <c r="R3609" t="str">
        <f t="shared" si="287"/>
        <v>plays</v>
      </c>
      <c r="S3609">
        <v>42338.630578703705</v>
      </c>
      <c r="T3609">
        <v>42352.666666666664</v>
      </c>
      <c r="U3609" s="11">
        <f t="shared" si="283"/>
        <v>42338.630578703705</v>
      </c>
      <c r="V3609" s="11">
        <f t="shared" si="284"/>
        <v>42352.666666666664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s="7">
        <f t="shared" si="285"/>
        <v>29.63</v>
      </c>
      <c r="Q3610" t="str">
        <f t="shared" si="286"/>
        <v>theater</v>
      </c>
      <c r="R3610" t="str">
        <f t="shared" si="287"/>
        <v>plays</v>
      </c>
      <c r="S3610">
        <v>42506.37604166667</v>
      </c>
      <c r="T3610">
        <v>42538.249999999993</v>
      </c>
      <c r="U3610" s="11">
        <f t="shared" si="283"/>
        <v>42506.37604166667</v>
      </c>
      <c r="V3610" s="11">
        <f t="shared" si="284"/>
        <v>42538.249999999993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s="7">
        <f t="shared" si="285"/>
        <v>143.1</v>
      </c>
      <c r="Q3611" t="str">
        <f t="shared" si="286"/>
        <v>theater</v>
      </c>
      <c r="R3611" t="str">
        <f t="shared" si="287"/>
        <v>plays</v>
      </c>
      <c r="S3611">
        <v>42429.658391203695</v>
      </c>
      <c r="T3611">
        <v>42459.616724537038</v>
      </c>
      <c r="U3611" s="11">
        <f t="shared" si="283"/>
        <v>42429.658391203695</v>
      </c>
      <c r="V3611" s="11">
        <f t="shared" si="284"/>
        <v>42459.616724537038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s="7">
        <f t="shared" si="285"/>
        <v>52.35</v>
      </c>
      <c r="Q3612" t="str">
        <f t="shared" si="286"/>
        <v>theater</v>
      </c>
      <c r="R3612" t="str">
        <f t="shared" si="287"/>
        <v>plays</v>
      </c>
      <c r="S3612">
        <v>42203.09879629629</v>
      </c>
      <c r="T3612">
        <v>42233.09879629629</v>
      </c>
      <c r="U3612" s="11">
        <f t="shared" si="283"/>
        <v>42203.09879629629</v>
      </c>
      <c r="V3612" s="11">
        <f t="shared" si="284"/>
        <v>42233.09879629629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s="7">
        <f t="shared" si="285"/>
        <v>66.67</v>
      </c>
      <c r="Q3613" t="str">
        <f t="shared" si="286"/>
        <v>theater</v>
      </c>
      <c r="R3613" t="str">
        <f t="shared" si="287"/>
        <v>plays</v>
      </c>
      <c r="S3613">
        <v>42072.037048611113</v>
      </c>
      <c r="T3613">
        <v>42102.037048611113</v>
      </c>
      <c r="U3613" s="11">
        <f t="shared" si="283"/>
        <v>42072.037048611113</v>
      </c>
      <c r="V3613" s="11">
        <f t="shared" si="284"/>
        <v>42102.037048611113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s="7">
        <f t="shared" si="285"/>
        <v>126.67</v>
      </c>
      <c r="Q3614" t="str">
        <f t="shared" si="286"/>
        <v>theater</v>
      </c>
      <c r="R3614" t="str">
        <f t="shared" si="287"/>
        <v>plays</v>
      </c>
      <c r="S3614">
        <v>41789.393645833334</v>
      </c>
      <c r="T3614">
        <v>41799.393645833334</v>
      </c>
      <c r="U3614" s="11">
        <f t="shared" si="283"/>
        <v>41789.393645833334</v>
      </c>
      <c r="V3614" s="11">
        <f t="shared" si="284"/>
        <v>41799.393645833334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s="7">
        <f t="shared" si="285"/>
        <v>62.5</v>
      </c>
      <c r="Q3615" t="str">
        <f t="shared" si="286"/>
        <v>theater</v>
      </c>
      <c r="R3615" t="str">
        <f t="shared" si="287"/>
        <v>plays</v>
      </c>
      <c r="S3615">
        <v>41788.256643518514</v>
      </c>
      <c r="T3615">
        <v>41818.256643518514</v>
      </c>
      <c r="U3615" s="11">
        <f t="shared" si="283"/>
        <v>41788.256643518514</v>
      </c>
      <c r="V3615" s="11">
        <f t="shared" si="284"/>
        <v>41818.256643518514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s="7">
        <f t="shared" si="285"/>
        <v>35.49</v>
      </c>
      <c r="Q3616" t="str">
        <f t="shared" si="286"/>
        <v>theater</v>
      </c>
      <c r="R3616" t="str">
        <f t="shared" si="287"/>
        <v>plays</v>
      </c>
      <c r="S3616">
        <v>42143.708518518521</v>
      </c>
      <c r="T3616">
        <v>42173.708518518521</v>
      </c>
      <c r="U3616" s="11">
        <f t="shared" si="283"/>
        <v>42143.708518518521</v>
      </c>
      <c r="V3616" s="11">
        <f t="shared" si="284"/>
        <v>42173.708518518521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s="7">
        <f t="shared" si="285"/>
        <v>37.08</v>
      </c>
      <c r="Q3617" t="str">
        <f t="shared" si="286"/>
        <v>theater</v>
      </c>
      <c r="R3617" t="str">
        <f t="shared" si="287"/>
        <v>plays</v>
      </c>
      <c r="S3617">
        <v>42318.260370370372</v>
      </c>
      <c r="T3617">
        <v>42348.260370370372</v>
      </c>
      <c r="U3617" s="11">
        <f t="shared" si="283"/>
        <v>42318.260370370372</v>
      </c>
      <c r="V3617" s="11">
        <f t="shared" si="284"/>
        <v>42348.260370370372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s="7">
        <f t="shared" si="285"/>
        <v>69.33</v>
      </c>
      <c r="Q3618" t="str">
        <f t="shared" si="286"/>
        <v>theater</v>
      </c>
      <c r="R3618" t="str">
        <f t="shared" si="287"/>
        <v>plays</v>
      </c>
      <c r="S3618">
        <v>42052.616481481477</v>
      </c>
      <c r="T3618">
        <v>42082.574814814812</v>
      </c>
      <c r="U3618" s="11">
        <f t="shared" si="283"/>
        <v>42052.616481481477</v>
      </c>
      <c r="V3618" s="11">
        <f t="shared" si="284"/>
        <v>42082.574814814812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s="7">
        <f t="shared" si="285"/>
        <v>17.25</v>
      </c>
      <c r="Q3619" t="str">
        <f t="shared" si="286"/>
        <v>theater</v>
      </c>
      <c r="R3619" t="str">
        <f t="shared" si="287"/>
        <v>plays</v>
      </c>
      <c r="S3619">
        <v>42779.276956018519</v>
      </c>
      <c r="T3619">
        <v>42793.666666666664</v>
      </c>
      <c r="U3619" s="11">
        <f t="shared" si="283"/>
        <v>42779.276956018519</v>
      </c>
      <c r="V3619" s="11">
        <f t="shared" si="284"/>
        <v>42793.666666666664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s="7">
        <f t="shared" si="285"/>
        <v>36.07</v>
      </c>
      <c r="Q3620" t="str">
        <f t="shared" si="286"/>
        <v>theater</v>
      </c>
      <c r="R3620" t="str">
        <f t="shared" si="287"/>
        <v>plays</v>
      </c>
      <c r="S3620">
        <v>42128.294560185182</v>
      </c>
      <c r="T3620">
        <v>42158.294560185182</v>
      </c>
      <c r="U3620" s="11">
        <f t="shared" si="283"/>
        <v>42128.294560185182</v>
      </c>
      <c r="V3620" s="11">
        <f t="shared" si="284"/>
        <v>42158.294560185182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s="7">
        <f t="shared" si="285"/>
        <v>66.47</v>
      </c>
      <c r="Q3621" t="str">
        <f t="shared" si="286"/>
        <v>theater</v>
      </c>
      <c r="R3621" t="str">
        <f t="shared" si="287"/>
        <v>plays</v>
      </c>
      <c r="S3621">
        <v>42660.79891203704</v>
      </c>
      <c r="T3621">
        <v>42693.583333333336</v>
      </c>
      <c r="U3621" s="11">
        <f t="shared" si="283"/>
        <v>42660.79891203704</v>
      </c>
      <c r="V3621" s="11">
        <f t="shared" si="284"/>
        <v>42693.583333333336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s="7">
        <f t="shared" si="285"/>
        <v>56.07</v>
      </c>
      <c r="Q3622" t="str">
        <f t="shared" si="286"/>
        <v>theater</v>
      </c>
      <c r="R3622" t="str">
        <f t="shared" si="287"/>
        <v>plays</v>
      </c>
      <c r="S3622">
        <v>42037.60487268518</v>
      </c>
      <c r="T3622">
        <v>42067.833333333336</v>
      </c>
      <c r="U3622" s="11">
        <f t="shared" si="283"/>
        <v>42037.60487268518</v>
      </c>
      <c r="V3622" s="11">
        <f t="shared" si="284"/>
        <v>42067.833333333336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s="7">
        <f t="shared" si="285"/>
        <v>47.03</v>
      </c>
      <c r="Q3623" t="str">
        <f t="shared" si="286"/>
        <v>theater</v>
      </c>
      <c r="R3623" t="str">
        <f t="shared" si="287"/>
        <v>plays</v>
      </c>
      <c r="S3623">
        <v>42619.602361111109</v>
      </c>
      <c r="T3623">
        <v>42643.541666666664</v>
      </c>
      <c r="U3623" s="11">
        <f t="shared" si="283"/>
        <v>42619.602361111109</v>
      </c>
      <c r="V3623" s="11">
        <f t="shared" si="284"/>
        <v>42643.541666666664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s="7">
        <f t="shared" si="285"/>
        <v>47.67</v>
      </c>
      <c r="Q3624" t="str">
        <f t="shared" si="286"/>
        <v>theater</v>
      </c>
      <c r="R3624" t="str">
        <f t="shared" si="287"/>
        <v>plays</v>
      </c>
      <c r="S3624">
        <v>41876.888553240737</v>
      </c>
      <c r="T3624">
        <v>41909.807638888888</v>
      </c>
      <c r="U3624" s="11">
        <f t="shared" si="283"/>
        <v>41876.888553240737</v>
      </c>
      <c r="V3624" s="11">
        <f t="shared" si="284"/>
        <v>41909.807638888888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s="7">
        <f t="shared" si="285"/>
        <v>88.24</v>
      </c>
      <c r="Q3625" t="str">
        <f t="shared" si="286"/>
        <v>theater</v>
      </c>
      <c r="R3625" t="str">
        <f t="shared" si="287"/>
        <v>plays</v>
      </c>
      <c r="S3625">
        <v>41828.403587962959</v>
      </c>
      <c r="T3625">
        <v>41845.958333333328</v>
      </c>
      <c r="U3625" s="11">
        <f t="shared" si="283"/>
        <v>41828.403587962959</v>
      </c>
      <c r="V3625" s="11">
        <f t="shared" si="284"/>
        <v>41845.958333333328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s="7">
        <f t="shared" si="285"/>
        <v>80.72</v>
      </c>
      <c r="Q3626" t="str">
        <f t="shared" si="286"/>
        <v>theater</v>
      </c>
      <c r="R3626" t="str">
        <f t="shared" si="287"/>
        <v>plays</v>
      </c>
      <c r="S3626">
        <v>42545.440856481473</v>
      </c>
      <c r="T3626">
        <v>42605.440856481473</v>
      </c>
      <c r="U3626" s="11">
        <f t="shared" si="283"/>
        <v>42545.440856481473</v>
      </c>
      <c r="V3626" s="11">
        <f t="shared" si="284"/>
        <v>42605.440856481473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s="7">
        <f t="shared" si="285"/>
        <v>39.49</v>
      </c>
      <c r="Q3627" t="str">
        <f t="shared" si="286"/>
        <v>theater</v>
      </c>
      <c r="R3627" t="str">
        <f t="shared" si="287"/>
        <v>plays</v>
      </c>
      <c r="S3627">
        <v>42157.319178240738</v>
      </c>
      <c r="T3627">
        <v>42187.319178240738</v>
      </c>
      <c r="U3627" s="11">
        <f t="shared" si="283"/>
        <v>42157.319178240738</v>
      </c>
      <c r="V3627" s="11">
        <f t="shared" si="284"/>
        <v>42187.319178240738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s="7">
        <f t="shared" si="285"/>
        <v>84.85</v>
      </c>
      <c r="Q3628" t="str">
        <f t="shared" si="286"/>
        <v>theater</v>
      </c>
      <c r="R3628" t="str">
        <f t="shared" si="287"/>
        <v>plays</v>
      </c>
      <c r="S3628">
        <v>41846.333993055552</v>
      </c>
      <c r="T3628">
        <v>41867.333993055552</v>
      </c>
      <c r="U3628" s="11">
        <f t="shared" si="283"/>
        <v>41846.333993055552</v>
      </c>
      <c r="V3628" s="11">
        <f t="shared" si="284"/>
        <v>41867.333993055552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s="7">
        <f t="shared" si="285"/>
        <v>68.97</v>
      </c>
      <c r="Q3629" t="str">
        <f t="shared" si="286"/>
        <v>theater</v>
      </c>
      <c r="R3629" t="str">
        <f t="shared" si="287"/>
        <v>plays</v>
      </c>
      <c r="S3629">
        <v>42460.408414351848</v>
      </c>
      <c r="T3629">
        <v>42510.832638888889</v>
      </c>
      <c r="U3629" s="11">
        <f t="shared" si="283"/>
        <v>42460.408414351848</v>
      </c>
      <c r="V3629" s="11">
        <f t="shared" si="284"/>
        <v>42510.832638888889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7" t="e">
        <f t="shared" si="285"/>
        <v>#DIV/0!</v>
      </c>
      <c r="Q3630" t="str">
        <f t="shared" si="286"/>
        <v>theater</v>
      </c>
      <c r="R3630" t="str">
        <f t="shared" si="287"/>
        <v>musical</v>
      </c>
      <c r="S3630">
        <v>42291.4999537037</v>
      </c>
      <c r="T3630">
        <v>42351.541620370372</v>
      </c>
      <c r="U3630" s="11">
        <f t="shared" si="283"/>
        <v>42291.4999537037</v>
      </c>
      <c r="V3630" s="11">
        <f t="shared" si="284"/>
        <v>42351.541620370372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7">
        <f t="shared" si="285"/>
        <v>1</v>
      </c>
      <c r="Q3631" t="str">
        <f t="shared" si="286"/>
        <v>theater</v>
      </c>
      <c r="R3631" t="str">
        <f t="shared" si="287"/>
        <v>musical</v>
      </c>
      <c r="S3631">
        <v>42436.761157407404</v>
      </c>
      <c r="T3631">
        <v>42495.374999999993</v>
      </c>
      <c r="U3631" s="11">
        <f t="shared" si="283"/>
        <v>42436.761157407404</v>
      </c>
      <c r="V3631" s="11">
        <f t="shared" si="284"/>
        <v>42495.374999999993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7">
        <f t="shared" si="285"/>
        <v>1</v>
      </c>
      <c r="Q3632" t="str">
        <f t="shared" si="286"/>
        <v>theater</v>
      </c>
      <c r="R3632" t="str">
        <f t="shared" si="287"/>
        <v>musical</v>
      </c>
      <c r="S3632">
        <v>41942.513773148145</v>
      </c>
      <c r="T3632">
        <v>41972.555439814816</v>
      </c>
      <c r="U3632" s="11">
        <f t="shared" si="283"/>
        <v>41942.513773148145</v>
      </c>
      <c r="V3632" s="11">
        <f t="shared" si="284"/>
        <v>41972.555439814816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7">
        <f t="shared" si="285"/>
        <v>147.88</v>
      </c>
      <c r="Q3633" t="str">
        <f t="shared" si="286"/>
        <v>theater</v>
      </c>
      <c r="R3633" t="str">
        <f t="shared" si="287"/>
        <v>musical</v>
      </c>
      <c r="S3633">
        <v>41880.42010416666</v>
      </c>
      <c r="T3633">
        <v>41904.832638888889</v>
      </c>
      <c r="U3633" s="11">
        <f t="shared" si="283"/>
        <v>41880.42010416666</v>
      </c>
      <c r="V3633" s="11">
        <f t="shared" si="284"/>
        <v>41904.832638888889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7">
        <f t="shared" si="285"/>
        <v>100</v>
      </c>
      <c r="Q3634" t="str">
        <f t="shared" si="286"/>
        <v>theater</v>
      </c>
      <c r="R3634" t="str">
        <f t="shared" si="287"/>
        <v>musical</v>
      </c>
      <c r="S3634">
        <v>41946.603576388887</v>
      </c>
      <c r="T3634">
        <v>41966.603576388887</v>
      </c>
      <c r="U3634" s="11">
        <f t="shared" si="283"/>
        <v>41946.603576388887</v>
      </c>
      <c r="V3634" s="11">
        <f t="shared" si="284"/>
        <v>41966.603576388887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7">
        <f t="shared" si="285"/>
        <v>56.84</v>
      </c>
      <c r="Q3635" t="str">
        <f t="shared" si="286"/>
        <v>theater</v>
      </c>
      <c r="R3635" t="str">
        <f t="shared" si="287"/>
        <v>musical</v>
      </c>
      <c r="S3635">
        <v>42649.290127314809</v>
      </c>
      <c r="T3635">
        <v>42692.708333333336</v>
      </c>
      <c r="U3635" s="11">
        <f t="shared" si="283"/>
        <v>42649.290127314809</v>
      </c>
      <c r="V3635" s="11">
        <f t="shared" si="284"/>
        <v>42692.708333333336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7">
        <f t="shared" si="285"/>
        <v>176.94</v>
      </c>
      <c r="Q3636" t="str">
        <f t="shared" si="286"/>
        <v>theater</v>
      </c>
      <c r="R3636" t="str">
        <f t="shared" si="287"/>
        <v>musical</v>
      </c>
      <c r="S3636">
        <v>42700.833032407405</v>
      </c>
      <c r="T3636">
        <v>42748.832638888889</v>
      </c>
      <c r="U3636" s="11">
        <f t="shared" si="283"/>
        <v>42700.833032407405</v>
      </c>
      <c r="V3636" s="11">
        <f t="shared" si="284"/>
        <v>42748.832638888889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7">
        <f t="shared" si="285"/>
        <v>127.6</v>
      </c>
      <c r="Q3637" t="str">
        <f t="shared" si="286"/>
        <v>theater</v>
      </c>
      <c r="R3637" t="str">
        <f t="shared" si="287"/>
        <v>musical</v>
      </c>
      <c r="S3637">
        <v>42450.549490740734</v>
      </c>
      <c r="T3637">
        <v>42480.549490740734</v>
      </c>
      <c r="U3637" s="11">
        <f t="shared" si="283"/>
        <v>42450.549490740734</v>
      </c>
      <c r="V3637" s="11">
        <f t="shared" si="284"/>
        <v>42480.549490740734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7" t="e">
        <f t="shared" si="285"/>
        <v>#DIV/0!</v>
      </c>
      <c r="Q3638" t="str">
        <f t="shared" si="286"/>
        <v>theater</v>
      </c>
      <c r="R3638" t="str">
        <f t="shared" si="287"/>
        <v>musical</v>
      </c>
      <c r="S3638">
        <v>42226.361446759263</v>
      </c>
      <c r="T3638">
        <v>42261.361446759263</v>
      </c>
      <c r="U3638" s="11">
        <f t="shared" si="283"/>
        <v>42226.361446759263</v>
      </c>
      <c r="V3638" s="11">
        <f t="shared" si="284"/>
        <v>42261.361446759263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7">
        <f t="shared" si="285"/>
        <v>66.14</v>
      </c>
      <c r="Q3639" t="str">
        <f t="shared" si="286"/>
        <v>theater</v>
      </c>
      <c r="R3639" t="str">
        <f t="shared" si="287"/>
        <v>musical</v>
      </c>
      <c r="S3639">
        <v>41975.367303240739</v>
      </c>
      <c r="T3639">
        <v>42005.367303240739</v>
      </c>
      <c r="U3639" s="11">
        <f t="shared" si="283"/>
        <v>41975.367303240739</v>
      </c>
      <c r="V3639" s="11">
        <f t="shared" si="284"/>
        <v>42005.367303240739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7">
        <f t="shared" si="285"/>
        <v>108</v>
      </c>
      <c r="Q3640" t="str">
        <f t="shared" si="286"/>
        <v>theater</v>
      </c>
      <c r="R3640" t="str">
        <f t="shared" si="287"/>
        <v>musical</v>
      </c>
      <c r="S3640">
        <v>42053.339490740742</v>
      </c>
      <c r="T3640">
        <v>42113.29782407407</v>
      </c>
      <c r="U3640" s="11">
        <f t="shared" si="283"/>
        <v>42053.339490740742</v>
      </c>
      <c r="V3640" s="11">
        <f t="shared" si="284"/>
        <v>42113.29782407407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7">
        <f t="shared" si="285"/>
        <v>1</v>
      </c>
      <c r="Q3641" t="str">
        <f t="shared" si="286"/>
        <v>theater</v>
      </c>
      <c r="R3641" t="str">
        <f t="shared" si="287"/>
        <v>musical</v>
      </c>
      <c r="S3641">
        <v>42590.343819444439</v>
      </c>
      <c r="T3641">
        <v>42650.299305555549</v>
      </c>
      <c r="U3641" s="11">
        <f t="shared" si="283"/>
        <v>42590.343819444439</v>
      </c>
      <c r="V3641" s="11">
        <f t="shared" si="284"/>
        <v>42650.299305555549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7">
        <f t="shared" si="285"/>
        <v>18.329999999999998</v>
      </c>
      <c r="Q3642" t="str">
        <f t="shared" si="286"/>
        <v>theater</v>
      </c>
      <c r="R3642" t="str">
        <f t="shared" si="287"/>
        <v>musical</v>
      </c>
      <c r="S3642">
        <v>42104.448263888888</v>
      </c>
      <c r="T3642">
        <v>42134.448263888888</v>
      </c>
      <c r="U3642" s="11">
        <f t="shared" si="283"/>
        <v>42104.448263888888</v>
      </c>
      <c r="V3642" s="11">
        <f t="shared" si="284"/>
        <v>42134.448263888888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7" t="e">
        <f t="shared" si="285"/>
        <v>#DIV/0!</v>
      </c>
      <c r="Q3643" t="str">
        <f t="shared" si="286"/>
        <v>theater</v>
      </c>
      <c r="R3643" t="str">
        <f t="shared" si="287"/>
        <v>musical</v>
      </c>
      <c r="S3643">
        <v>41899.293738425928</v>
      </c>
      <c r="T3643">
        <v>41916.875</v>
      </c>
      <c r="U3643" s="11">
        <f t="shared" si="283"/>
        <v>41899.293738425928</v>
      </c>
      <c r="V3643" s="11">
        <f t="shared" si="284"/>
        <v>41916.875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7">
        <f t="shared" si="285"/>
        <v>7.5</v>
      </c>
      <c r="Q3644" t="str">
        <f t="shared" si="286"/>
        <v>theater</v>
      </c>
      <c r="R3644" t="str">
        <f t="shared" si="287"/>
        <v>musical</v>
      </c>
      <c r="S3644">
        <v>42297.482951388891</v>
      </c>
      <c r="T3644">
        <v>42338.374999999993</v>
      </c>
      <c r="U3644" s="11">
        <f t="shared" si="283"/>
        <v>42297.482951388891</v>
      </c>
      <c r="V3644" s="11">
        <f t="shared" si="284"/>
        <v>42338.374999999993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7" t="e">
        <f t="shared" si="285"/>
        <v>#DIV/0!</v>
      </c>
      <c r="Q3645" t="str">
        <f t="shared" si="286"/>
        <v>theater</v>
      </c>
      <c r="R3645" t="str">
        <f t="shared" si="287"/>
        <v>musical</v>
      </c>
      <c r="S3645">
        <v>42284.810636574075</v>
      </c>
      <c r="T3645">
        <v>42324.852303240739</v>
      </c>
      <c r="U3645" s="11">
        <f t="shared" si="283"/>
        <v>42284.810636574075</v>
      </c>
      <c r="V3645" s="11">
        <f t="shared" si="284"/>
        <v>42324.852303240739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7">
        <f t="shared" si="285"/>
        <v>68.42</v>
      </c>
      <c r="Q3646" t="str">
        <f t="shared" si="286"/>
        <v>theater</v>
      </c>
      <c r="R3646" t="str">
        <f t="shared" si="287"/>
        <v>musical</v>
      </c>
      <c r="S3646">
        <v>42408.908414351848</v>
      </c>
      <c r="T3646">
        <v>42436.874305555553</v>
      </c>
      <c r="U3646" s="11">
        <f t="shared" si="283"/>
        <v>42408.908414351848</v>
      </c>
      <c r="V3646" s="11">
        <f t="shared" si="284"/>
        <v>42436.874305555553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7">
        <f t="shared" si="285"/>
        <v>1</v>
      </c>
      <c r="Q3647" t="str">
        <f t="shared" si="286"/>
        <v>theater</v>
      </c>
      <c r="R3647" t="str">
        <f t="shared" si="287"/>
        <v>musical</v>
      </c>
      <c r="S3647">
        <v>42665.637013888881</v>
      </c>
      <c r="T3647">
        <v>42695.678680555553</v>
      </c>
      <c r="U3647" s="11">
        <f t="shared" si="283"/>
        <v>42665.637013888881</v>
      </c>
      <c r="V3647" s="11">
        <f t="shared" si="284"/>
        <v>42695.678680555553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7">
        <f t="shared" si="285"/>
        <v>60.13</v>
      </c>
      <c r="Q3648" t="str">
        <f t="shared" si="286"/>
        <v>theater</v>
      </c>
      <c r="R3648" t="str">
        <f t="shared" si="287"/>
        <v>musical</v>
      </c>
      <c r="S3648">
        <v>42140.08798611111</v>
      </c>
      <c r="T3648">
        <v>42171.645833333336</v>
      </c>
      <c r="U3648" s="11">
        <f t="shared" si="283"/>
        <v>42140.08798611111</v>
      </c>
      <c r="V3648" s="11">
        <f t="shared" si="284"/>
        <v>42171.645833333336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7">
        <f t="shared" si="285"/>
        <v>15</v>
      </c>
      <c r="Q3649" t="str">
        <f t="shared" si="286"/>
        <v>theater</v>
      </c>
      <c r="R3649" t="str">
        <f t="shared" si="287"/>
        <v>musical</v>
      </c>
      <c r="S3649">
        <v>42598.415821759256</v>
      </c>
      <c r="T3649">
        <v>42643.415821759256</v>
      </c>
      <c r="U3649" s="11">
        <f t="shared" si="283"/>
        <v>42598.415821759256</v>
      </c>
      <c r="V3649" s="11">
        <f t="shared" si="284"/>
        <v>42643.415821759256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s="7">
        <f t="shared" si="285"/>
        <v>550.04</v>
      </c>
      <c r="Q3650" t="str">
        <f t="shared" si="286"/>
        <v>theater</v>
      </c>
      <c r="R3650" t="str">
        <f t="shared" si="287"/>
        <v>plays</v>
      </c>
      <c r="S3650">
        <v>41886.958854166667</v>
      </c>
      <c r="T3650">
        <v>41916.958854166667</v>
      </c>
      <c r="U3650" s="11">
        <f t="shared" ref="U3650:U3713" si="288">(((J3650/60)/60)/24)+DATE(1970,1,1)+(-8/24)</f>
        <v>41886.958854166667</v>
      </c>
      <c r="V3650" s="11">
        <f t="shared" ref="V3650:V3713" si="289">(((I3650/60)/60)/24)+DATE(1970,1,1)+(-8/24)</f>
        <v>41916.958854166667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s="7">
        <f t="shared" ref="P3651:P3714" si="290">ROUND(E3651/L3651,2)</f>
        <v>97.5</v>
      </c>
      <c r="Q3651" t="str">
        <f t="shared" ref="Q3651:Q3714" si="291">LEFT(N3651,SEARCH("/",N3651,1)-1)</f>
        <v>theater</v>
      </c>
      <c r="R3651" t="str">
        <f t="shared" ref="R3651:R3714" si="292">RIGHT(N3651,LEN(N3651)-SEARCH("/",N3651))</f>
        <v>plays</v>
      </c>
      <c r="S3651">
        <v>41780.379560185182</v>
      </c>
      <c r="T3651">
        <v>41806.379560185182</v>
      </c>
      <c r="U3651" s="11">
        <f t="shared" si="288"/>
        <v>41780.379560185182</v>
      </c>
      <c r="V3651" s="11">
        <f t="shared" si="289"/>
        <v>41806.379560185182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s="7">
        <f t="shared" si="290"/>
        <v>29.41</v>
      </c>
      <c r="Q3652" t="str">
        <f t="shared" si="291"/>
        <v>theater</v>
      </c>
      <c r="R3652" t="str">
        <f t="shared" si="292"/>
        <v>plays</v>
      </c>
      <c r="S3652">
        <v>42381.145648148151</v>
      </c>
      <c r="T3652">
        <v>42402.145648148151</v>
      </c>
      <c r="U3652" s="11">
        <f t="shared" si="288"/>
        <v>42381.145648148151</v>
      </c>
      <c r="V3652" s="11">
        <f t="shared" si="289"/>
        <v>42402.145648148151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s="7">
        <f t="shared" si="290"/>
        <v>57.78</v>
      </c>
      <c r="Q3653" t="str">
        <f t="shared" si="291"/>
        <v>theater</v>
      </c>
      <c r="R3653" t="str">
        <f t="shared" si="292"/>
        <v>plays</v>
      </c>
      <c r="S3653">
        <v>41828.312986111108</v>
      </c>
      <c r="T3653">
        <v>41861.332638888889</v>
      </c>
      <c r="U3653" s="11">
        <f t="shared" si="288"/>
        <v>41828.312986111108</v>
      </c>
      <c r="V3653" s="11">
        <f t="shared" si="289"/>
        <v>41861.332638888889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s="7">
        <f t="shared" si="290"/>
        <v>44.24</v>
      </c>
      <c r="Q3654" t="str">
        <f t="shared" si="291"/>
        <v>theater</v>
      </c>
      <c r="R3654" t="str">
        <f t="shared" si="292"/>
        <v>plays</v>
      </c>
      <c r="S3654">
        <v>42596.311365740738</v>
      </c>
      <c r="T3654">
        <v>42606.832638888889</v>
      </c>
      <c r="U3654" s="11">
        <f t="shared" si="288"/>
        <v>42596.311365740738</v>
      </c>
      <c r="V3654" s="11">
        <f t="shared" si="289"/>
        <v>42606.832638888889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s="7">
        <f t="shared" si="290"/>
        <v>60.91</v>
      </c>
      <c r="Q3655" t="str">
        <f t="shared" si="291"/>
        <v>theater</v>
      </c>
      <c r="R3655" t="str">
        <f t="shared" si="292"/>
        <v>plays</v>
      </c>
      <c r="S3655">
        <v>42191.030173611107</v>
      </c>
      <c r="T3655">
        <v>42221.030173611107</v>
      </c>
      <c r="U3655" s="11">
        <f t="shared" si="288"/>
        <v>42191.030173611107</v>
      </c>
      <c r="V3655" s="11">
        <f t="shared" si="289"/>
        <v>42221.030173611107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s="7">
        <f t="shared" si="290"/>
        <v>68.84</v>
      </c>
      <c r="Q3656" t="str">
        <f t="shared" si="291"/>
        <v>theater</v>
      </c>
      <c r="R3656" t="str">
        <f t="shared" si="292"/>
        <v>plays</v>
      </c>
      <c r="S3656">
        <v>42440.08317129629</v>
      </c>
      <c r="T3656">
        <v>42463.374999999993</v>
      </c>
      <c r="U3656" s="11">
        <f t="shared" si="288"/>
        <v>42440.08317129629</v>
      </c>
      <c r="V3656" s="11">
        <f t="shared" si="289"/>
        <v>42463.374999999993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s="7">
        <f t="shared" si="290"/>
        <v>73.58</v>
      </c>
      <c r="Q3657" t="str">
        <f t="shared" si="291"/>
        <v>theater</v>
      </c>
      <c r="R3657" t="str">
        <f t="shared" si="292"/>
        <v>plays</v>
      </c>
      <c r="S3657">
        <v>42173.469884259255</v>
      </c>
      <c r="T3657">
        <v>42202.957638888889</v>
      </c>
      <c r="U3657" s="11">
        <f t="shared" si="288"/>
        <v>42173.469884259255</v>
      </c>
      <c r="V3657" s="11">
        <f t="shared" si="289"/>
        <v>42202.957638888889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s="7">
        <f t="shared" si="290"/>
        <v>115.02</v>
      </c>
      <c r="Q3658" t="str">
        <f t="shared" si="291"/>
        <v>theater</v>
      </c>
      <c r="R3658" t="str">
        <f t="shared" si="292"/>
        <v>plays</v>
      </c>
      <c r="S3658">
        <v>42737.57680555556</v>
      </c>
      <c r="T3658">
        <v>42767.624305555553</v>
      </c>
      <c r="U3658" s="11">
        <f t="shared" si="288"/>
        <v>42737.57680555556</v>
      </c>
      <c r="V3658" s="11">
        <f t="shared" si="289"/>
        <v>42767.624305555553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s="7">
        <f t="shared" si="290"/>
        <v>110.75</v>
      </c>
      <c r="Q3659" t="str">
        <f t="shared" si="291"/>
        <v>theater</v>
      </c>
      <c r="R3659" t="str">
        <f t="shared" si="292"/>
        <v>plays</v>
      </c>
      <c r="S3659">
        <v>42499.296516203707</v>
      </c>
      <c r="T3659">
        <v>42522.570833333331</v>
      </c>
      <c r="U3659" s="11">
        <f t="shared" si="288"/>
        <v>42499.296516203707</v>
      </c>
      <c r="V3659" s="11">
        <f t="shared" si="289"/>
        <v>42522.570833333331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s="7">
        <f t="shared" si="290"/>
        <v>75.5</v>
      </c>
      <c r="Q3660" t="str">
        <f t="shared" si="291"/>
        <v>theater</v>
      </c>
      <c r="R3660" t="str">
        <f t="shared" si="292"/>
        <v>plays</v>
      </c>
      <c r="S3660">
        <v>41775.525231481479</v>
      </c>
      <c r="T3660">
        <v>41821.832638888889</v>
      </c>
      <c r="U3660" s="11">
        <f t="shared" si="288"/>
        <v>41775.525231481479</v>
      </c>
      <c r="V3660" s="11">
        <f t="shared" si="289"/>
        <v>41821.832638888889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s="7">
        <f t="shared" si="290"/>
        <v>235.46</v>
      </c>
      <c r="Q3661" t="str">
        <f t="shared" si="291"/>
        <v>theater</v>
      </c>
      <c r="R3661" t="str">
        <f t="shared" si="292"/>
        <v>plays</v>
      </c>
      <c r="S3661">
        <v>42054.943865740737</v>
      </c>
      <c r="T3661">
        <v>42082.277083333327</v>
      </c>
      <c r="U3661" s="11">
        <f t="shared" si="288"/>
        <v>42054.943865740737</v>
      </c>
      <c r="V3661" s="11">
        <f t="shared" si="289"/>
        <v>42082.277083333327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s="7">
        <f t="shared" si="290"/>
        <v>11.36</v>
      </c>
      <c r="Q3662" t="str">
        <f t="shared" si="291"/>
        <v>theater</v>
      </c>
      <c r="R3662" t="str">
        <f t="shared" si="292"/>
        <v>plays</v>
      </c>
      <c r="S3662">
        <v>41971.547743055555</v>
      </c>
      <c r="T3662">
        <v>41996.547743055555</v>
      </c>
      <c r="U3662" s="11">
        <f t="shared" si="288"/>
        <v>41971.547743055555</v>
      </c>
      <c r="V3662" s="11">
        <f t="shared" si="289"/>
        <v>41996.547743055555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s="7">
        <f t="shared" si="290"/>
        <v>92.5</v>
      </c>
      <c r="Q3663" t="str">
        <f t="shared" si="291"/>
        <v>theater</v>
      </c>
      <c r="R3663" t="str">
        <f t="shared" si="292"/>
        <v>plays</v>
      </c>
      <c r="S3663">
        <v>42447.563333333332</v>
      </c>
      <c r="T3663">
        <v>42469.833333333336</v>
      </c>
      <c r="U3663" s="11">
        <f t="shared" si="288"/>
        <v>42447.563333333332</v>
      </c>
      <c r="V3663" s="11">
        <f t="shared" si="289"/>
        <v>42469.833333333336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s="7">
        <f t="shared" si="290"/>
        <v>202.85</v>
      </c>
      <c r="Q3664" t="str">
        <f t="shared" si="291"/>
        <v>theater</v>
      </c>
      <c r="R3664" t="str">
        <f t="shared" si="292"/>
        <v>plays</v>
      </c>
      <c r="S3664">
        <v>42063.886736111112</v>
      </c>
      <c r="T3664">
        <v>42093.84506944444</v>
      </c>
      <c r="U3664" s="11">
        <f t="shared" si="288"/>
        <v>42063.886736111112</v>
      </c>
      <c r="V3664" s="11">
        <f t="shared" si="289"/>
        <v>42093.84506944444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s="7">
        <f t="shared" si="290"/>
        <v>26</v>
      </c>
      <c r="Q3665" t="str">
        <f t="shared" si="291"/>
        <v>theater</v>
      </c>
      <c r="R3665" t="str">
        <f t="shared" si="292"/>
        <v>plays</v>
      </c>
      <c r="S3665">
        <v>42665.118402777771</v>
      </c>
      <c r="T3665">
        <v>42725.160069444442</v>
      </c>
      <c r="U3665" s="11">
        <f t="shared" si="288"/>
        <v>42665.118402777771</v>
      </c>
      <c r="V3665" s="11">
        <f t="shared" si="289"/>
        <v>42725.160069444442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s="7">
        <f t="shared" si="290"/>
        <v>46.05</v>
      </c>
      <c r="Q3666" t="str">
        <f t="shared" si="291"/>
        <v>theater</v>
      </c>
      <c r="R3666" t="str">
        <f t="shared" si="292"/>
        <v>plays</v>
      </c>
      <c r="S3666">
        <v>42522.91538194444</v>
      </c>
      <c r="T3666">
        <v>42536.91538194444</v>
      </c>
      <c r="U3666" s="11">
        <f t="shared" si="288"/>
        <v>42522.91538194444</v>
      </c>
      <c r="V3666" s="11">
        <f t="shared" si="289"/>
        <v>42536.91538194444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s="7">
        <f t="shared" si="290"/>
        <v>51</v>
      </c>
      <c r="Q3667" t="str">
        <f t="shared" si="291"/>
        <v>theater</v>
      </c>
      <c r="R3667" t="str">
        <f t="shared" si="292"/>
        <v>plays</v>
      </c>
      <c r="S3667">
        <v>42294.47479166666</v>
      </c>
      <c r="T3667">
        <v>42305.495833333327</v>
      </c>
      <c r="U3667" s="11">
        <f t="shared" si="288"/>
        <v>42294.47479166666</v>
      </c>
      <c r="V3667" s="11">
        <f t="shared" si="289"/>
        <v>42305.495833333327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s="7">
        <f t="shared" si="290"/>
        <v>31.58</v>
      </c>
      <c r="Q3668" t="str">
        <f t="shared" si="291"/>
        <v>theater</v>
      </c>
      <c r="R3668" t="str">
        <f t="shared" si="292"/>
        <v>plays</v>
      </c>
      <c r="S3668">
        <v>41822.571550925924</v>
      </c>
      <c r="T3668">
        <v>41843.958333333328</v>
      </c>
      <c r="U3668" s="11">
        <f t="shared" si="288"/>
        <v>41822.571550925924</v>
      </c>
      <c r="V3668" s="11">
        <f t="shared" si="289"/>
        <v>41843.958333333328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s="7">
        <f t="shared" si="290"/>
        <v>53.36</v>
      </c>
      <c r="Q3669" t="str">
        <f t="shared" si="291"/>
        <v>theater</v>
      </c>
      <c r="R3669" t="str">
        <f t="shared" si="292"/>
        <v>plays</v>
      </c>
      <c r="S3669">
        <v>42173.636793981481</v>
      </c>
      <c r="T3669">
        <v>42203.636793981481</v>
      </c>
      <c r="U3669" s="11">
        <f t="shared" si="288"/>
        <v>42173.636793981481</v>
      </c>
      <c r="V3669" s="11">
        <f t="shared" si="289"/>
        <v>42203.636793981481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s="7">
        <f t="shared" si="290"/>
        <v>36.96</v>
      </c>
      <c r="Q3670" t="str">
        <f t="shared" si="291"/>
        <v>theater</v>
      </c>
      <c r="R3670" t="str">
        <f t="shared" si="292"/>
        <v>plays</v>
      </c>
      <c r="S3670">
        <v>42185.222824074073</v>
      </c>
      <c r="T3670">
        <v>42208.439583333333</v>
      </c>
      <c r="U3670" s="11">
        <f t="shared" si="288"/>
        <v>42185.222824074073</v>
      </c>
      <c r="V3670" s="11">
        <f t="shared" si="289"/>
        <v>42208.439583333333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s="7">
        <f t="shared" si="290"/>
        <v>81.290000000000006</v>
      </c>
      <c r="Q3671" t="str">
        <f t="shared" si="291"/>
        <v>theater</v>
      </c>
      <c r="R3671" t="str">
        <f t="shared" si="292"/>
        <v>plays</v>
      </c>
      <c r="S3671">
        <v>42136.341863425921</v>
      </c>
      <c r="T3671">
        <v>42166.341863425921</v>
      </c>
      <c r="U3671" s="11">
        <f t="shared" si="288"/>
        <v>42136.341863425921</v>
      </c>
      <c r="V3671" s="11">
        <f t="shared" si="289"/>
        <v>42166.341863425921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s="7">
        <f t="shared" si="290"/>
        <v>20.079999999999998</v>
      </c>
      <c r="Q3672" t="str">
        <f t="shared" si="291"/>
        <v>theater</v>
      </c>
      <c r="R3672" t="str">
        <f t="shared" si="292"/>
        <v>plays</v>
      </c>
      <c r="S3672">
        <v>42142.180682870363</v>
      </c>
      <c r="T3672">
        <v>42155.624999999993</v>
      </c>
      <c r="U3672" s="11">
        <f t="shared" si="288"/>
        <v>42142.180682870363</v>
      </c>
      <c r="V3672" s="11">
        <f t="shared" si="289"/>
        <v>42155.624999999993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s="7">
        <f t="shared" si="290"/>
        <v>88.25</v>
      </c>
      <c r="Q3673" t="str">
        <f t="shared" si="291"/>
        <v>theater</v>
      </c>
      <c r="R3673" t="str">
        <f t="shared" si="292"/>
        <v>plays</v>
      </c>
      <c r="S3673">
        <v>41820.294756944444</v>
      </c>
      <c r="T3673">
        <v>41840.832638888889</v>
      </c>
      <c r="U3673" s="11">
        <f t="shared" si="288"/>
        <v>41820.294756944444</v>
      </c>
      <c r="V3673" s="11">
        <f t="shared" si="289"/>
        <v>41840.832638888889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s="7">
        <f t="shared" si="290"/>
        <v>53.44</v>
      </c>
      <c r="Q3674" t="str">
        <f t="shared" si="291"/>
        <v>theater</v>
      </c>
      <c r="R3674" t="str">
        <f t="shared" si="292"/>
        <v>plays</v>
      </c>
      <c r="S3674">
        <v>41878.613240740735</v>
      </c>
      <c r="T3674">
        <v>41908.613240740735</v>
      </c>
      <c r="U3674" s="11">
        <f t="shared" si="288"/>
        <v>41878.613240740735</v>
      </c>
      <c r="V3674" s="11">
        <f t="shared" si="289"/>
        <v>41908.613240740735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s="7">
        <f t="shared" si="290"/>
        <v>39.869999999999997</v>
      </c>
      <c r="Q3675" t="str">
        <f t="shared" si="291"/>
        <v>theater</v>
      </c>
      <c r="R3675" t="str">
        <f t="shared" si="292"/>
        <v>plays</v>
      </c>
      <c r="S3675">
        <v>41913.961770833332</v>
      </c>
      <c r="T3675">
        <v>41948.202777777777</v>
      </c>
      <c r="U3675" s="11">
        <f t="shared" si="288"/>
        <v>41913.961770833332</v>
      </c>
      <c r="V3675" s="11">
        <f t="shared" si="289"/>
        <v>41948.202777777777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s="7">
        <f t="shared" si="290"/>
        <v>145.16</v>
      </c>
      <c r="Q3676" t="str">
        <f t="shared" si="291"/>
        <v>theater</v>
      </c>
      <c r="R3676" t="str">
        <f t="shared" si="292"/>
        <v>plays</v>
      </c>
      <c r="S3676">
        <v>42556.539687499993</v>
      </c>
      <c r="T3676">
        <v>42616.539687499993</v>
      </c>
      <c r="U3676" s="11">
        <f t="shared" si="288"/>
        <v>42556.539687499993</v>
      </c>
      <c r="V3676" s="11">
        <f t="shared" si="289"/>
        <v>42616.539687499993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s="7">
        <f t="shared" si="290"/>
        <v>23.33</v>
      </c>
      <c r="Q3677" t="str">
        <f t="shared" si="291"/>
        <v>theater</v>
      </c>
      <c r="R3677" t="str">
        <f t="shared" si="292"/>
        <v>plays</v>
      </c>
      <c r="S3677">
        <v>42493.263680555552</v>
      </c>
      <c r="T3677">
        <v>42505.624999999993</v>
      </c>
      <c r="U3677" s="11">
        <f t="shared" si="288"/>
        <v>42493.263680555552</v>
      </c>
      <c r="V3677" s="11">
        <f t="shared" si="289"/>
        <v>42505.624999999993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s="7">
        <f t="shared" si="290"/>
        <v>64.38</v>
      </c>
      <c r="Q3678" t="str">
        <f t="shared" si="291"/>
        <v>theater</v>
      </c>
      <c r="R3678" t="str">
        <f t="shared" si="292"/>
        <v>plays</v>
      </c>
      <c r="S3678">
        <v>41876.482453703698</v>
      </c>
      <c r="T3678">
        <v>41894.482453703698</v>
      </c>
      <c r="U3678" s="11">
        <f t="shared" si="288"/>
        <v>41876.482453703698</v>
      </c>
      <c r="V3678" s="11">
        <f t="shared" si="289"/>
        <v>41894.482453703698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s="7">
        <f t="shared" si="290"/>
        <v>62.05</v>
      </c>
      <c r="Q3679" t="str">
        <f t="shared" si="291"/>
        <v>theater</v>
      </c>
      <c r="R3679" t="str">
        <f t="shared" si="292"/>
        <v>plays</v>
      </c>
      <c r="S3679">
        <v>41802.240949074068</v>
      </c>
      <c r="T3679">
        <v>41822.832638888889</v>
      </c>
      <c r="U3679" s="11">
        <f t="shared" si="288"/>
        <v>41802.240949074068</v>
      </c>
      <c r="V3679" s="11">
        <f t="shared" si="289"/>
        <v>41822.832638888889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s="7">
        <f t="shared" si="290"/>
        <v>66.13</v>
      </c>
      <c r="Q3680" t="str">
        <f t="shared" si="291"/>
        <v>theater</v>
      </c>
      <c r="R3680" t="str">
        <f t="shared" si="292"/>
        <v>plays</v>
      </c>
      <c r="S3680">
        <v>42120.197893518511</v>
      </c>
      <c r="T3680">
        <v>42155.197893518511</v>
      </c>
      <c r="U3680" s="11">
        <f t="shared" si="288"/>
        <v>42120.197893518511</v>
      </c>
      <c r="V3680" s="11">
        <f t="shared" si="289"/>
        <v>42155.197893518511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s="7">
        <f t="shared" si="290"/>
        <v>73.400000000000006</v>
      </c>
      <c r="Q3681" t="str">
        <f t="shared" si="291"/>
        <v>theater</v>
      </c>
      <c r="R3681" t="str">
        <f t="shared" si="292"/>
        <v>plays</v>
      </c>
      <c r="S3681">
        <v>41786.428020833329</v>
      </c>
      <c r="T3681">
        <v>41820.874305555553</v>
      </c>
      <c r="U3681" s="11">
        <f t="shared" si="288"/>
        <v>41786.428020833329</v>
      </c>
      <c r="V3681" s="11">
        <f t="shared" si="289"/>
        <v>41820.874305555553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s="7">
        <f t="shared" si="290"/>
        <v>99.5</v>
      </c>
      <c r="Q3682" t="str">
        <f t="shared" si="291"/>
        <v>theater</v>
      </c>
      <c r="R3682" t="str">
        <f t="shared" si="292"/>
        <v>plays</v>
      </c>
      <c r="S3682">
        <v>42627.120763888881</v>
      </c>
      <c r="T3682">
        <v>42648.120763888881</v>
      </c>
      <c r="U3682" s="11">
        <f t="shared" si="288"/>
        <v>42627.120763888881</v>
      </c>
      <c r="V3682" s="11">
        <f t="shared" si="289"/>
        <v>42648.120763888881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s="7">
        <f t="shared" si="290"/>
        <v>62.17</v>
      </c>
      <c r="Q3683" t="str">
        <f t="shared" si="291"/>
        <v>theater</v>
      </c>
      <c r="R3683" t="str">
        <f t="shared" si="292"/>
        <v>plays</v>
      </c>
      <c r="S3683">
        <v>42374.318171296291</v>
      </c>
      <c r="T3683">
        <v>42384.318171296291</v>
      </c>
      <c r="U3683" s="11">
        <f t="shared" si="288"/>
        <v>42374.318171296291</v>
      </c>
      <c r="V3683" s="11">
        <f t="shared" si="289"/>
        <v>42384.318171296291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s="7">
        <f t="shared" si="290"/>
        <v>62.33</v>
      </c>
      <c r="Q3684" t="str">
        <f t="shared" si="291"/>
        <v>theater</v>
      </c>
      <c r="R3684" t="str">
        <f t="shared" si="292"/>
        <v>plays</v>
      </c>
      <c r="S3684">
        <v>41772.352060185185</v>
      </c>
      <c r="T3684">
        <v>41805.957638888889</v>
      </c>
      <c r="U3684" s="11">
        <f t="shared" si="288"/>
        <v>41772.352060185185</v>
      </c>
      <c r="V3684" s="11">
        <f t="shared" si="289"/>
        <v>41805.957638888889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s="7">
        <f t="shared" si="290"/>
        <v>58.79</v>
      </c>
      <c r="Q3685" t="str">
        <f t="shared" si="291"/>
        <v>theater</v>
      </c>
      <c r="R3685" t="str">
        <f t="shared" si="292"/>
        <v>plays</v>
      </c>
      <c r="S3685">
        <v>42632.783518518518</v>
      </c>
      <c r="T3685">
        <v>42662.783518518518</v>
      </c>
      <c r="U3685" s="11">
        <f t="shared" si="288"/>
        <v>42632.783518518518</v>
      </c>
      <c r="V3685" s="11">
        <f t="shared" si="289"/>
        <v>42662.783518518518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s="7">
        <f t="shared" si="290"/>
        <v>45.35</v>
      </c>
      <c r="Q3686" t="str">
        <f t="shared" si="291"/>
        <v>theater</v>
      </c>
      <c r="R3686" t="str">
        <f t="shared" si="292"/>
        <v>plays</v>
      </c>
      <c r="S3686">
        <v>42218.84706018518</v>
      </c>
      <c r="T3686">
        <v>42248.84706018518</v>
      </c>
      <c r="U3686" s="11">
        <f t="shared" si="288"/>
        <v>42218.84706018518</v>
      </c>
      <c r="V3686" s="11">
        <f t="shared" si="289"/>
        <v>42248.84706018518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s="7">
        <f t="shared" si="290"/>
        <v>41.94</v>
      </c>
      <c r="Q3687" t="str">
        <f t="shared" si="291"/>
        <v>theater</v>
      </c>
      <c r="R3687" t="str">
        <f t="shared" si="292"/>
        <v>plays</v>
      </c>
      <c r="S3687">
        <v>41753.259942129625</v>
      </c>
      <c r="T3687">
        <v>41778.541666666664</v>
      </c>
      <c r="U3687" s="11">
        <f t="shared" si="288"/>
        <v>41753.259942129625</v>
      </c>
      <c r="V3687" s="11">
        <f t="shared" si="289"/>
        <v>41778.541666666664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s="7">
        <f t="shared" si="290"/>
        <v>59.17</v>
      </c>
      <c r="Q3688" t="str">
        <f t="shared" si="291"/>
        <v>theater</v>
      </c>
      <c r="R3688" t="str">
        <f t="shared" si="292"/>
        <v>plays</v>
      </c>
      <c r="S3688">
        <v>42230.329398148147</v>
      </c>
      <c r="T3688">
        <v>42244.832638888889</v>
      </c>
      <c r="U3688" s="11">
        <f t="shared" si="288"/>
        <v>42230.329398148147</v>
      </c>
      <c r="V3688" s="11">
        <f t="shared" si="289"/>
        <v>42244.832638888889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s="7">
        <f t="shared" si="290"/>
        <v>200.49</v>
      </c>
      <c r="Q3689" t="str">
        <f t="shared" si="291"/>
        <v>theater</v>
      </c>
      <c r="R3689" t="str">
        <f t="shared" si="292"/>
        <v>plays</v>
      </c>
      <c r="S3689">
        <v>41786.884895833333</v>
      </c>
      <c r="T3689">
        <v>41816.884895833333</v>
      </c>
      <c r="U3689" s="11">
        <f t="shared" si="288"/>
        <v>41786.884895833333</v>
      </c>
      <c r="V3689" s="11">
        <f t="shared" si="289"/>
        <v>41816.884895833333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s="7">
        <f t="shared" si="290"/>
        <v>83.97</v>
      </c>
      <c r="Q3690" t="str">
        <f t="shared" si="291"/>
        <v>theater</v>
      </c>
      <c r="R3690" t="str">
        <f t="shared" si="292"/>
        <v>plays</v>
      </c>
      <c r="S3690">
        <v>41829.453749999993</v>
      </c>
      <c r="T3690">
        <v>41859.453749999993</v>
      </c>
      <c r="U3690" s="11">
        <f t="shared" si="288"/>
        <v>41829.453749999993</v>
      </c>
      <c r="V3690" s="11">
        <f t="shared" si="289"/>
        <v>41859.453749999993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s="7">
        <f t="shared" si="290"/>
        <v>57.26</v>
      </c>
      <c r="Q3691" t="str">
        <f t="shared" si="291"/>
        <v>theater</v>
      </c>
      <c r="R3691" t="str">
        <f t="shared" si="292"/>
        <v>plays</v>
      </c>
      <c r="S3691">
        <v>42147.49350694444</v>
      </c>
      <c r="T3691">
        <v>42176.600694444445</v>
      </c>
      <c r="U3691" s="11">
        <f t="shared" si="288"/>
        <v>42147.49350694444</v>
      </c>
      <c r="V3691" s="11">
        <f t="shared" si="289"/>
        <v>42176.600694444445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s="7">
        <f t="shared" si="290"/>
        <v>58.06</v>
      </c>
      <c r="Q3692" t="str">
        <f t="shared" si="291"/>
        <v>theater</v>
      </c>
      <c r="R3692" t="str">
        <f t="shared" si="292"/>
        <v>plays</v>
      </c>
      <c r="S3692">
        <v>41940.264849537038</v>
      </c>
      <c r="T3692">
        <v>41970.306516203702</v>
      </c>
      <c r="U3692" s="11">
        <f t="shared" si="288"/>
        <v>41940.264849537038</v>
      </c>
      <c r="V3692" s="11">
        <f t="shared" si="289"/>
        <v>41970.306516203702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s="7">
        <f t="shared" si="290"/>
        <v>186.8</v>
      </c>
      <c r="Q3693" t="str">
        <f t="shared" si="291"/>
        <v>theater</v>
      </c>
      <c r="R3693" t="str">
        <f t="shared" si="292"/>
        <v>plays</v>
      </c>
      <c r="S3693">
        <v>42020.367233796293</v>
      </c>
      <c r="T3693">
        <v>42064.874305555553</v>
      </c>
      <c r="U3693" s="11">
        <f t="shared" si="288"/>
        <v>42020.367233796293</v>
      </c>
      <c r="V3693" s="11">
        <f t="shared" si="289"/>
        <v>42064.874305555553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s="7">
        <f t="shared" si="290"/>
        <v>74.12</v>
      </c>
      <c r="Q3694" t="str">
        <f t="shared" si="291"/>
        <v>theater</v>
      </c>
      <c r="R3694" t="str">
        <f t="shared" si="292"/>
        <v>plays</v>
      </c>
      <c r="S3694">
        <v>41891.631701388884</v>
      </c>
      <c r="T3694">
        <v>41900.666666666664</v>
      </c>
      <c r="U3694" s="11">
        <f t="shared" si="288"/>
        <v>41891.631701388884</v>
      </c>
      <c r="V3694" s="11">
        <f t="shared" si="289"/>
        <v>41900.666666666664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s="7">
        <f t="shared" si="290"/>
        <v>30.71</v>
      </c>
      <c r="Q3695" t="str">
        <f t="shared" si="291"/>
        <v>theater</v>
      </c>
      <c r="R3695" t="str">
        <f t="shared" si="292"/>
        <v>plays</v>
      </c>
      <c r="S3695">
        <v>42308.85797453703</v>
      </c>
      <c r="T3695">
        <v>42338.604166666664</v>
      </c>
      <c r="U3695" s="11">
        <f t="shared" si="288"/>
        <v>42308.85797453703</v>
      </c>
      <c r="V3695" s="11">
        <f t="shared" si="289"/>
        <v>42338.604166666664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s="7">
        <f t="shared" si="290"/>
        <v>62.67</v>
      </c>
      <c r="Q3696" t="str">
        <f t="shared" si="291"/>
        <v>theater</v>
      </c>
      <c r="R3696" t="str">
        <f t="shared" si="292"/>
        <v>plays</v>
      </c>
      <c r="S3696">
        <v>42489.800543981481</v>
      </c>
      <c r="T3696">
        <v>42526.749999999993</v>
      </c>
      <c r="U3696" s="11">
        <f t="shared" si="288"/>
        <v>42489.800543981481</v>
      </c>
      <c r="V3696" s="11">
        <f t="shared" si="289"/>
        <v>42526.749999999993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s="7">
        <f t="shared" si="290"/>
        <v>121.36</v>
      </c>
      <c r="Q3697" t="str">
        <f t="shared" si="291"/>
        <v>theater</v>
      </c>
      <c r="R3697" t="str">
        <f t="shared" si="292"/>
        <v>plays</v>
      </c>
      <c r="S3697">
        <v>41995.537152777775</v>
      </c>
      <c r="T3697">
        <v>42015.537152777775</v>
      </c>
      <c r="U3697" s="11">
        <f t="shared" si="288"/>
        <v>41995.537152777775</v>
      </c>
      <c r="V3697" s="11">
        <f t="shared" si="289"/>
        <v>42015.537152777775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s="7">
        <f t="shared" si="290"/>
        <v>39.74</v>
      </c>
      <c r="Q3698" t="str">
        <f t="shared" si="291"/>
        <v>theater</v>
      </c>
      <c r="R3698" t="str">
        <f t="shared" si="292"/>
        <v>plays</v>
      </c>
      <c r="S3698">
        <v>41988.283749999995</v>
      </c>
      <c r="T3698">
        <v>42048.283749999995</v>
      </c>
      <c r="U3698" s="11">
        <f t="shared" si="288"/>
        <v>41988.283749999995</v>
      </c>
      <c r="V3698" s="11">
        <f t="shared" si="289"/>
        <v>42048.283749999995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s="7">
        <f t="shared" si="290"/>
        <v>72</v>
      </c>
      <c r="Q3699" t="str">
        <f t="shared" si="291"/>
        <v>theater</v>
      </c>
      <c r="R3699" t="str">
        <f t="shared" si="292"/>
        <v>plays</v>
      </c>
      <c r="S3699">
        <v>42479.1325</v>
      </c>
      <c r="T3699">
        <v>42500.1325</v>
      </c>
      <c r="U3699" s="11">
        <f t="shared" si="288"/>
        <v>42479.1325</v>
      </c>
      <c r="V3699" s="11">
        <f t="shared" si="289"/>
        <v>42500.1325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s="7">
        <f t="shared" si="290"/>
        <v>40.630000000000003</v>
      </c>
      <c r="Q3700" t="str">
        <f t="shared" si="291"/>
        <v>theater</v>
      </c>
      <c r="R3700" t="str">
        <f t="shared" si="292"/>
        <v>plays</v>
      </c>
      <c r="S3700">
        <v>42401.473229166666</v>
      </c>
      <c r="T3700">
        <v>42431.473229166666</v>
      </c>
      <c r="U3700" s="11">
        <f t="shared" si="288"/>
        <v>42401.473229166666</v>
      </c>
      <c r="V3700" s="11">
        <f t="shared" si="289"/>
        <v>42431.473229166666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s="7">
        <f t="shared" si="290"/>
        <v>63</v>
      </c>
      <c r="Q3701" t="str">
        <f t="shared" si="291"/>
        <v>theater</v>
      </c>
      <c r="R3701" t="str">
        <f t="shared" si="292"/>
        <v>plays</v>
      </c>
      <c r="S3701">
        <v>41897.268703703703</v>
      </c>
      <c r="T3701">
        <v>41927.268703703703</v>
      </c>
      <c r="U3701" s="11">
        <f t="shared" si="288"/>
        <v>41897.268703703703</v>
      </c>
      <c r="V3701" s="11">
        <f t="shared" si="289"/>
        <v>41927.268703703703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s="7">
        <f t="shared" si="290"/>
        <v>33.67</v>
      </c>
      <c r="Q3702" t="str">
        <f t="shared" si="291"/>
        <v>theater</v>
      </c>
      <c r="R3702" t="str">
        <f t="shared" si="292"/>
        <v>plays</v>
      </c>
      <c r="S3702">
        <v>41882.25231481481</v>
      </c>
      <c r="T3702">
        <v>41912.333333333328</v>
      </c>
      <c r="U3702" s="11">
        <f t="shared" si="288"/>
        <v>41882.25231481481</v>
      </c>
      <c r="V3702" s="11">
        <f t="shared" si="289"/>
        <v>41912.333333333328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s="7">
        <f t="shared" si="290"/>
        <v>38.590000000000003</v>
      </c>
      <c r="Q3703" t="str">
        <f t="shared" si="291"/>
        <v>theater</v>
      </c>
      <c r="R3703" t="str">
        <f t="shared" si="292"/>
        <v>plays</v>
      </c>
      <c r="S3703">
        <v>42129.208252314813</v>
      </c>
      <c r="T3703">
        <v>42159.208252314813</v>
      </c>
      <c r="U3703" s="11">
        <f t="shared" si="288"/>
        <v>42129.208252314813</v>
      </c>
      <c r="V3703" s="11">
        <f t="shared" si="289"/>
        <v>42159.208252314813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s="7">
        <f t="shared" si="290"/>
        <v>155.94999999999999</v>
      </c>
      <c r="Q3704" t="str">
        <f t="shared" si="291"/>
        <v>theater</v>
      </c>
      <c r="R3704" t="str">
        <f t="shared" si="292"/>
        <v>plays</v>
      </c>
      <c r="S3704">
        <v>42524.204675925925</v>
      </c>
      <c r="T3704">
        <v>42561.624305555553</v>
      </c>
      <c r="U3704" s="11">
        <f t="shared" si="288"/>
        <v>42524.204675925925</v>
      </c>
      <c r="V3704" s="11">
        <f t="shared" si="289"/>
        <v>42561.624305555553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s="7">
        <f t="shared" si="290"/>
        <v>43.2</v>
      </c>
      <c r="Q3705" t="str">
        <f t="shared" si="291"/>
        <v>theater</v>
      </c>
      <c r="R3705" t="str">
        <f t="shared" si="292"/>
        <v>plays</v>
      </c>
      <c r="S3705">
        <v>42556.171157407407</v>
      </c>
      <c r="T3705">
        <v>42594.957638888889</v>
      </c>
      <c r="U3705" s="11">
        <f t="shared" si="288"/>
        <v>42556.171157407407</v>
      </c>
      <c r="V3705" s="11">
        <f t="shared" si="289"/>
        <v>42594.957638888889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s="7">
        <f t="shared" si="290"/>
        <v>15.15</v>
      </c>
      <c r="Q3706" t="str">
        <f t="shared" si="291"/>
        <v>theater</v>
      </c>
      <c r="R3706" t="str">
        <f t="shared" si="292"/>
        <v>plays</v>
      </c>
      <c r="S3706">
        <v>42461.356412037036</v>
      </c>
      <c r="T3706">
        <v>42521.356412037036</v>
      </c>
      <c r="U3706" s="11">
        <f t="shared" si="288"/>
        <v>42461.356412037036</v>
      </c>
      <c r="V3706" s="11">
        <f t="shared" si="289"/>
        <v>42521.356412037036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s="7">
        <f t="shared" si="290"/>
        <v>83.57</v>
      </c>
      <c r="Q3707" t="str">
        <f t="shared" si="291"/>
        <v>theater</v>
      </c>
      <c r="R3707" t="str">
        <f t="shared" si="292"/>
        <v>plays</v>
      </c>
      <c r="S3707">
        <v>41792.209652777776</v>
      </c>
      <c r="T3707">
        <v>41813.416666666664</v>
      </c>
      <c r="U3707" s="11">
        <f t="shared" si="288"/>
        <v>41792.209652777776</v>
      </c>
      <c r="V3707" s="11">
        <f t="shared" si="289"/>
        <v>41813.416666666664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s="7">
        <f t="shared" si="290"/>
        <v>140</v>
      </c>
      <c r="Q3708" t="str">
        <f t="shared" si="291"/>
        <v>theater</v>
      </c>
      <c r="R3708" t="str">
        <f t="shared" si="292"/>
        <v>plays</v>
      </c>
      <c r="S3708">
        <v>41879.580428240741</v>
      </c>
      <c r="T3708">
        <v>41894.580428240741</v>
      </c>
      <c r="U3708" s="11">
        <f t="shared" si="288"/>
        <v>41879.580428240741</v>
      </c>
      <c r="V3708" s="11">
        <f t="shared" si="289"/>
        <v>41894.580428240741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s="7">
        <f t="shared" si="290"/>
        <v>80.87</v>
      </c>
      <c r="Q3709" t="str">
        <f t="shared" si="291"/>
        <v>theater</v>
      </c>
      <c r="R3709" t="str">
        <f t="shared" si="292"/>
        <v>plays</v>
      </c>
      <c r="S3709">
        <v>42551.715023148143</v>
      </c>
      <c r="T3709">
        <v>42572.893055555549</v>
      </c>
      <c r="U3709" s="11">
        <f t="shared" si="288"/>
        <v>42551.715023148143</v>
      </c>
      <c r="V3709" s="11">
        <f t="shared" si="289"/>
        <v>42572.893055555549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s="7">
        <f t="shared" si="290"/>
        <v>53.85</v>
      </c>
      <c r="Q3710" t="str">
        <f t="shared" si="291"/>
        <v>theater</v>
      </c>
      <c r="R3710" t="str">
        <f t="shared" si="292"/>
        <v>plays</v>
      </c>
      <c r="S3710">
        <v>41809.808865740735</v>
      </c>
      <c r="T3710">
        <v>41823.808865740735</v>
      </c>
      <c r="U3710" s="11">
        <f t="shared" si="288"/>
        <v>41809.808865740735</v>
      </c>
      <c r="V3710" s="11">
        <f t="shared" si="289"/>
        <v>41823.808865740735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s="7">
        <f t="shared" si="290"/>
        <v>30.93</v>
      </c>
      <c r="Q3711" t="str">
        <f t="shared" si="291"/>
        <v>theater</v>
      </c>
      <c r="R3711" t="str">
        <f t="shared" si="292"/>
        <v>plays</v>
      </c>
      <c r="S3711">
        <v>41785.374374999999</v>
      </c>
      <c r="T3711">
        <v>41815.374374999999</v>
      </c>
      <c r="U3711" s="11">
        <f t="shared" si="288"/>
        <v>41785.374374999999</v>
      </c>
      <c r="V3711" s="11">
        <f t="shared" si="289"/>
        <v>41815.374374999999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s="7">
        <f t="shared" si="290"/>
        <v>67.959999999999994</v>
      </c>
      <c r="Q3712" t="str">
        <f t="shared" si="291"/>
        <v>theater</v>
      </c>
      <c r="R3712" t="str">
        <f t="shared" si="292"/>
        <v>plays</v>
      </c>
      <c r="S3712">
        <v>42072.242916666662</v>
      </c>
      <c r="T3712">
        <v>42097.242916666662</v>
      </c>
      <c r="U3712" s="11">
        <f t="shared" si="288"/>
        <v>42072.242916666662</v>
      </c>
      <c r="V3712" s="11">
        <f t="shared" si="289"/>
        <v>42097.242916666662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s="7">
        <f t="shared" si="290"/>
        <v>27.14</v>
      </c>
      <c r="Q3713" t="str">
        <f t="shared" si="291"/>
        <v>theater</v>
      </c>
      <c r="R3713" t="str">
        <f t="shared" si="292"/>
        <v>plays</v>
      </c>
      <c r="S3713">
        <v>41779.3908912037</v>
      </c>
      <c r="T3713">
        <v>41805.333333333328</v>
      </c>
      <c r="U3713" s="11">
        <f t="shared" si="288"/>
        <v>41779.3908912037</v>
      </c>
      <c r="V3713" s="11">
        <f t="shared" si="289"/>
        <v>41805.333333333328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s="7">
        <f t="shared" si="290"/>
        <v>110.87</v>
      </c>
      <c r="Q3714" t="str">
        <f t="shared" si="291"/>
        <v>theater</v>
      </c>
      <c r="R3714" t="str">
        <f t="shared" si="292"/>
        <v>plays</v>
      </c>
      <c r="S3714">
        <v>42133.838738425926</v>
      </c>
      <c r="T3714">
        <v>42154.957638888889</v>
      </c>
      <c r="U3714" s="11">
        <f t="shared" ref="U3714:U3777" si="293">(((J3714/60)/60)/24)+DATE(1970,1,1)+(-8/24)</f>
        <v>42133.838738425926</v>
      </c>
      <c r="V3714" s="11">
        <f t="shared" ref="V3714:V3777" si="294">(((I3714/60)/60)/24)+DATE(1970,1,1)+(-8/24)</f>
        <v>42154.957638888889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s="7">
        <f t="shared" ref="P3715:P3778" si="295">ROUND(E3715/L3715,2)</f>
        <v>106.84</v>
      </c>
      <c r="Q3715" t="str">
        <f t="shared" ref="Q3715:Q3778" si="296">LEFT(N3715,SEARCH("/",N3715,1)-1)</f>
        <v>theater</v>
      </c>
      <c r="R3715" t="str">
        <f t="shared" ref="R3715:R3778" si="297">RIGHT(N3715,LEN(N3715)-SEARCH("/",N3715))</f>
        <v>plays</v>
      </c>
      <c r="S3715">
        <v>42505.404699074068</v>
      </c>
      <c r="T3715">
        <v>42525.404699074068</v>
      </c>
      <c r="U3715" s="11">
        <f t="shared" si="293"/>
        <v>42505.404699074068</v>
      </c>
      <c r="V3715" s="11">
        <f t="shared" si="294"/>
        <v>42525.404699074068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s="7">
        <f t="shared" si="295"/>
        <v>105.52</v>
      </c>
      <c r="Q3716" t="str">
        <f t="shared" si="296"/>
        <v>theater</v>
      </c>
      <c r="R3716" t="str">
        <f t="shared" si="297"/>
        <v>plays</v>
      </c>
      <c r="S3716">
        <v>42118.222997685189</v>
      </c>
      <c r="T3716">
        <v>42149.832638888889</v>
      </c>
      <c r="U3716" s="11">
        <f t="shared" si="293"/>
        <v>42118.222997685189</v>
      </c>
      <c r="V3716" s="11">
        <f t="shared" si="294"/>
        <v>42149.832638888889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s="7">
        <f t="shared" si="295"/>
        <v>132.96</v>
      </c>
      <c r="Q3717" t="str">
        <f t="shared" si="296"/>
        <v>theater</v>
      </c>
      <c r="R3717" t="str">
        <f t="shared" si="297"/>
        <v>plays</v>
      </c>
      <c r="S3717">
        <v>42036.662256944437</v>
      </c>
      <c r="T3717">
        <v>42094.202777777777</v>
      </c>
      <c r="U3717" s="11">
        <f t="shared" si="293"/>
        <v>42036.662256944437</v>
      </c>
      <c r="V3717" s="11">
        <f t="shared" si="294"/>
        <v>42094.202777777777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s="7">
        <f t="shared" si="295"/>
        <v>51.92</v>
      </c>
      <c r="Q3718" t="str">
        <f t="shared" si="296"/>
        <v>theater</v>
      </c>
      <c r="R3718" t="str">
        <f t="shared" si="297"/>
        <v>plays</v>
      </c>
      <c r="S3718">
        <v>42360.554502314808</v>
      </c>
      <c r="T3718">
        <v>42390.554502314808</v>
      </c>
      <c r="U3718" s="11">
        <f t="shared" si="293"/>
        <v>42360.554502314808</v>
      </c>
      <c r="V3718" s="11">
        <f t="shared" si="294"/>
        <v>42390.554502314808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s="7">
        <f t="shared" si="295"/>
        <v>310</v>
      </c>
      <c r="Q3719" t="str">
        <f t="shared" si="296"/>
        <v>theater</v>
      </c>
      <c r="R3719" t="str">
        <f t="shared" si="297"/>
        <v>plays</v>
      </c>
      <c r="S3719">
        <v>42102.532974537033</v>
      </c>
      <c r="T3719">
        <v>42133.532974537033</v>
      </c>
      <c r="U3719" s="11">
        <f t="shared" si="293"/>
        <v>42102.532974537033</v>
      </c>
      <c r="V3719" s="11">
        <f t="shared" si="294"/>
        <v>42133.532974537033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s="7">
        <f t="shared" si="295"/>
        <v>26.02</v>
      </c>
      <c r="Q3720" t="str">
        <f t="shared" si="296"/>
        <v>theater</v>
      </c>
      <c r="R3720" t="str">
        <f t="shared" si="297"/>
        <v>plays</v>
      </c>
      <c r="S3720">
        <v>42032.382812499993</v>
      </c>
      <c r="T3720">
        <v>42062.382812499993</v>
      </c>
      <c r="U3720" s="11">
        <f t="shared" si="293"/>
        <v>42032.382812499993</v>
      </c>
      <c r="V3720" s="11">
        <f t="shared" si="294"/>
        <v>42062.382812499993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s="7">
        <f t="shared" si="295"/>
        <v>105</v>
      </c>
      <c r="Q3721" t="str">
        <f t="shared" si="296"/>
        <v>theater</v>
      </c>
      <c r="R3721" t="str">
        <f t="shared" si="297"/>
        <v>plays</v>
      </c>
      <c r="S3721">
        <v>42147.396597222221</v>
      </c>
      <c r="T3721">
        <v>42177.396597222221</v>
      </c>
      <c r="U3721" s="11">
        <f t="shared" si="293"/>
        <v>42147.396597222221</v>
      </c>
      <c r="V3721" s="11">
        <f t="shared" si="294"/>
        <v>42177.396597222221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s="7">
        <f t="shared" si="295"/>
        <v>86.23</v>
      </c>
      <c r="Q3722" t="str">
        <f t="shared" si="296"/>
        <v>theater</v>
      </c>
      <c r="R3722" t="str">
        <f t="shared" si="297"/>
        <v>plays</v>
      </c>
      <c r="S3722">
        <v>42165.659791666665</v>
      </c>
      <c r="T3722">
        <v>42187.659791666665</v>
      </c>
      <c r="U3722" s="11">
        <f t="shared" si="293"/>
        <v>42165.659791666665</v>
      </c>
      <c r="V3722" s="11">
        <f t="shared" si="294"/>
        <v>42187.659791666665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s="7">
        <f t="shared" si="295"/>
        <v>114.55</v>
      </c>
      <c r="Q3723" t="str">
        <f t="shared" si="296"/>
        <v>theater</v>
      </c>
      <c r="R3723" t="str">
        <f t="shared" si="297"/>
        <v>plays</v>
      </c>
      <c r="S3723">
        <v>41927.602824074071</v>
      </c>
      <c r="T3723">
        <v>41948.644490740735</v>
      </c>
      <c r="U3723" s="11">
        <f t="shared" si="293"/>
        <v>41927.602824074071</v>
      </c>
      <c r="V3723" s="11">
        <f t="shared" si="294"/>
        <v>41948.644490740735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s="7">
        <f t="shared" si="295"/>
        <v>47.66</v>
      </c>
      <c r="Q3724" t="str">
        <f t="shared" si="296"/>
        <v>theater</v>
      </c>
      <c r="R3724" t="str">
        <f t="shared" si="297"/>
        <v>plays</v>
      </c>
      <c r="S3724">
        <v>42381.338506944441</v>
      </c>
      <c r="T3724">
        <v>42411.624305555553</v>
      </c>
      <c r="U3724" s="11">
        <f t="shared" si="293"/>
        <v>42381.338506944441</v>
      </c>
      <c r="V3724" s="11">
        <f t="shared" si="294"/>
        <v>42411.624305555553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s="7">
        <f t="shared" si="295"/>
        <v>72.89</v>
      </c>
      <c r="Q3725" t="str">
        <f t="shared" si="296"/>
        <v>theater</v>
      </c>
      <c r="R3725" t="str">
        <f t="shared" si="297"/>
        <v>plays</v>
      </c>
      <c r="S3725">
        <v>41943.419699074075</v>
      </c>
      <c r="T3725">
        <v>41973.461365740739</v>
      </c>
      <c r="U3725" s="11">
        <f t="shared" si="293"/>
        <v>41943.419699074075</v>
      </c>
      <c r="V3725" s="11">
        <f t="shared" si="294"/>
        <v>41973.461365740739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s="7">
        <f t="shared" si="295"/>
        <v>49.55</v>
      </c>
      <c r="Q3726" t="str">
        <f t="shared" si="296"/>
        <v>theater</v>
      </c>
      <c r="R3726" t="str">
        <f t="shared" si="297"/>
        <v>plays</v>
      </c>
      <c r="S3726">
        <v>42465.158101851855</v>
      </c>
      <c r="T3726">
        <v>42494.624999999993</v>
      </c>
      <c r="U3726" s="11">
        <f t="shared" si="293"/>
        <v>42465.158101851855</v>
      </c>
      <c r="V3726" s="11">
        <f t="shared" si="294"/>
        <v>42494.624999999993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s="7">
        <f t="shared" si="295"/>
        <v>25.4</v>
      </c>
      <c r="Q3727" t="str">
        <f t="shared" si="296"/>
        <v>theater</v>
      </c>
      <c r="R3727" t="str">
        <f t="shared" si="297"/>
        <v>plays</v>
      </c>
      <c r="S3727">
        <v>42401.611886574072</v>
      </c>
      <c r="T3727">
        <v>42418.562499999993</v>
      </c>
      <c r="U3727" s="11">
        <f t="shared" si="293"/>
        <v>42401.611886574072</v>
      </c>
      <c r="V3727" s="11">
        <f t="shared" si="294"/>
        <v>42418.562499999993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s="7">
        <f t="shared" si="295"/>
        <v>62.59</v>
      </c>
      <c r="Q3728" t="str">
        <f t="shared" si="296"/>
        <v>theater</v>
      </c>
      <c r="R3728" t="str">
        <f t="shared" si="297"/>
        <v>plays</v>
      </c>
      <c r="S3728">
        <v>42461.807534722226</v>
      </c>
      <c r="T3728">
        <v>42489.541666666664</v>
      </c>
      <c r="U3728" s="11">
        <f t="shared" si="293"/>
        <v>42461.807534722226</v>
      </c>
      <c r="V3728" s="11">
        <f t="shared" si="294"/>
        <v>42489.541666666664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s="7">
        <f t="shared" si="295"/>
        <v>61.06</v>
      </c>
      <c r="Q3729" t="str">
        <f t="shared" si="296"/>
        <v>theater</v>
      </c>
      <c r="R3729" t="str">
        <f t="shared" si="297"/>
        <v>plays</v>
      </c>
      <c r="S3729">
        <v>42632.014976851853</v>
      </c>
      <c r="T3729">
        <v>42662.871527777774</v>
      </c>
      <c r="U3729" s="11">
        <f t="shared" si="293"/>
        <v>42632.014976851853</v>
      </c>
      <c r="V3729" s="11">
        <f t="shared" si="294"/>
        <v>42662.871527777774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7">
        <f t="shared" si="295"/>
        <v>60.06</v>
      </c>
      <c r="Q3730" t="str">
        <f t="shared" si="296"/>
        <v>theater</v>
      </c>
      <c r="R3730" t="str">
        <f t="shared" si="297"/>
        <v>plays</v>
      </c>
      <c r="S3730">
        <v>42204.837685185186</v>
      </c>
      <c r="T3730">
        <v>42234.837685185186</v>
      </c>
      <c r="U3730" s="11">
        <f t="shared" si="293"/>
        <v>42204.837685185186</v>
      </c>
      <c r="V3730" s="11">
        <f t="shared" si="294"/>
        <v>42234.837685185186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7">
        <f t="shared" si="295"/>
        <v>72.400000000000006</v>
      </c>
      <c r="Q3731" t="str">
        <f t="shared" si="296"/>
        <v>theater</v>
      </c>
      <c r="R3731" t="str">
        <f t="shared" si="297"/>
        <v>plays</v>
      </c>
      <c r="S3731">
        <v>42040.871666666666</v>
      </c>
      <c r="T3731">
        <v>42085.829999999994</v>
      </c>
      <c r="U3731" s="11">
        <f t="shared" si="293"/>
        <v>42040.871666666666</v>
      </c>
      <c r="V3731" s="11">
        <f t="shared" si="294"/>
        <v>42085.829999999994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7">
        <f t="shared" si="295"/>
        <v>100</v>
      </c>
      <c r="Q3732" t="str">
        <f t="shared" si="296"/>
        <v>theater</v>
      </c>
      <c r="R3732" t="str">
        <f t="shared" si="297"/>
        <v>plays</v>
      </c>
      <c r="S3732">
        <v>42203.34443287037</v>
      </c>
      <c r="T3732">
        <v>42233.34443287037</v>
      </c>
      <c r="U3732" s="11">
        <f t="shared" si="293"/>
        <v>42203.34443287037</v>
      </c>
      <c r="V3732" s="11">
        <f t="shared" si="294"/>
        <v>42233.34443287037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7">
        <f t="shared" si="295"/>
        <v>51.67</v>
      </c>
      <c r="Q3733" t="str">
        <f t="shared" si="296"/>
        <v>theater</v>
      </c>
      <c r="R3733" t="str">
        <f t="shared" si="297"/>
        <v>plays</v>
      </c>
      <c r="S3733">
        <v>41983.419513888883</v>
      </c>
      <c r="T3733">
        <v>42013.807638888888</v>
      </c>
      <c r="U3733" s="11">
        <f t="shared" si="293"/>
        <v>41983.419513888883</v>
      </c>
      <c r="V3733" s="11">
        <f t="shared" si="294"/>
        <v>42013.807638888888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7">
        <f t="shared" si="295"/>
        <v>32.75</v>
      </c>
      <c r="Q3734" t="str">
        <f t="shared" si="296"/>
        <v>theater</v>
      </c>
      <c r="R3734" t="str">
        <f t="shared" si="297"/>
        <v>plays</v>
      </c>
      <c r="S3734">
        <v>41968.344131944446</v>
      </c>
      <c r="T3734">
        <v>42028.166666666664</v>
      </c>
      <c r="U3734" s="11">
        <f t="shared" si="293"/>
        <v>41968.344131944446</v>
      </c>
      <c r="V3734" s="11">
        <f t="shared" si="294"/>
        <v>42028.166666666664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7" t="e">
        <f t="shared" si="295"/>
        <v>#DIV/0!</v>
      </c>
      <c r="Q3735" t="str">
        <f t="shared" si="296"/>
        <v>theater</v>
      </c>
      <c r="R3735" t="str">
        <f t="shared" si="297"/>
        <v>plays</v>
      </c>
      <c r="S3735">
        <v>42102.691064814811</v>
      </c>
      <c r="T3735">
        <v>42112.604166666664</v>
      </c>
      <c r="U3735" s="11">
        <f t="shared" si="293"/>
        <v>42102.691064814811</v>
      </c>
      <c r="V3735" s="11">
        <f t="shared" si="294"/>
        <v>42112.604166666664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7">
        <f t="shared" si="295"/>
        <v>61</v>
      </c>
      <c r="Q3736" t="str">
        <f t="shared" si="296"/>
        <v>theater</v>
      </c>
      <c r="R3736" t="str">
        <f t="shared" si="297"/>
        <v>plays</v>
      </c>
      <c r="S3736">
        <v>42089.568240740737</v>
      </c>
      <c r="T3736">
        <v>42149.568240740737</v>
      </c>
      <c r="U3736" s="11">
        <f t="shared" si="293"/>
        <v>42089.568240740737</v>
      </c>
      <c r="V3736" s="11">
        <f t="shared" si="294"/>
        <v>42149.568240740737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7">
        <f t="shared" si="295"/>
        <v>10</v>
      </c>
      <c r="Q3737" t="str">
        <f t="shared" si="296"/>
        <v>theater</v>
      </c>
      <c r="R3737" t="str">
        <f t="shared" si="297"/>
        <v>plays</v>
      </c>
      <c r="S3737">
        <v>42122.359826388885</v>
      </c>
      <c r="T3737">
        <v>42152.359826388885</v>
      </c>
      <c r="U3737" s="11">
        <f t="shared" si="293"/>
        <v>42122.359826388885</v>
      </c>
      <c r="V3737" s="11">
        <f t="shared" si="294"/>
        <v>42152.359826388885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7">
        <f t="shared" si="295"/>
        <v>10</v>
      </c>
      <c r="Q3738" t="str">
        <f t="shared" si="296"/>
        <v>theater</v>
      </c>
      <c r="R3738" t="str">
        <f t="shared" si="297"/>
        <v>plays</v>
      </c>
      <c r="S3738">
        <v>42048.378391203696</v>
      </c>
      <c r="T3738">
        <v>42086.416666666664</v>
      </c>
      <c r="U3738" s="11">
        <f t="shared" si="293"/>
        <v>42048.378391203696</v>
      </c>
      <c r="V3738" s="11">
        <f t="shared" si="294"/>
        <v>42086.416666666664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7">
        <f t="shared" si="295"/>
        <v>37.5</v>
      </c>
      <c r="Q3739" t="str">
        <f t="shared" si="296"/>
        <v>theater</v>
      </c>
      <c r="R3739" t="str">
        <f t="shared" si="297"/>
        <v>plays</v>
      </c>
      <c r="S3739">
        <v>42297.357673611106</v>
      </c>
      <c r="T3739">
        <v>42319.957638888889</v>
      </c>
      <c r="U3739" s="11">
        <f t="shared" si="293"/>
        <v>42297.357673611106</v>
      </c>
      <c r="V3739" s="11">
        <f t="shared" si="294"/>
        <v>42319.957638888889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7">
        <f t="shared" si="295"/>
        <v>45</v>
      </c>
      <c r="Q3740" t="str">
        <f t="shared" si="296"/>
        <v>theater</v>
      </c>
      <c r="R3740" t="str">
        <f t="shared" si="297"/>
        <v>plays</v>
      </c>
      <c r="S3740">
        <v>41813.605381944442</v>
      </c>
      <c r="T3740">
        <v>41835.583333333328</v>
      </c>
      <c r="U3740" s="11">
        <f t="shared" si="293"/>
        <v>41813.605381944442</v>
      </c>
      <c r="V3740" s="11">
        <f t="shared" si="294"/>
        <v>41835.583333333328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7">
        <f t="shared" si="295"/>
        <v>100.63</v>
      </c>
      <c r="Q3741" t="str">
        <f t="shared" si="296"/>
        <v>theater</v>
      </c>
      <c r="R3741" t="str">
        <f t="shared" si="297"/>
        <v>plays</v>
      </c>
      <c r="S3741">
        <v>42548.116527777776</v>
      </c>
      <c r="T3741">
        <v>42568.116527777776</v>
      </c>
      <c r="U3741" s="11">
        <f t="shared" si="293"/>
        <v>42548.116527777776</v>
      </c>
      <c r="V3741" s="11">
        <f t="shared" si="294"/>
        <v>42568.116527777776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7">
        <f t="shared" si="295"/>
        <v>25.57</v>
      </c>
      <c r="Q3742" t="str">
        <f t="shared" si="296"/>
        <v>theater</v>
      </c>
      <c r="R3742" t="str">
        <f t="shared" si="297"/>
        <v>plays</v>
      </c>
      <c r="S3742">
        <v>41832.756423611107</v>
      </c>
      <c r="T3742">
        <v>41862.745810185181</v>
      </c>
      <c r="U3742" s="11">
        <f t="shared" si="293"/>
        <v>41832.756423611107</v>
      </c>
      <c r="V3742" s="11">
        <f t="shared" si="294"/>
        <v>41862.745810185181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7" t="e">
        <f t="shared" si="295"/>
        <v>#DIV/0!</v>
      </c>
      <c r="Q3743" t="str">
        <f t="shared" si="296"/>
        <v>theater</v>
      </c>
      <c r="R3743" t="str">
        <f t="shared" si="297"/>
        <v>plays</v>
      </c>
      <c r="S3743">
        <v>42325.587384259255</v>
      </c>
      <c r="T3743">
        <v>42355.587384259255</v>
      </c>
      <c r="U3743" s="11">
        <f t="shared" si="293"/>
        <v>42325.587384259255</v>
      </c>
      <c r="V3743" s="11">
        <f t="shared" si="294"/>
        <v>42355.587384259255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7">
        <f t="shared" si="295"/>
        <v>25</v>
      </c>
      <c r="Q3744" t="str">
        <f t="shared" si="296"/>
        <v>theater</v>
      </c>
      <c r="R3744" t="str">
        <f t="shared" si="297"/>
        <v>plays</v>
      </c>
      <c r="S3744">
        <v>41857.881296296291</v>
      </c>
      <c r="T3744">
        <v>41887.881296296291</v>
      </c>
      <c r="U3744" s="11">
        <f t="shared" si="293"/>
        <v>41857.881296296291</v>
      </c>
      <c r="V3744" s="11">
        <f t="shared" si="294"/>
        <v>41887.881296296291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7" t="e">
        <f t="shared" si="295"/>
        <v>#DIV/0!</v>
      </c>
      <c r="Q3745" t="str">
        <f t="shared" si="296"/>
        <v>theater</v>
      </c>
      <c r="R3745" t="str">
        <f t="shared" si="297"/>
        <v>plays</v>
      </c>
      <c r="S3745">
        <v>41793.376898148148</v>
      </c>
      <c r="T3745">
        <v>41823.376898148148</v>
      </c>
      <c r="U3745" s="11">
        <f t="shared" si="293"/>
        <v>41793.376898148148</v>
      </c>
      <c r="V3745" s="11">
        <f t="shared" si="294"/>
        <v>41823.376898148148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7" t="e">
        <f t="shared" si="295"/>
        <v>#DIV/0!</v>
      </c>
      <c r="Q3746" t="str">
        <f t="shared" si="296"/>
        <v>theater</v>
      </c>
      <c r="R3746" t="str">
        <f t="shared" si="297"/>
        <v>plays</v>
      </c>
      <c r="S3746">
        <v>41793.480925925927</v>
      </c>
      <c r="T3746">
        <v>41824.832638888889</v>
      </c>
      <c r="U3746" s="11">
        <f t="shared" si="293"/>
        <v>41793.480925925927</v>
      </c>
      <c r="V3746" s="11">
        <f t="shared" si="294"/>
        <v>41824.832638888889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7">
        <f t="shared" si="295"/>
        <v>10</v>
      </c>
      <c r="Q3747" t="str">
        <f t="shared" si="296"/>
        <v>theater</v>
      </c>
      <c r="R3747" t="str">
        <f t="shared" si="297"/>
        <v>plays</v>
      </c>
      <c r="S3747">
        <v>41831.364606481482</v>
      </c>
      <c r="T3747">
        <v>41861.364606481482</v>
      </c>
      <c r="U3747" s="11">
        <f t="shared" si="293"/>
        <v>41831.364606481482</v>
      </c>
      <c r="V3747" s="11">
        <f t="shared" si="294"/>
        <v>41861.364606481482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7">
        <f t="shared" si="295"/>
        <v>202</v>
      </c>
      <c r="Q3748" t="str">
        <f t="shared" si="296"/>
        <v>theater</v>
      </c>
      <c r="R3748" t="str">
        <f t="shared" si="297"/>
        <v>plays</v>
      </c>
      <c r="S3748">
        <v>42621.05600694444</v>
      </c>
      <c r="T3748">
        <v>42651.05600694444</v>
      </c>
      <c r="U3748" s="11">
        <f t="shared" si="293"/>
        <v>42621.05600694444</v>
      </c>
      <c r="V3748" s="11">
        <f t="shared" si="294"/>
        <v>42651.05600694444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7">
        <f t="shared" si="295"/>
        <v>25</v>
      </c>
      <c r="Q3749" t="str">
        <f t="shared" si="296"/>
        <v>theater</v>
      </c>
      <c r="R3749" t="str">
        <f t="shared" si="297"/>
        <v>plays</v>
      </c>
      <c r="S3749">
        <v>42163.966388888883</v>
      </c>
      <c r="T3749">
        <v>42190.624305555553</v>
      </c>
      <c r="U3749" s="11">
        <f t="shared" si="293"/>
        <v>42163.966388888883</v>
      </c>
      <c r="V3749" s="11">
        <f t="shared" si="294"/>
        <v>42190.624305555553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s="7">
        <f t="shared" si="295"/>
        <v>99.54</v>
      </c>
      <c r="Q3750" t="str">
        <f t="shared" si="296"/>
        <v>theater</v>
      </c>
      <c r="R3750" t="str">
        <f t="shared" si="297"/>
        <v>musical</v>
      </c>
      <c r="S3750">
        <v>42395.373101851852</v>
      </c>
      <c r="T3750">
        <v>42415.915972222218</v>
      </c>
      <c r="U3750" s="11">
        <f t="shared" si="293"/>
        <v>42395.373101851852</v>
      </c>
      <c r="V3750" s="11">
        <f t="shared" si="294"/>
        <v>42415.915972222218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s="7">
        <f t="shared" si="295"/>
        <v>75</v>
      </c>
      <c r="Q3751" t="str">
        <f t="shared" si="296"/>
        <v>theater</v>
      </c>
      <c r="R3751" t="str">
        <f t="shared" si="297"/>
        <v>musical</v>
      </c>
      <c r="S3751">
        <v>42457.793842592589</v>
      </c>
      <c r="T3751">
        <v>42488.832638888889</v>
      </c>
      <c r="U3751" s="11">
        <f t="shared" si="293"/>
        <v>42457.793842592589</v>
      </c>
      <c r="V3751" s="11">
        <f t="shared" si="294"/>
        <v>42488.832638888889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s="7">
        <f t="shared" si="295"/>
        <v>215.25</v>
      </c>
      <c r="Q3752" t="str">
        <f t="shared" si="296"/>
        <v>theater</v>
      </c>
      <c r="R3752" t="str">
        <f t="shared" si="297"/>
        <v>musical</v>
      </c>
      <c r="S3752">
        <v>42016.648240740738</v>
      </c>
      <c r="T3752">
        <v>42044.999305555553</v>
      </c>
      <c r="U3752" s="11">
        <f t="shared" si="293"/>
        <v>42016.648240740738</v>
      </c>
      <c r="V3752" s="11">
        <f t="shared" si="294"/>
        <v>42044.999305555553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s="7">
        <f t="shared" si="295"/>
        <v>120.55</v>
      </c>
      <c r="Q3753" t="str">
        <f t="shared" si="296"/>
        <v>theater</v>
      </c>
      <c r="R3753" t="str">
        <f t="shared" si="297"/>
        <v>musical</v>
      </c>
      <c r="S3753">
        <v>42402.702233796292</v>
      </c>
      <c r="T3753">
        <v>42462.66056712962</v>
      </c>
      <c r="U3753" s="11">
        <f t="shared" si="293"/>
        <v>42402.702233796292</v>
      </c>
      <c r="V3753" s="11">
        <f t="shared" si="294"/>
        <v>42462.66056712962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s="7">
        <f t="shared" si="295"/>
        <v>37.67</v>
      </c>
      <c r="Q3754" t="str">
        <f t="shared" si="296"/>
        <v>theater</v>
      </c>
      <c r="R3754" t="str">
        <f t="shared" si="297"/>
        <v>musical</v>
      </c>
      <c r="S3754">
        <v>42619.469155092585</v>
      </c>
      <c r="T3754">
        <v>42659.541666666664</v>
      </c>
      <c r="U3754" s="11">
        <f t="shared" si="293"/>
        <v>42619.469155092585</v>
      </c>
      <c r="V3754" s="11">
        <f t="shared" si="294"/>
        <v>42659.541666666664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s="7">
        <f t="shared" si="295"/>
        <v>172.23</v>
      </c>
      <c r="Q3755" t="str">
        <f t="shared" si="296"/>
        <v>theater</v>
      </c>
      <c r="R3755" t="str">
        <f t="shared" si="297"/>
        <v>musical</v>
      </c>
      <c r="S3755">
        <v>42128.490740740737</v>
      </c>
      <c r="T3755">
        <v>42157.666666666664</v>
      </c>
      <c r="U3755" s="11">
        <f t="shared" si="293"/>
        <v>42128.490740740737</v>
      </c>
      <c r="V3755" s="11">
        <f t="shared" si="294"/>
        <v>42157.666666666664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s="7">
        <f t="shared" si="295"/>
        <v>111.11</v>
      </c>
      <c r="Q3756" t="str">
        <f t="shared" si="296"/>
        <v>theater</v>
      </c>
      <c r="R3756" t="str">
        <f t="shared" si="297"/>
        <v>musical</v>
      </c>
      <c r="S3756">
        <v>41808.54788194444</v>
      </c>
      <c r="T3756">
        <v>41845.874305555553</v>
      </c>
      <c r="U3756" s="11">
        <f t="shared" si="293"/>
        <v>41808.54788194444</v>
      </c>
      <c r="V3756" s="11">
        <f t="shared" si="294"/>
        <v>41845.874305555553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s="7">
        <f t="shared" si="295"/>
        <v>25.46</v>
      </c>
      <c r="Q3757" t="str">
        <f t="shared" si="296"/>
        <v>theater</v>
      </c>
      <c r="R3757" t="str">
        <f t="shared" si="297"/>
        <v>musical</v>
      </c>
      <c r="S3757">
        <v>42445.533645833326</v>
      </c>
      <c r="T3757">
        <v>42475.533645833326</v>
      </c>
      <c r="U3757" s="11">
        <f t="shared" si="293"/>
        <v>42445.533645833326</v>
      </c>
      <c r="V3757" s="11">
        <f t="shared" si="294"/>
        <v>42475.533645833326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s="7">
        <f t="shared" si="295"/>
        <v>267.64999999999998</v>
      </c>
      <c r="Q3758" t="str">
        <f t="shared" si="296"/>
        <v>theater</v>
      </c>
      <c r="R3758" t="str">
        <f t="shared" si="297"/>
        <v>musical</v>
      </c>
      <c r="S3758">
        <v>41771.481458333328</v>
      </c>
      <c r="T3758">
        <v>41801.481458333328</v>
      </c>
      <c r="U3758" s="11">
        <f t="shared" si="293"/>
        <v>41771.481458333328</v>
      </c>
      <c r="V3758" s="11">
        <f t="shared" si="294"/>
        <v>41801.481458333328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s="7">
        <f t="shared" si="295"/>
        <v>75.959999999999994</v>
      </c>
      <c r="Q3759" t="str">
        <f t="shared" si="296"/>
        <v>theater</v>
      </c>
      <c r="R3759" t="str">
        <f t="shared" si="297"/>
        <v>musical</v>
      </c>
      <c r="S3759">
        <v>41954.517534722218</v>
      </c>
      <c r="T3759">
        <v>41974.517534722218</v>
      </c>
      <c r="U3759" s="11">
        <f t="shared" si="293"/>
        <v>41954.517534722218</v>
      </c>
      <c r="V3759" s="11">
        <f t="shared" si="294"/>
        <v>41974.517534722218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s="7">
        <f t="shared" si="295"/>
        <v>59.04</v>
      </c>
      <c r="Q3760" t="str">
        <f t="shared" si="296"/>
        <v>theater</v>
      </c>
      <c r="R3760" t="str">
        <f t="shared" si="297"/>
        <v>musical</v>
      </c>
      <c r="S3760">
        <v>41747.13817129629</v>
      </c>
      <c r="T3760">
        <v>41777.875</v>
      </c>
      <c r="U3760" s="11">
        <f t="shared" si="293"/>
        <v>41747.13817129629</v>
      </c>
      <c r="V3760" s="11">
        <f t="shared" si="294"/>
        <v>41777.875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s="7">
        <f t="shared" si="295"/>
        <v>50.11</v>
      </c>
      <c r="Q3761" t="str">
        <f t="shared" si="296"/>
        <v>theater</v>
      </c>
      <c r="R3761" t="str">
        <f t="shared" si="297"/>
        <v>musical</v>
      </c>
      <c r="S3761">
        <v>42181.774918981479</v>
      </c>
      <c r="T3761">
        <v>42241.774918981479</v>
      </c>
      <c r="U3761" s="11">
        <f t="shared" si="293"/>
        <v>42181.774918981479</v>
      </c>
      <c r="V3761" s="11">
        <f t="shared" si="294"/>
        <v>42241.774918981479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s="7">
        <f t="shared" si="295"/>
        <v>55.5</v>
      </c>
      <c r="Q3762" t="str">
        <f t="shared" si="296"/>
        <v>theater</v>
      </c>
      <c r="R3762" t="str">
        <f t="shared" si="297"/>
        <v>musical</v>
      </c>
      <c r="S3762">
        <v>41739.191967592589</v>
      </c>
      <c r="T3762">
        <v>41764.191967592589</v>
      </c>
      <c r="U3762" s="11">
        <f t="shared" si="293"/>
        <v>41739.191967592589</v>
      </c>
      <c r="V3762" s="11">
        <f t="shared" si="294"/>
        <v>41764.191967592589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s="7">
        <f t="shared" si="295"/>
        <v>166.67</v>
      </c>
      <c r="Q3763" t="str">
        <f t="shared" si="296"/>
        <v>theater</v>
      </c>
      <c r="R3763" t="str">
        <f t="shared" si="297"/>
        <v>musical</v>
      </c>
      <c r="S3763">
        <v>42173.133530092593</v>
      </c>
      <c r="T3763">
        <v>42226.624999999993</v>
      </c>
      <c r="U3763" s="11">
        <f t="shared" si="293"/>
        <v>42173.133530092593</v>
      </c>
      <c r="V3763" s="11">
        <f t="shared" si="294"/>
        <v>42226.624999999993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s="7">
        <f t="shared" si="295"/>
        <v>47.43</v>
      </c>
      <c r="Q3764" t="str">
        <f t="shared" si="296"/>
        <v>theater</v>
      </c>
      <c r="R3764" t="str">
        <f t="shared" si="297"/>
        <v>musical</v>
      </c>
      <c r="S3764">
        <v>42193.480196759258</v>
      </c>
      <c r="T3764">
        <v>42218.480196759258</v>
      </c>
      <c r="U3764" s="11">
        <f t="shared" si="293"/>
        <v>42193.480196759258</v>
      </c>
      <c r="V3764" s="11">
        <f t="shared" si="294"/>
        <v>42218.480196759258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s="7">
        <f t="shared" si="295"/>
        <v>64.94</v>
      </c>
      <c r="Q3765" t="str">
        <f t="shared" si="296"/>
        <v>theater</v>
      </c>
      <c r="R3765" t="str">
        <f t="shared" si="297"/>
        <v>musical</v>
      </c>
      <c r="S3765">
        <v>42065.416967592588</v>
      </c>
      <c r="T3765">
        <v>42095.375300925924</v>
      </c>
      <c r="U3765" s="11">
        <f t="shared" si="293"/>
        <v>42065.416967592588</v>
      </c>
      <c r="V3765" s="11">
        <f t="shared" si="294"/>
        <v>42095.375300925924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s="7">
        <f t="shared" si="295"/>
        <v>55.56</v>
      </c>
      <c r="Q3766" t="str">
        <f t="shared" si="296"/>
        <v>theater</v>
      </c>
      <c r="R3766" t="str">
        <f t="shared" si="297"/>
        <v>musical</v>
      </c>
      <c r="S3766">
        <v>42499.509629629632</v>
      </c>
      <c r="T3766">
        <v>42518.691666666658</v>
      </c>
      <c r="U3766" s="11">
        <f t="shared" si="293"/>
        <v>42499.509629629632</v>
      </c>
      <c r="V3766" s="11">
        <f t="shared" si="294"/>
        <v>42518.691666666658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s="7">
        <f t="shared" si="295"/>
        <v>74.22</v>
      </c>
      <c r="Q3767" t="str">
        <f t="shared" si="296"/>
        <v>theater</v>
      </c>
      <c r="R3767" t="str">
        <f t="shared" si="297"/>
        <v>musical</v>
      </c>
      <c r="S3767">
        <v>41820.443078703705</v>
      </c>
      <c r="T3767">
        <v>41850.443078703705</v>
      </c>
      <c r="U3767" s="11">
        <f t="shared" si="293"/>
        <v>41820.443078703705</v>
      </c>
      <c r="V3767" s="11">
        <f t="shared" si="294"/>
        <v>41850.443078703705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s="7">
        <f t="shared" si="295"/>
        <v>106.93</v>
      </c>
      <c r="Q3768" t="str">
        <f t="shared" si="296"/>
        <v>theater</v>
      </c>
      <c r="R3768" t="str">
        <f t="shared" si="297"/>
        <v>musical</v>
      </c>
      <c r="S3768">
        <v>41787.833854166667</v>
      </c>
      <c r="T3768">
        <v>41822.833854166667</v>
      </c>
      <c r="U3768" s="11">
        <f t="shared" si="293"/>
        <v>41787.833854166667</v>
      </c>
      <c r="V3768" s="11">
        <f t="shared" si="294"/>
        <v>41822.833854166667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s="7">
        <f t="shared" si="295"/>
        <v>41.7</v>
      </c>
      <c r="Q3769" t="str">
        <f t="shared" si="296"/>
        <v>theater</v>
      </c>
      <c r="R3769" t="str">
        <f t="shared" si="297"/>
        <v>musical</v>
      </c>
      <c r="S3769">
        <v>42049.686307870368</v>
      </c>
      <c r="T3769">
        <v>42063.874305555553</v>
      </c>
      <c r="U3769" s="11">
        <f t="shared" si="293"/>
        <v>42049.686307870368</v>
      </c>
      <c r="V3769" s="11">
        <f t="shared" si="294"/>
        <v>42063.874305555553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s="7">
        <f t="shared" si="295"/>
        <v>74.239999999999995</v>
      </c>
      <c r="Q3770" t="str">
        <f t="shared" si="296"/>
        <v>theater</v>
      </c>
      <c r="R3770" t="str">
        <f t="shared" si="297"/>
        <v>musical</v>
      </c>
      <c r="S3770">
        <v>41772.394560185181</v>
      </c>
      <c r="T3770">
        <v>41802.394560185181</v>
      </c>
      <c r="U3770" s="11">
        <f t="shared" si="293"/>
        <v>41772.394560185181</v>
      </c>
      <c r="V3770" s="11">
        <f t="shared" si="294"/>
        <v>41802.394560185181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s="7">
        <f t="shared" si="295"/>
        <v>73.33</v>
      </c>
      <c r="Q3771" t="str">
        <f t="shared" si="296"/>
        <v>theater</v>
      </c>
      <c r="R3771" t="str">
        <f t="shared" si="297"/>
        <v>musical</v>
      </c>
      <c r="S3771">
        <v>42445.264803240738</v>
      </c>
      <c r="T3771">
        <v>42475.264803240738</v>
      </c>
      <c r="U3771" s="11">
        <f t="shared" si="293"/>
        <v>42445.264803240738</v>
      </c>
      <c r="V3771" s="11">
        <f t="shared" si="294"/>
        <v>42475.264803240738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s="7">
        <f t="shared" si="295"/>
        <v>100</v>
      </c>
      <c r="Q3772" t="str">
        <f t="shared" si="296"/>
        <v>theater</v>
      </c>
      <c r="R3772" t="str">
        <f t="shared" si="297"/>
        <v>musical</v>
      </c>
      <c r="S3772">
        <v>42138.597337962965</v>
      </c>
      <c r="T3772">
        <v>42168.597337962965</v>
      </c>
      <c r="U3772" s="11">
        <f t="shared" si="293"/>
        <v>42138.597337962965</v>
      </c>
      <c r="V3772" s="11">
        <f t="shared" si="294"/>
        <v>42168.597337962965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s="7">
        <f t="shared" si="295"/>
        <v>38.42</v>
      </c>
      <c r="Q3773" t="str">
        <f t="shared" si="296"/>
        <v>theater</v>
      </c>
      <c r="R3773" t="str">
        <f t="shared" si="297"/>
        <v>musical</v>
      </c>
      <c r="S3773">
        <v>42493.52375</v>
      </c>
      <c r="T3773">
        <v>42507.666666666664</v>
      </c>
      <c r="U3773" s="11">
        <f t="shared" si="293"/>
        <v>42493.52375</v>
      </c>
      <c r="V3773" s="11">
        <f t="shared" si="294"/>
        <v>42507.666666666664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s="7">
        <f t="shared" si="295"/>
        <v>166.97</v>
      </c>
      <c r="Q3774" t="str">
        <f t="shared" si="296"/>
        <v>theater</v>
      </c>
      <c r="R3774" t="str">
        <f t="shared" si="297"/>
        <v>musical</v>
      </c>
      <c r="S3774">
        <v>42682.283634259256</v>
      </c>
      <c r="T3774">
        <v>42702.916666666664</v>
      </c>
      <c r="U3774" s="11">
        <f t="shared" si="293"/>
        <v>42682.283634259256</v>
      </c>
      <c r="V3774" s="11">
        <f t="shared" si="294"/>
        <v>42702.916666666664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s="7">
        <f t="shared" si="295"/>
        <v>94.91</v>
      </c>
      <c r="Q3775" t="str">
        <f t="shared" si="296"/>
        <v>theater</v>
      </c>
      <c r="R3775" t="str">
        <f t="shared" si="297"/>
        <v>musical</v>
      </c>
      <c r="S3775">
        <v>42655.67184027777</v>
      </c>
      <c r="T3775">
        <v>42688.755555555552</v>
      </c>
      <c r="U3775" s="11">
        <f t="shared" si="293"/>
        <v>42655.67184027777</v>
      </c>
      <c r="V3775" s="11">
        <f t="shared" si="294"/>
        <v>42688.755555555552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s="7">
        <f t="shared" si="295"/>
        <v>100</v>
      </c>
      <c r="Q3776" t="str">
        <f t="shared" si="296"/>
        <v>theater</v>
      </c>
      <c r="R3776" t="str">
        <f t="shared" si="297"/>
        <v>musical</v>
      </c>
      <c r="S3776">
        <v>42087.458969907406</v>
      </c>
      <c r="T3776">
        <v>42103.458969907406</v>
      </c>
      <c r="U3776" s="11">
        <f t="shared" si="293"/>
        <v>42087.458969907406</v>
      </c>
      <c r="V3776" s="11">
        <f t="shared" si="294"/>
        <v>42103.458969907406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s="7">
        <f t="shared" si="295"/>
        <v>143.21</v>
      </c>
      <c r="Q3777" t="str">
        <f t="shared" si="296"/>
        <v>theater</v>
      </c>
      <c r="R3777" t="str">
        <f t="shared" si="297"/>
        <v>musical</v>
      </c>
      <c r="S3777">
        <v>42075.609293981477</v>
      </c>
      <c r="T3777">
        <v>42102.833333333336</v>
      </c>
      <c r="U3777" s="11">
        <f t="shared" si="293"/>
        <v>42075.609293981477</v>
      </c>
      <c r="V3777" s="11">
        <f t="shared" si="294"/>
        <v>42102.833333333336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s="7">
        <f t="shared" si="295"/>
        <v>90.82</v>
      </c>
      <c r="Q3778" t="str">
        <f t="shared" si="296"/>
        <v>theater</v>
      </c>
      <c r="R3778" t="str">
        <f t="shared" si="297"/>
        <v>musical</v>
      </c>
      <c r="S3778">
        <v>41814.034467592588</v>
      </c>
      <c r="T3778">
        <v>41851.708333333328</v>
      </c>
      <c r="U3778" s="11">
        <f t="shared" ref="U3778:U3841" si="298">(((J3778/60)/60)/24)+DATE(1970,1,1)+(-8/24)</f>
        <v>41814.034467592588</v>
      </c>
      <c r="V3778" s="11">
        <f t="shared" ref="V3778:V3841" si="299">(((I3778/60)/60)/24)+DATE(1970,1,1)+(-8/24)</f>
        <v>41851.708333333328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s="7">
        <f t="shared" ref="P3779:P3842" si="300">ROUND(E3779/L3779,2)</f>
        <v>48.54</v>
      </c>
      <c r="Q3779" t="str">
        <f t="shared" ref="Q3779:Q3842" si="301">LEFT(N3779,SEARCH("/",N3779,1)-1)</f>
        <v>theater</v>
      </c>
      <c r="R3779" t="str">
        <f t="shared" ref="R3779:R3842" si="302">RIGHT(N3779,LEN(N3779)-SEARCH("/",N3779))</f>
        <v>musical</v>
      </c>
      <c r="S3779">
        <v>41886.778020833335</v>
      </c>
      <c r="T3779">
        <v>41908.833333333328</v>
      </c>
      <c r="U3779" s="11">
        <f t="shared" si="298"/>
        <v>41886.778020833335</v>
      </c>
      <c r="V3779" s="11">
        <f t="shared" si="299"/>
        <v>41908.833333333328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s="7">
        <f t="shared" si="300"/>
        <v>70.03</v>
      </c>
      <c r="Q3780" t="str">
        <f t="shared" si="301"/>
        <v>theater</v>
      </c>
      <c r="R3780" t="str">
        <f t="shared" si="302"/>
        <v>musical</v>
      </c>
      <c r="S3780">
        <v>41989.485879629625</v>
      </c>
      <c r="T3780">
        <v>42049.485879629625</v>
      </c>
      <c r="U3780" s="11">
        <f t="shared" si="298"/>
        <v>41989.485879629625</v>
      </c>
      <c r="V3780" s="11">
        <f t="shared" si="299"/>
        <v>42049.485879629625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s="7">
        <f t="shared" si="300"/>
        <v>135.63</v>
      </c>
      <c r="Q3781" t="str">
        <f t="shared" si="301"/>
        <v>theater</v>
      </c>
      <c r="R3781" t="str">
        <f t="shared" si="302"/>
        <v>musical</v>
      </c>
      <c r="S3781">
        <v>42425.402083333327</v>
      </c>
      <c r="T3781">
        <v>42455.36041666667</v>
      </c>
      <c r="U3781" s="11">
        <f t="shared" si="298"/>
        <v>42425.402083333327</v>
      </c>
      <c r="V3781" s="11">
        <f t="shared" si="299"/>
        <v>42455.36041666667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s="7">
        <f t="shared" si="300"/>
        <v>100</v>
      </c>
      <c r="Q3782" t="str">
        <f t="shared" si="301"/>
        <v>theater</v>
      </c>
      <c r="R3782" t="str">
        <f t="shared" si="302"/>
        <v>musical</v>
      </c>
      <c r="S3782">
        <v>42165.886400462965</v>
      </c>
      <c r="T3782">
        <v>42198.504166666658</v>
      </c>
      <c r="U3782" s="11">
        <f t="shared" si="298"/>
        <v>42165.886400462965</v>
      </c>
      <c r="V3782" s="11">
        <f t="shared" si="299"/>
        <v>42198.504166666658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s="7">
        <f t="shared" si="300"/>
        <v>94.9</v>
      </c>
      <c r="Q3783" t="str">
        <f t="shared" si="301"/>
        <v>theater</v>
      </c>
      <c r="R3783" t="str">
        <f t="shared" si="302"/>
        <v>musical</v>
      </c>
      <c r="S3783">
        <v>41865.549594907403</v>
      </c>
      <c r="T3783">
        <v>41890.549594907403</v>
      </c>
      <c r="U3783" s="11">
        <f t="shared" si="298"/>
        <v>41865.549594907403</v>
      </c>
      <c r="V3783" s="11">
        <f t="shared" si="299"/>
        <v>41890.549594907403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s="7">
        <f t="shared" si="300"/>
        <v>75.37</v>
      </c>
      <c r="Q3784" t="str">
        <f t="shared" si="301"/>
        <v>theater</v>
      </c>
      <c r="R3784" t="str">
        <f t="shared" si="302"/>
        <v>musical</v>
      </c>
      <c r="S3784">
        <v>42546.528900462967</v>
      </c>
      <c r="T3784">
        <v>42575.624999999993</v>
      </c>
      <c r="U3784" s="11">
        <f t="shared" si="298"/>
        <v>42546.528900462967</v>
      </c>
      <c r="V3784" s="11">
        <f t="shared" si="299"/>
        <v>42575.624999999993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s="7">
        <f t="shared" si="300"/>
        <v>64.459999999999994</v>
      </c>
      <c r="Q3785" t="str">
        <f t="shared" si="301"/>
        <v>theater</v>
      </c>
      <c r="R3785" t="str">
        <f t="shared" si="302"/>
        <v>musical</v>
      </c>
      <c r="S3785">
        <v>42419.806944444441</v>
      </c>
      <c r="T3785">
        <v>42444.333333333336</v>
      </c>
      <c r="U3785" s="11">
        <f t="shared" si="298"/>
        <v>42419.806944444441</v>
      </c>
      <c r="V3785" s="11">
        <f t="shared" si="299"/>
        <v>42444.333333333336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s="7">
        <f t="shared" si="300"/>
        <v>115</v>
      </c>
      <c r="Q3786" t="str">
        <f t="shared" si="301"/>
        <v>theater</v>
      </c>
      <c r="R3786" t="str">
        <f t="shared" si="302"/>
        <v>musical</v>
      </c>
      <c r="S3786">
        <v>42531.647361111107</v>
      </c>
      <c r="T3786">
        <v>42561.647361111107</v>
      </c>
      <c r="U3786" s="11">
        <f t="shared" si="298"/>
        <v>42531.647361111107</v>
      </c>
      <c r="V3786" s="11">
        <f t="shared" si="299"/>
        <v>42561.647361111107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s="7">
        <f t="shared" si="300"/>
        <v>100.5</v>
      </c>
      <c r="Q3787" t="str">
        <f t="shared" si="301"/>
        <v>theater</v>
      </c>
      <c r="R3787" t="str">
        <f t="shared" si="302"/>
        <v>musical</v>
      </c>
      <c r="S3787">
        <v>42548.305196759255</v>
      </c>
      <c r="T3787">
        <v>42584.085416666661</v>
      </c>
      <c r="U3787" s="11">
        <f t="shared" si="298"/>
        <v>42548.305196759255</v>
      </c>
      <c r="V3787" s="11">
        <f t="shared" si="299"/>
        <v>42584.085416666661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s="7">
        <f t="shared" si="300"/>
        <v>93.77</v>
      </c>
      <c r="Q3788" t="str">
        <f t="shared" si="301"/>
        <v>theater</v>
      </c>
      <c r="R3788" t="str">
        <f t="shared" si="302"/>
        <v>musical</v>
      </c>
      <c r="S3788">
        <v>42486.704571759255</v>
      </c>
      <c r="T3788">
        <v>42516.704571759255</v>
      </c>
      <c r="U3788" s="11">
        <f t="shared" si="298"/>
        <v>42486.704571759255</v>
      </c>
      <c r="V3788" s="11">
        <f t="shared" si="299"/>
        <v>42516.704571759255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s="7">
        <f t="shared" si="300"/>
        <v>35.1</v>
      </c>
      <c r="Q3789" t="str">
        <f t="shared" si="301"/>
        <v>theater</v>
      </c>
      <c r="R3789" t="str">
        <f t="shared" si="302"/>
        <v>musical</v>
      </c>
      <c r="S3789">
        <v>42167.201458333329</v>
      </c>
      <c r="T3789">
        <v>42195.832638888889</v>
      </c>
      <c r="U3789" s="11">
        <f t="shared" si="298"/>
        <v>42167.201458333329</v>
      </c>
      <c r="V3789" s="11">
        <f t="shared" si="299"/>
        <v>42195.832638888889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7">
        <f t="shared" si="300"/>
        <v>500</v>
      </c>
      <c r="Q3790" t="str">
        <f t="shared" si="301"/>
        <v>theater</v>
      </c>
      <c r="R3790" t="str">
        <f t="shared" si="302"/>
        <v>musical</v>
      </c>
      <c r="S3790">
        <v>42333.362488425926</v>
      </c>
      <c r="T3790">
        <v>42361.345833333333</v>
      </c>
      <c r="U3790" s="11">
        <f t="shared" si="298"/>
        <v>42333.362488425926</v>
      </c>
      <c r="V3790" s="11">
        <f t="shared" si="299"/>
        <v>42361.345833333333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7">
        <f t="shared" si="300"/>
        <v>29</v>
      </c>
      <c r="Q3791" t="str">
        <f t="shared" si="301"/>
        <v>theater</v>
      </c>
      <c r="R3791" t="str">
        <f t="shared" si="302"/>
        <v>musical</v>
      </c>
      <c r="S3791">
        <v>42138.465486111112</v>
      </c>
      <c r="T3791">
        <v>42170.465486111112</v>
      </c>
      <c r="U3791" s="11">
        <f t="shared" si="298"/>
        <v>42138.465486111112</v>
      </c>
      <c r="V3791" s="11">
        <f t="shared" si="299"/>
        <v>42170.465486111112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7" t="e">
        <f t="shared" si="300"/>
        <v>#DIV/0!</v>
      </c>
      <c r="Q3792" t="str">
        <f t="shared" si="301"/>
        <v>theater</v>
      </c>
      <c r="R3792" t="str">
        <f t="shared" si="302"/>
        <v>musical</v>
      </c>
      <c r="S3792">
        <v>42666.333599537036</v>
      </c>
      <c r="T3792">
        <v>42696.3752662037</v>
      </c>
      <c r="U3792" s="11">
        <f t="shared" si="298"/>
        <v>42666.333599537036</v>
      </c>
      <c r="V3792" s="11">
        <f t="shared" si="299"/>
        <v>42696.3752662037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7" t="e">
        <f t="shared" si="300"/>
        <v>#DIV/0!</v>
      </c>
      <c r="Q3793" t="str">
        <f t="shared" si="301"/>
        <v>theater</v>
      </c>
      <c r="R3793" t="str">
        <f t="shared" si="302"/>
        <v>musical</v>
      </c>
      <c r="S3793">
        <v>41766.3587037037</v>
      </c>
      <c r="T3793">
        <v>41826.3587037037</v>
      </c>
      <c r="U3793" s="11">
        <f t="shared" si="298"/>
        <v>41766.3587037037</v>
      </c>
      <c r="V3793" s="11">
        <f t="shared" si="299"/>
        <v>41826.3587037037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7">
        <f t="shared" si="300"/>
        <v>17.5</v>
      </c>
      <c r="Q3794" t="str">
        <f t="shared" si="301"/>
        <v>theater</v>
      </c>
      <c r="R3794" t="str">
        <f t="shared" si="302"/>
        <v>musical</v>
      </c>
      <c r="S3794">
        <v>42170.113680555551</v>
      </c>
      <c r="T3794">
        <v>42200.113680555551</v>
      </c>
      <c r="U3794" s="11">
        <f t="shared" si="298"/>
        <v>42170.113680555551</v>
      </c>
      <c r="V3794" s="11">
        <f t="shared" si="299"/>
        <v>42200.113680555551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7">
        <f t="shared" si="300"/>
        <v>174</v>
      </c>
      <c r="Q3795" t="str">
        <f t="shared" si="301"/>
        <v>theater</v>
      </c>
      <c r="R3795" t="str">
        <f t="shared" si="302"/>
        <v>musical</v>
      </c>
      <c r="S3795">
        <v>41968.60565972222</v>
      </c>
      <c r="T3795">
        <v>41989.60565972222</v>
      </c>
      <c r="U3795" s="11">
        <f t="shared" si="298"/>
        <v>41968.60565972222</v>
      </c>
      <c r="V3795" s="11">
        <f t="shared" si="299"/>
        <v>41989.60565972222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7">
        <f t="shared" si="300"/>
        <v>50</v>
      </c>
      <c r="Q3796" t="str">
        <f t="shared" si="301"/>
        <v>theater</v>
      </c>
      <c r="R3796" t="str">
        <f t="shared" si="302"/>
        <v>musical</v>
      </c>
      <c r="S3796">
        <v>42132.247152777774</v>
      </c>
      <c r="T3796">
        <v>42162.247152777774</v>
      </c>
      <c r="U3796" s="11">
        <f t="shared" si="298"/>
        <v>42132.247152777774</v>
      </c>
      <c r="V3796" s="11">
        <f t="shared" si="299"/>
        <v>42162.247152777774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7">
        <f t="shared" si="300"/>
        <v>5</v>
      </c>
      <c r="Q3797" t="str">
        <f t="shared" si="301"/>
        <v>theater</v>
      </c>
      <c r="R3797" t="str">
        <f t="shared" si="302"/>
        <v>musical</v>
      </c>
      <c r="S3797">
        <v>42201.102893518517</v>
      </c>
      <c r="T3797">
        <v>42244.604166666664</v>
      </c>
      <c r="U3797" s="11">
        <f t="shared" si="298"/>
        <v>42201.102893518517</v>
      </c>
      <c r="V3797" s="11">
        <f t="shared" si="299"/>
        <v>42244.604166666664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7">
        <f t="shared" si="300"/>
        <v>1</v>
      </c>
      <c r="Q3798" t="str">
        <f t="shared" si="301"/>
        <v>theater</v>
      </c>
      <c r="R3798" t="str">
        <f t="shared" si="302"/>
        <v>musical</v>
      </c>
      <c r="S3798">
        <v>42688.696250000001</v>
      </c>
      <c r="T3798">
        <v>42748.696250000001</v>
      </c>
      <c r="U3798" s="11">
        <f t="shared" si="298"/>
        <v>42688.696250000001</v>
      </c>
      <c r="V3798" s="11">
        <f t="shared" si="299"/>
        <v>42748.696250000001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7">
        <f t="shared" si="300"/>
        <v>145.41</v>
      </c>
      <c r="Q3799" t="str">
        <f t="shared" si="301"/>
        <v>theater</v>
      </c>
      <c r="R3799" t="str">
        <f t="shared" si="302"/>
        <v>musical</v>
      </c>
      <c r="S3799">
        <v>42084.548206018517</v>
      </c>
      <c r="T3799">
        <v>42114.548206018517</v>
      </c>
      <c r="U3799" s="11">
        <f t="shared" si="298"/>
        <v>42084.548206018517</v>
      </c>
      <c r="V3799" s="11">
        <f t="shared" si="299"/>
        <v>42114.548206018517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7">
        <f t="shared" si="300"/>
        <v>205</v>
      </c>
      <c r="Q3800" t="str">
        <f t="shared" si="301"/>
        <v>theater</v>
      </c>
      <c r="R3800" t="str">
        <f t="shared" si="302"/>
        <v>musical</v>
      </c>
      <c r="S3800">
        <v>41831.389444444445</v>
      </c>
      <c r="T3800">
        <v>41861.389444444445</v>
      </c>
      <c r="U3800" s="11">
        <f t="shared" si="298"/>
        <v>41831.389444444445</v>
      </c>
      <c r="V3800" s="11">
        <f t="shared" si="299"/>
        <v>41861.389444444445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7">
        <f t="shared" si="300"/>
        <v>100.5</v>
      </c>
      <c r="Q3801" t="str">
        <f t="shared" si="301"/>
        <v>theater</v>
      </c>
      <c r="R3801" t="str">
        <f t="shared" si="302"/>
        <v>musical</v>
      </c>
      <c r="S3801">
        <v>42410.597719907404</v>
      </c>
      <c r="T3801">
        <v>42440.597719907404</v>
      </c>
      <c r="U3801" s="11">
        <f t="shared" si="298"/>
        <v>42410.597719907404</v>
      </c>
      <c r="V3801" s="11">
        <f t="shared" si="299"/>
        <v>42440.597719907404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7">
        <f t="shared" si="300"/>
        <v>55.06</v>
      </c>
      <c r="Q3802" t="str">
        <f t="shared" si="301"/>
        <v>theater</v>
      </c>
      <c r="R3802" t="str">
        <f t="shared" si="302"/>
        <v>musical</v>
      </c>
      <c r="S3802">
        <v>41982.403738425921</v>
      </c>
      <c r="T3802">
        <v>42014.874305555553</v>
      </c>
      <c r="U3802" s="11">
        <f t="shared" si="298"/>
        <v>41982.403738425921</v>
      </c>
      <c r="V3802" s="11">
        <f t="shared" si="299"/>
        <v>42014.874305555553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7">
        <f t="shared" si="300"/>
        <v>47.33</v>
      </c>
      <c r="Q3803" t="str">
        <f t="shared" si="301"/>
        <v>theater</v>
      </c>
      <c r="R3803" t="str">
        <f t="shared" si="302"/>
        <v>musical</v>
      </c>
      <c r="S3803">
        <v>41975.342777777776</v>
      </c>
      <c r="T3803">
        <v>42006.342777777776</v>
      </c>
      <c r="U3803" s="11">
        <f t="shared" si="298"/>
        <v>41975.342777777776</v>
      </c>
      <c r="V3803" s="11">
        <f t="shared" si="299"/>
        <v>42006.342777777776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7" t="e">
        <f t="shared" si="300"/>
        <v>#DIV/0!</v>
      </c>
      <c r="Q3804" t="str">
        <f t="shared" si="301"/>
        <v>theater</v>
      </c>
      <c r="R3804" t="str">
        <f t="shared" si="302"/>
        <v>musical</v>
      </c>
      <c r="S3804">
        <v>42268.792893518512</v>
      </c>
      <c r="T3804">
        <v>42298.792893518512</v>
      </c>
      <c r="U3804" s="11">
        <f t="shared" si="298"/>
        <v>42268.792893518512</v>
      </c>
      <c r="V3804" s="11">
        <f t="shared" si="299"/>
        <v>42298.792893518512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7">
        <f t="shared" si="300"/>
        <v>58.95</v>
      </c>
      <c r="Q3805" t="str">
        <f t="shared" si="301"/>
        <v>theater</v>
      </c>
      <c r="R3805" t="str">
        <f t="shared" si="302"/>
        <v>musical</v>
      </c>
      <c r="S3805">
        <v>42403.638518518514</v>
      </c>
      <c r="T3805">
        <v>42433.638518518514</v>
      </c>
      <c r="U3805" s="11">
        <f t="shared" si="298"/>
        <v>42403.638518518514</v>
      </c>
      <c r="V3805" s="11">
        <f t="shared" si="299"/>
        <v>42433.638518518514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7" t="e">
        <f t="shared" si="300"/>
        <v>#DIV/0!</v>
      </c>
      <c r="Q3806" t="str">
        <f t="shared" si="301"/>
        <v>theater</v>
      </c>
      <c r="R3806" t="str">
        <f t="shared" si="302"/>
        <v>musical</v>
      </c>
      <c r="S3806">
        <v>42526.676203703704</v>
      </c>
      <c r="T3806">
        <v>42581.958333333336</v>
      </c>
      <c r="U3806" s="11">
        <f t="shared" si="298"/>
        <v>42526.676203703704</v>
      </c>
      <c r="V3806" s="11">
        <f t="shared" si="299"/>
        <v>42581.958333333336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7">
        <f t="shared" si="300"/>
        <v>1.5</v>
      </c>
      <c r="Q3807" t="str">
        <f t="shared" si="301"/>
        <v>theater</v>
      </c>
      <c r="R3807" t="str">
        <f t="shared" si="302"/>
        <v>musical</v>
      </c>
      <c r="S3807">
        <v>41849.553703703699</v>
      </c>
      <c r="T3807">
        <v>41909.553703703699</v>
      </c>
      <c r="U3807" s="11">
        <f t="shared" si="298"/>
        <v>41849.553703703699</v>
      </c>
      <c r="V3807" s="11">
        <f t="shared" si="299"/>
        <v>41909.553703703699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7">
        <f t="shared" si="300"/>
        <v>5</v>
      </c>
      <c r="Q3808" t="str">
        <f t="shared" si="301"/>
        <v>theater</v>
      </c>
      <c r="R3808" t="str">
        <f t="shared" si="302"/>
        <v>musical</v>
      </c>
      <c r="S3808">
        <v>41798.925706018512</v>
      </c>
      <c r="T3808">
        <v>41818.925706018512</v>
      </c>
      <c r="U3808" s="11">
        <f t="shared" si="298"/>
        <v>41798.925706018512</v>
      </c>
      <c r="V3808" s="11">
        <f t="shared" si="299"/>
        <v>41818.925706018512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7">
        <f t="shared" si="300"/>
        <v>50.56</v>
      </c>
      <c r="Q3809" t="str">
        <f t="shared" si="301"/>
        <v>theater</v>
      </c>
      <c r="R3809" t="str">
        <f t="shared" si="302"/>
        <v>musical</v>
      </c>
      <c r="S3809">
        <v>42090.575682870367</v>
      </c>
      <c r="T3809">
        <v>42097.575682870367</v>
      </c>
      <c r="U3809" s="11">
        <f t="shared" si="298"/>
        <v>42090.575682870367</v>
      </c>
      <c r="V3809" s="11">
        <f t="shared" si="299"/>
        <v>42097.575682870367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s="7">
        <f t="shared" si="300"/>
        <v>41.67</v>
      </c>
      <c r="Q3810" t="str">
        <f t="shared" si="301"/>
        <v>theater</v>
      </c>
      <c r="R3810" t="str">
        <f t="shared" si="302"/>
        <v>plays</v>
      </c>
      <c r="S3810">
        <v>42059.12059027778</v>
      </c>
      <c r="T3810">
        <v>42119.078923611109</v>
      </c>
      <c r="U3810" s="11">
        <f t="shared" si="298"/>
        <v>42059.12059027778</v>
      </c>
      <c r="V3810" s="11">
        <f t="shared" si="299"/>
        <v>42119.078923611109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s="7">
        <f t="shared" si="300"/>
        <v>53.29</v>
      </c>
      <c r="Q3811" t="str">
        <f t="shared" si="301"/>
        <v>theater</v>
      </c>
      <c r="R3811" t="str">
        <f t="shared" si="302"/>
        <v>plays</v>
      </c>
      <c r="S3811">
        <v>41800.193368055552</v>
      </c>
      <c r="T3811">
        <v>41850.625</v>
      </c>
      <c r="U3811" s="11">
        <f t="shared" si="298"/>
        <v>41800.193368055552</v>
      </c>
      <c r="V3811" s="11">
        <f t="shared" si="299"/>
        <v>41850.625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s="7">
        <f t="shared" si="300"/>
        <v>70.23</v>
      </c>
      <c r="Q3812" t="str">
        <f t="shared" si="301"/>
        <v>theater</v>
      </c>
      <c r="R3812" t="str">
        <f t="shared" si="302"/>
        <v>plays</v>
      </c>
      <c r="S3812">
        <v>42054.515717592592</v>
      </c>
      <c r="T3812">
        <v>42084.474050925921</v>
      </c>
      <c r="U3812" s="11">
        <f t="shared" si="298"/>
        <v>42054.515717592592</v>
      </c>
      <c r="V3812" s="11">
        <f t="shared" si="299"/>
        <v>42084.474050925921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s="7">
        <f t="shared" si="300"/>
        <v>43.42</v>
      </c>
      <c r="Q3813" t="str">
        <f t="shared" si="301"/>
        <v>theater</v>
      </c>
      <c r="R3813" t="str">
        <f t="shared" si="302"/>
        <v>plays</v>
      </c>
      <c r="S3813">
        <v>42487.293668981474</v>
      </c>
      <c r="T3813">
        <v>42521.124999999993</v>
      </c>
      <c r="U3813" s="11">
        <f t="shared" si="298"/>
        <v>42487.293668981474</v>
      </c>
      <c r="V3813" s="11">
        <f t="shared" si="299"/>
        <v>42521.124999999993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s="7">
        <f t="shared" si="300"/>
        <v>199.18</v>
      </c>
      <c r="Q3814" t="str">
        <f t="shared" si="301"/>
        <v>theater</v>
      </c>
      <c r="R3814" t="str">
        <f t="shared" si="302"/>
        <v>plays</v>
      </c>
      <c r="S3814">
        <v>42109.417916666665</v>
      </c>
      <c r="T3814">
        <v>42155.832638888889</v>
      </c>
      <c r="U3814" s="11">
        <f t="shared" si="298"/>
        <v>42109.417916666665</v>
      </c>
      <c r="V3814" s="11">
        <f t="shared" si="299"/>
        <v>42155.832638888889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s="7">
        <f t="shared" si="300"/>
        <v>78.52</v>
      </c>
      <c r="Q3815" t="str">
        <f t="shared" si="301"/>
        <v>theater</v>
      </c>
      <c r="R3815" t="str">
        <f t="shared" si="302"/>
        <v>plays</v>
      </c>
      <c r="S3815">
        <v>42496.942372685182</v>
      </c>
      <c r="T3815">
        <v>42535.571527777771</v>
      </c>
      <c r="U3815" s="11">
        <f t="shared" si="298"/>
        <v>42496.942372685182</v>
      </c>
      <c r="V3815" s="11">
        <f t="shared" si="299"/>
        <v>42535.571527777771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s="7">
        <f t="shared" si="300"/>
        <v>61.82</v>
      </c>
      <c r="Q3816" t="str">
        <f t="shared" si="301"/>
        <v>theater</v>
      </c>
      <c r="R3816" t="str">
        <f t="shared" si="302"/>
        <v>plays</v>
      </c>
      <c r="S3816">
        <v>42058.570740740739</v>
      </c>
      <c r="T3816">
        <v>42094.832638888889</v>
      </c>
      <c r="U3816" s="11">
        <f t="shared" si="298"/>
        <v>42058.570740740739</v>
      </c>
      <c r="V3816" s="11">
        <f t="shared" si="299"/>
        <v>42094.832638888889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s="7">
        <f t="shared" si="300"/>
        <v>50</v>
      </c>
      <c r="Q3817" t="str">
        <f t="shared" si="301"/>
        <v>theater</v>
      </c>
      <c r="R3817" t="str">
        <f t="shared" si="302"/>
        <v>plays</v>
      </c>
      <c r="S3817">
        <v>42206.926585648143</v>
      </c>
      <c r="T3817">
        <v>42236.624999999993</v>
      </c>
      <c r="U3817" s="11">
        <f t="shared" si="298"/>
        <v>42206.926585648143</v>
      </c>
      <c r="V3817" s="11">
        <f t="shared" si="299"/>
        <v>42236.624999999993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s="7">
        <f t="shared" si="300"/>
        <v>48.34</v>
      </c>
      <c r="Q3818" t="str">
        <f t="shared" si="301"/>
        <v>theater</v>
      </c>
      <c r="R3818" t="str">
        <f t="shared" si="302"/>
        <v>plays</v>
      </c>
      <c r="S3818">
        <v>41807.356747685182</v>
      </c>
      <c r="T3818">
        <v>41837.356747685182</v>
      </c>
      <c r="U3818" s="11">
        <f t="shared" si="298"/>
        <v>41807.356747685182</v>
      </c>
      <c r="V3818" s="11">
        <f t="shared" si="299"/>
        <v>41837.356747685182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s="7">
        <f t="shared" si="300"/>
        <v>107.25</v>
      </c>
      <c r="Q3819" t="str">
        <f t="shared" si="301"/>
        <v>theater</v>
      </c>
      <c r="R3819" t="str">
        <f t="shared" si="302"/>
        <v>plays</v>
      </c>
      <c r="S3819">
        <v>42284.363611111105</v>
      </c>
      <c r="T3819">
        <v>42300.832638888889</v>
      </c>
      <c r="U3819" s="11">
        <f t="shared" si="298"/>
        <v>42284.363611111105</v>
      </c>
      <c r="V3819" s="11">
        <f t="shared" si="299"/>
        <v>42300.832638888889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s="7">
        <f t="shared" si="300"/>
        <v>57</v>
      </c>
      <c r="Q3820" t="str">
        <f t="shared" si="301"/>
        <v>theater</v>
      </c>
      <c r="R3820" t="str">
        <f t="shared" si="302"/>
        <v>plays</v>
      </c>
      <c r="S3820">
        <v>42045.509050925924</v>
      </c>
      <c r="T3820">
        <v>42075.467384259253</v>
      </c>
      <c r="U3820" s="11">
        <f t="shared" si="298"/>
        <v>42045.509050925924</v>
      </c>
      <c r="V3820" s="11">
        <f t="shared" si="299"/>
        <v>42075.467384259253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s="7">
        <f t="shared" si="300"/>
        <v>40.92</v>
      </c>
      <c r="Q3821" t="str">
        <f t="shared" si="301"/>
        <v>theater</v>
      </c>
      <c r="R3821" t="str">
        <f t="shared" si="302"/>
        <v>plays</v>
      </c>
      <c r="S3821">
        <v>42183.876203703701</v>
      </c>
      <c r="T3821">
        <v>42202.543055555558</v>
      </c>
      <c r="U3821" s="11">
        <f t="shared" si="298"/>
        <v>42183.876203703701</v>
      </c>
      <c r="V3821" s="11">
        <f t="shared" si="299"/>
        <v>42202.543055555558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s="7">
        <f t="shared" si="300"/>
        <v>21.5</v>
      </c>
      <c r="Q3822" t="str">
        <f t="shared" si="301"/>
        <v>theater</v>
      </c>
      <c r="R3822" t="str">
        <f t="shared" si="302"/>
        <v>plays</v>
      </c>
      <c r="S3822">
        <v>42160.318483796298</v>
      </c>
      <c r="T3822">
        <v>42190.318483796298</v>
      </c>
      <c r="U3822" s="11">
        <f t="shared" si="298"/>
        <v>42160.318483796298</v>
      </c>
      <c r="V3822" s="11">
        <f t="shared" si="299"/>
        <v>42190.318483796298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s="7">
        <f t="shared" si="300"/>
        <v>79.540000000000006</v>
      </c>
      <c r="Q3823" t="str">
        <f t="shared" si="301"/>
        <v>theater</v>
      </c>
      <c r="R3823" t="str">
        <f t="shared" si="302"/>
        <v>plays</v>
      </c>
      <c r="S3823">
        <v>42340.847303240742</v>
      </c>
      <c r="T3823">
        <v>42372.847303240742</v>
      </c>
      <c r="U3823" s="11">
        <f t="shared" si="298"/>
        <v>42340.847303240742</v>
      </c>
      <c r="V3823" s="11">
        <f t="shared" si="299"/>
        <v>42372.847303240742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 s="7">
        <f t="shared" si="300"/>
        <v>72.38</v>
      </c>
      <c r="Q3824" t="str">
        <f t="shared" si="301"/>
        <v>theater</v>
      </c>
      <c r="R3824" t="str">
        <f t="shared" si="302"/>
        <v>plays</v>
      </c>
      <c r="S3824">
        <v>42329.504826388882</v>
      </c>
      <c r="T3824">
        <v>42388.624305555553</v>
      </c>
      <c r="U3824" s="11">
        <f t="shared" si="298"/>
        <v>42329.504826388882</v>
      </c>
      <c r="V3824" s="11">
        <f t="shared" si="299"/>
        <v>42388.624305555553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s="7">
        <f t="shared" si="300"/>
        <v>64.63</v>
      </c>
      <c r="Q3825" t="str">
        <f t="shared" si="301"/>
        <v>theater</v>
      </c>
      <c r="R3825" t="str">
        <f t="shared" si="302"/>
        <v>plays</v>
      </c>
      <c r="S3825">
        <v>42170.576898148145</v>
      </c>
      <c r="T3825">
        <v>42204.832638888889</v>
      </c>
      <c r="U3825" s="11">
        <f t="shared" si="298"/>
        <v>42170.576898148145</v>
      </c>
      <c r="V3825" s="11">
        <f t="shared" si="299"/>
        <v>42204.832638888889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s="7">
        <f t="shared" si="300"/>
        <v>38.57</v>
      </c>
      <c r="Q3826" t="str">
        <f t="shared" si="301"/>
        <v>theater</v>
      </c>
      <c r="R3826" t="str">
        <f t="shared" si="302"/>
        <v>plays</v>
      </c>
      <c r="S3826">
        <v>42571.292858796289</v>
      </c>
      <c r="T3826">
        <v>42583.236805555549</v>
      </c>
      <c r="U3826" s="11">
        <f t="shared" si="298"/>
        <v>42571.292858796289</v>
      </c>
      <c r="V3826" s="11">
        <f t="shared" si="299"/>
        <v>42583.236805555549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s="7">
        <f t="shared" si="300"/>
        <v>107.57</v>
      </c>
      <c r="Q3827" t="str">
        <f t="shared" si="301"/>
        <v>theater</v>
      </c>
      <c r="R3827" t="str">
        <f t="shared" si="302"/>
        <v>plays</v>
      </c>
      <c r="S3827">
        <v>42150.736273148148</v>
      </c>
      <c r="T3827">
        <v>42171.736273148148</v>
      </c>
      <c r="U3827" s="11">
        <f t="shared" si="298"/>
        <v>42150.736273148148</v>
      </c>
      <c r="V3827" s="11">
        <f t="shared" si="299"/>
        <v>42171.736273148148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s="7">
        <f t="shared" si="300"/>
        <v>27.5</v>
      </c>
      <c r="Q3828" t="str">
        <f t="shared" si="301"/>
        <v>theater</v>
      </c>
      <c r="R3828" t="str">
        <f t="shared" si="302"/>
        <v>plays</v>
      </c>
      <c r="S3828">
        <v>42101.090208333328</v>
      </c>
      <c r="T3828">
        <v>42131.090208333328</v>
      </c>
      <c r="U3828" s="11">
        <f t="shared" si="298"/>
        <v>42101.090208333328</v>
      </c>
      <c r="V3828" s="11">
        <f t="shared" si="299"/>
        <v>42131.090208333328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s="7">
        <f t="shared" si="300"/>
        <v>70.459999999999994</v>
      </c>
      <c r="Q3829" t="str">
        <f t="shared" si="301"/>
        <v>theater</v>
      </c>
      <c r="R3829" t="str">
        <f t="shared" si="302"/>
        <v>plays</v>
      </c>
      <c r="S3829">
        <v>42034.594918981478</v>
      </c>
      <c r="T3829">
        <v>42089.666666666664</v>
      </c>
      <c r="U3829" s="11">
        <f t="shared" si="298"/>
        <v>42034.594918981478</v>
      </c>
      <c r="V3829" s="11">
        <f t="shared" si="299"/>
        <v>42089.666666666664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s="7">
        <f t="shared" si="300"/>
        <v>178.57</v>
      </c>
      <c r="Q3830" t="str">
        <f t="shared" si="301"/>
        <v>theater</v>
      </c>
      <c r="R3830" t="str">
        <f t="shared" si="302"/>
        <v>plays</v>
      </c>
      <c r="S3830">
        <v>41944.194293981483</v>
      </c>
      <c r="T3830">
        <v>42004.235960648148</v>
      </c>
      <c r="U3830" s="11">
        <f t="shared" si="298"/>
        <v>41944.194293981483</v>
      </c>
      <c r="V3830" s="11">
        <f t="shared" si="299"/>
        <v>42004.235960648148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s="7">
        <f t="shared" si="300"/>
        <v>62.63</v>
      </c>
      <c r="Q3831" t="str">
        <f t="shared" si="301"/>
        <v>theater</v>
      </c>
      <c r="R3831" t="str">
        <f t="shared" si="302"/>
        <v>plays</v>
      </c>
      <c r="S3831">
        <v>42593.532071759262</v>
      </c>
      <c r="T3831">
        <v>42613.532071759262</v>
      </c>
      <c r="U3831" s="11">
        <f t="shared" si="298"/>
        <v>42593.532071759262</v>
      </c>
      <c r="V3831" s="11">
        <f t="shared" si="299"/>
        <v>42613.532071759262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s="7">
        <f t="shared" si="300"/>
        <v>75</v>
      </c>
      <c r="Q3832" t="str">
        <f t="shared" si="301"/>
        <v>theater</v>
      </c>
      <c r="R3832" t="str">
        <f t="shared" si="302"/>
        <v>plays</v>
      </c>
      <c r="S3832">
        <v>42503.407534722217</v>
      </c>
      <c r="T3832">
        <v>42517.407534722217</v>
      </c>
      <c r="U3832" s="11">
        <f t="shared" si="298"/>
        <v>42503.407534722217</v>
      </c>
      <c r="V3832" s="11">
        <f t="shared" si="299"/>
        <v>42517.407534722217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s="7">
        <f t="shared" si="300"/>
        <v>58.9</v>
      </c>
      <c r="Q3833" t="str">
        <f t="shared" si="301"/>
        <v>theater</v>
      </c>
      <c r="R3833" t="str">
        <f t="shared" si="302"/>
        <v>plays</v>
      </c>
      <c r="S3833">
        <v>41927.515567129631</v>
      </c>
      <c r="T3833">
        <v>41948.557233796295</v>
      </c>
      <c r="U3833" s="11">
        <f t="shared" si="298"/>
        <v>41927.515567129631</v>
      </c>
      <c r="V3833" s="11">
        <f t="shared" si="299"/>
        <v>41948.557233796295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s="7">
        <f t="shared" si="300"/>
        <v>139.56</v>
      </c>
      <c r="Q3834" t="str">
        <f t="shared" si="301"/>
        <v>theater</v>
      </c>
      <c r="R3834" t="str">
        <f t="shared" si="302"/>
        <v>plays</v>
      </c>
      <c r="S3834">
        <v>42374.781655092585</v>
      </c>
      <c r="T3834">
        <v>42419.781655092585</v>
      </c>
      <c r="U3834" s="11">
        <f t="shared" si="298"/>
        <v>42374.781655092585</v>
      </c>
      <c r="V3834" s="11">
        <f t="shared" si="299"/>
        <v>42419.781655092585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s="7">
        <f t="shared" si="300"/>
        <v>70</v>
      </c>
      <c r="Q3835" t="str">
        <f t="shared" si="301"/>
        <v>theater</v>
      </c>
      <c r="R3835" t="str">
        <f t="shared" si="302"/>
        <v>plays</v>
      </c>
      <c r="S3835">
        <v>41963.53902777777</v>
      </c>
      <c r="T3835">
        <v>41974.464583333327</v>
      </c>
      <c r="U3835" s="11">
        <f t="shared" si="298"/>
        <v>41963.53902777777</v>
      </c>
      <c r="V3835" s="11">
        <f t="shared" si="299"/>
        <v>41974.464583333327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s="7">
        <f t="shared" si="300"/>
        <v>57.39</v>
      </c>
      <c r="Q3836" t="str">
        <f t="shared" si="301"/>
        <v>theater</v>
      </c>
      <c r="R3836" t="str">
        <f t="shared" si="302"/>
        <v>plays</v>
      </c>
      <c r="S3836">
        <v>42143.111886574072</v>
      </c>
      <c r="T3836">
        <v>42173.111886574072</v>
      </c>
      <c r="U3836" s="11">
        <f t="shared" si="298"/>
        <v>42143.111886574072</v>
      </c>
      <c r="V3836" s="11">
        <f t="shared" si="299"/>
        <v>42173.111886574072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s="7">
        <f t="shared" si="300"/>
        <v>40</v>
      </c>
      <c r="Q3837" t="str">
        <f t="shared" si="301"/>
        <v>theater</v>
      </c>
      <c r="R3837" t="str">
        <f t="shared" si="302"/>
        <v>plays</v>
      </c>
      <c r="S3837">
        <v>42460.608888888884</v>
      </c>
      <c r="T3837">
        <v>42481.608888888884</v>
      </c>
      <c r="U3837" s="11">
        <f t="shared" si="298"/>
        <v>42460.608888888884</v>
      </c>
      <c r="V3837" s="11">
        <f t="shared" si="299"/>
        <v>42481.608888888884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s="7">
        <f t="shared" si="300"/>
        <v>64.290000000000006</v>
      </c>
      <c r="Q3838" t="str">
        <f t="shared" si="301"/>
        <v>theater</v>
      </c>
      <c r="R3838" t="str">
        <f t="shared" si="302"/>
        <v>plays</v>
      </c>
      <c r="S3838">
        <v>42553.593194444438</v>
      </c>
      <c r="T3838">
        <v>42584.839583333327</v>
      </c>
      <c r="U3838" s="11">
        <f t="shared" si="298"/>
        <v>42553.593194444438</v>
      </c>
      <c r="V3838" s="11">
        <f t="shared" si="299"/>
        <v>42584.839583333327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s="7">
        <f t="shared" si="300"/>
        <v>120.12</v>
      </c>
      <c r="Q3839" t="str">
        <f t="shared" si="301"/>
        <v>theater</v>
      </c>
      <c r="R3839" t="str">
        <f t="shared" si="302"/>
        <v>plays</v>
      </c>
      <c r="S3839">
        <v>42152.432384259257</v>
      </c>
      <c r="T3839">
        <v>42188.432384259257</v>
      </c>
      <c r="U3839" s="11">
        <f t="shared" si="298"/>
        <v>42152.432384259257</v>
      </c>
      <c r="V3839" s="11">
        <f t="shared" si="299"/>
        <v>42188.432384259257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s="7">
        <f t="shared" si="300"/>
        <v>1008.24</v>
      </c>
      <c r="Q3840" t="str">
        <f t="shared" si="301"/>
        <v>theater</v>
      </c>
      <c r="R3840" t="str">
        <f t="shared" si="302"/>
        <v>plays</v>
      </c>
      <c r="S3840">
        <v>42116.377418981479</v>
      </c>
      <c r="T3840">
        <v>42146.377418981479</v>
      </c>
      <c r="U3840" s="11">
        <f t="shared" si="298"/>
        <v>42116.377418981479</v>
      </c>
      <c r="V3840" s="11">
        <f t="shared" si="299"/>
        <v>42146.377418981479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s="7">
        <f t="shared" si="300"/>
        <v>63.28</v>
      </c>
      <c r="Q3841" t="str">
        <f t="shared" si="301"/>
        <v>theater</v>
      </c>
      <c r="R3841" t="str">
        <f t="shared" si="302"/>
        <v>plays</v>
      </c>
      <c r="S3841">
        <v>42154.809305555551</v>
      </c>
      <c r="T3841">
        <v>42214.809305555551</v>
      </c>
      <c r="U3841" s="11">
        <f t="shared" si="298"/>
        <v>42154.809305555551</v>
      </c>
      <c r="V3841" s="11">
        <f t="shared" si="299"/>
        <v>42214.809305555551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s="7">
        <f t="shared" si="300"/>
        <v>21.67</v>
      </c>
      <c r="Q3842" t="str">
        <f t="shared" si="301"/>
        <v>theater</v>
      </c>
      <c r="R3842" t="str">
        <f t="shared" si="302"/>
        <v>plays</v>
      </c>
      <c r="S3842">
        <v>42432.368391203701</v>
      </c>
      <c r="T3842">
        <v>42457.32672453703</v>
      </c>
      <c r="U3842" s="11">
        <f t="shared" ref="U3842:U3905" si="303">(((J3842/60)/60)/24)+DATE(1970,1,1)+(-8/24)</f>
        <v>42432.368391203701</v>
      </c>
      <c r="V3842" s="11">
        <f t="shared" ref="V3842:V3905" si="304">(((I3842/60)/60)/24)+DATE(1970,1,1)+(-8/24)</f>
        <v>42457.32672453703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s="7">
        <f t="shared" ref="P3843:P3906" si="305">ROUND(E3843/L3843,2)</f>
        <v>25.65</v>
      </c>
      <c r="Q3843" t="str">
        <f t="shared" ref="Q3843:Q3906" si="306">LEFT(N3843,SEARCH("/",N3843,1)-1)</f>
        <v>theater</v>
      </c>
      <c r="R3843" t="str">
        <f t="shared" ref="R3843:R3906" si="307">RIGHT(N3843,LEN(N3843)-SEARCH("/",N3843))</f>
        <v>plays</v>
      </c>
      <c r="S3843">
        <v>41780.45239583333</v>
      </c>
      <c r="T3843">
        <v>41840.45239583333</v>
      </c>
      <c r="U3843" s="11">
        <f t="shared" si="303"/>
        <v>41780.45239583333</v>
      </c>
      <c r="V3843" s="11">
        <f t="shared" si="304"/>
        <v>41840.45239583333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s="7">
        <f t="shared" si="305"/>
        <v>47.7</v>
      </c>
      <c r="Q3844" t="str">
        <f t="shared" si="306"/>
        <v>theater</v>
      </c>
      <c r="R3844" t="str">
        <f t="shared" si="307"/>
        <v>plays</v>
      </c>
      <c r="S3844">
        <v>41740.160324074073</v>
      </c>
      <c r="T3844">
        <v>41770.160324074073</v>
      </c>
      <c r="U3844" s="11">
        <f t="shared" si="303"/>
        <v>41740.160324074073</v>
      </c>
      <c r="V3844" s="11">
        <f t="shared" si="304"/>
        <v>41770.160324074073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s="7">
        <f t="shared" si="305"/>
        <v>56.05</v>
      </c>
      <c r="Q3845" t="str">
        <f t="shared" si="306"/>
        <v>theater</v>
      </c>
      <c r="R3845" t="str">
        <f t="shared" si="307"/>
        <v>plays</v>
      </c>
      <c r="S3845">
        <v>41765.739166666666</v>
      </c>
      <c r="T3845">
        <v>41790.739166666666</v>
      </c>
      <c r="U3845" s="11">
        <f t="shared" si="303"/>
        <v>41765.739166666666</v>
      </c>
      <c r="V3845" s="11">
        <f t="shared" si="304"/>
        <v>41790.739166666666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s="7">
        <f t="shared" si="305"/>
        <v>81.319999999999993</v>
      </c>
      <c r="Q3846" t="str">
        <f t="shared" si="306"/>
        <v>theater</v>
      </c>
      <c r="R3846" t="str">
        <f t="shared" si="307"/>
        <v>plays</v>
      </c>
      <c r="S3846">
        <v>41766.283958333333</v>
      </c>
      <c r="T3846">
        <v>41792.957638888889</v>
      </c>
      <c r="U3846" s="11">
        <f t="shared" si="303"/>
        <v>41766.283958333333</v>
      </c>
      <c r="V3846" s="11">
        <f t="shared" si="304"/>
        <v>41792.957638888889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s="7">
        <f t="shared" si="305"/>
        <v>70.17</v>
      </c>
      <c r="Q3847" t="str">
        <f t="shared" si="306"/>
        <v>theater</v>
      </c>
      <c r="R3847" t="str">
        <f t="shared" si="307"/>
        <v>plays</v>
      </c>
      <c r="S3847">
        <v>42248.293680555551</v>
      </c>
      <c r="T3847">
        <v>42278.293680555551</v>
      </c>
      <c r="U3847" s="11">
        <f t="shared" si="303"/>
        <v>42248.293680555551</v>
      </c>
      <c r="V3847" s="11">
        <f t="shared" si="304"/>
        <v>42278.293680555551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s="7">
        <f t="shared" si="305"/>
        <v>23.63</v>
      </c>
      <c r="Q3848" t="str">
        <f t="shared" si="306"/>
        <v>theater</v>
      </c>
      <c r="R3848" t="str">
        <f t="shared" si="307"/>
        <v>plays</v>
      </c>
      <c r="S3848">
        <v>41884.88821759259</v>
      </c>
      <c r="T3848">
        <v>41915.957638888889</v>
      </c>
      <c r="U3848" s="11">
        <f t="shared" si="303"/>
        <v>41884.88821759259</v>
      </c>
      <c r="V3848" s="11">
        <f t="shared" si="304"/>
        <v>41915.957638888889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s="7">
        <f t="shared" si="305"/>
        <v>188.56</v>
      </c>
      <c r="Q3849" t="str">
        <f t="shared" si="306"/>
        <v>theater</v>
      </c>
      <c r="R3849" t="str">
        <f t="shared" si="307"/>
        <v>plays</v>
      </c>
      <c r="S3849">
        <v>42158.891099537032</v>
      </c>
      <c r="T3849">
        <v>42203.891099537032</v>
      </c>
      <c r="U3849" s="11">
        <f t="shared" si="303"/>
        <v>42158.891099537032</v>
      </c>
      <c r="V3849" s="11">
        <f t="shared" si="304"/>
        <v>42203.891099537032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s="7">
        <f t="shared" si="305"/>
        <v>49.51</v>
      </c>
      <c r="Q3850" t="str">
        <f t="shared" si="306"/>
        <v>theater</v>
      </c>
      <c r="R3850" t="str">
        <f t="shared" si="307"/>
        <v>plays</v>
      </c>
      <c r="S3850">
        <v>42265.483668981477</v>
      </c>
      <c r="T3850">
        <v>42295.483668981477</v>
      </c>
      <c r="U3850" s="11">
        <f t="shared" si="303"/>
        <v>42265.483668981477</v>
      </c>
      <c r="V3850" s="11">
        <f t="shared" si="304"/>
        <v>42295.483668981477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s="7">
        <f t="shared" si="305"/>
        <v>75.459999999999994</v>
      </c>
      <c r="Q3851" t="str">
        <f t="shared" si="306"/>
        <v>theater</v>
      </c>
      <c r="R3851" t="str">
        <f t="shared" si="307"/>
        <v>plays</v>
      </c>
      <c r="S3851">
        <v>42136.433842592589</v>
      </c>
      <c r="T3851">
        <v>42166.433842592589</v>
      </c>
      <c r="U3851" s="11">
        <f t="shared" si="303"/>
        <v>42136.433842592589</v>
      </c>
      <c r="V3851" s="11">
        <f t="shared" si="304"/>
        <v>42166.433842592589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s="7">
        <f t="shared" si="305"/>
        <v>9.5</v>
      </c>
      <c r="Q3852" t="str">
        <f t="shared" si="306"/>
        <v>theater</v>
      </c>
      <c r="R3852" t="str">
        <f t="shared" si="307"/>
        <v>plays</v>
      </c>
      <c r="S3852">
        <v>41974.791006944441</v>
      </c>
      <c r="T3852">
        <v>42004.791006944441</v>
      </c>
      <c r="U3852" s="11">
        <f t="shared" si="303"/>
        <v>41974.791006944441</v>
      </c>
      <c r="V3852" s="11">
        <f t="shared" si="304"/>
        <v>42004.791006944441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s="7">
        <f t="shared" si="305"/>
        <v>35.5</v>
      </c>
      <c r="Q3853" t="str">
        <f t="shared" si="306"/>
        <v>theater</v>
      </c>
      <c r="R3853" t="str">
        <f t="shared" si="307"/>
        <v>plays</v>
      </c>
      <c r="S3853">
        <v>42172.10623842592</v>
      </c>
      <c r="T3853">
        <v>42202.10623842592</v>
      </c>
      <c r="U3853" s="11">
        <f t="shared" si="303"/>
        <v>42172.10623842592</v>
      </c>
      <c r="V3853" s="11">
        <f t="shared" si="304"/>
        <v>42202.10623842592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s="7">
        <f t="shared" si="305"/>
        <v>10</v>
      </c>
      <c r="Q3854" t="str">
        <f t="shared" si="306"/>
        <v>theater</v>
      </c>
      <c r="R3854" t="str">
        <f t="shared" si="307"/>
        <v>plays</v>
      </c>
      <c r="S3854">
        <v>42064.857361111113</v>
      </c>
      <c r="T3854">
        <v>42089.815694444442</v>
      </c>
      <c r="U3854" s="11">
        <f t="shared" si="303"/>
        <v>42064.857361111113</v>
      </c>
      <c r="V3854" s="11">
        <f t="shared" si="304"/>
        <v>42089.815694444442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s="7">
        <f t="shared" si="305"/>
        <v>13</v>
      </c>
      <c r="Q3855" t="str">
        <f t="shared" si="306"/>
        <v>theater</v>
      </c>
      <c r="R3855" t="str">
        <f t="shared" si="307"/>
        <v>plays</v>
      </c>
      <c r="S3855">
        <v>41848.506689814814</v>
      </c>
      <c r="T3855">
        <v>41883.506689814814</v>
      </c>
      <c r="U3855" s="11">
        <f t="shared" si="303"/>
        <v>41848.506689814814</v>
      </c>
      <c r="V3855" s="11">
        <f t="shared" si="304"/>
        <v>41883.506689814814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s="7">
        <f t="shared" si="305"/>
        <v>89.4</v>
      </c>
      <c r="Q3856" t="str">
        <f t="shared" si="306"/>
        <v>theater</v>
      </c>
      <c r="R3856" t="str">
        <f t="shared" si="307"/>
        <v>plays</v>
      </c>
      <c r="S3856">
        <v>42103.55159722222</v>
      </c>
      <c r="T3856">
        <v>42133.55159722222</v>
      </c>
      <c r="U3856" s="11">
        <f t="shared" si="303"/>
        <v>42103.55159722222</v>
      </c>
      <c r="V3856" s="11">
        <f t="shared" si="304"/>
        <v>42133.55159722222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s="7">
        <f t="shared" si="305"/>
        <v>25</v>
      </c>
      <c r="Q3857" t="str">
        <f t="shared" si="306"/>
        <v>theater</v>
      </c>
      <c r="R3857" t="str">
        <f t="shared" si="307"/>
        <v>plays</v>
      </c>
      <c r="S3857">
        <v>42059.637395833335</v>
      </c>
      <c r="T3857">
        <v>42089.595729166664</v>
      </c>
      <c r="U3857" s="11">
        <f t="shared" si="303"/>
        <v>42059.637395833335</v>
      </c>
      <c r="V3857" s="11">
        <f t="shared" si="304"/>
        <v>42089.595729166664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s="7">
        <f t="shared" si="305"/>
        <v>1</v>
      </c>
      <c r="Q3858" t="str">
        <f t="shared" si="306"/>
        <v>theater</v>
      </c>
      <c r="R3858" t="str">
        <f t="shared" si="307"/>
        <v>plays</v>
      </c>
      <c r="S3858">
        <v>42041.409756944442</v>
      </c>
      <c r="T3858">
        <v>42071.368090277778</v>
      </c>
      <c r="U3858" s="11">
        <f t="shared" si="303"/>
        <v>42041.409756944442</v>
      </c>
      <c r="V3858" s="11">
        <f t="shared" si="304"/>
        <v>42071.368090277778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s="7">
        <f t="shared" si="305"/>
        <v>65</v>
      </c>
      <c r="Q3859" t="str">
        <f t="shared" si="306"/>
        <v>theater</v>
      </c>
      <c r="R3859" t="str">
        <f t="shared" si="307"/>
        <v>plays</v>
      </c>
      <c r="S3859">
        <v>41829.403819444444</v>
      </c>
      <c r="T3859">
        <v>41852.383333333331</v>
      </c>
      <c r="U3859" s="11">
        <f t="shared" si="303"/>
        <v>41829.403819444444</v>
      </c>
      <c r="V3859" s="11">
        <f t="shared" si="304"/>
        <v>41852.383333333331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s="7">
        <f t="shared" si="305"/>
        <v>10</v>
      </c>
      <c r="Q3860" t="str">
        <f t="shared" si="306"/>
        <v>theater</v>
      </c>
      <c r="R3860" t="str">
        <f t="shared" si="307"/>
        <v>plays</v>
      </c>
      <c r="S3860">
        <v>42128.097731481481</v>
      </c>
      <c r="T3860">
        <v>42146.541666666664</v>
      </c>
      <c r="U3860" s="11">
        <f t="shared" si="303"/>
        <v>42128.097731481481</v>
      </c>
      <c r="V3860" s="11">
        <f t="shared" si="304"/>
        <v>42146.541666666664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s="7">
        <f t="shared" si="305"/>
        <v>1</v>
      </c>
      <c r="Q3861" t="str">
        <f t="shared" si="306"/>
        <v>theater</v>
      </c>
      <c r="R3861" t="str">
        <f t="shared" si="307"/>
        <v>plays</v>
      </c>
      <c r="S3861">
        <v>41789.560266203705</v>
      </c>
      <c r="T3861">
        <v>41815.541666666664</v>
      </c>
      <c r="U3861" s="11">
        <f t="shared" si="303"/>
        <v>41789.560266203705</v>
      </c>
      <c r="V3861" s="11">
        <f t="shared" si="304"/>
        <v>41815.541666666664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s="7">
        <f t="shared" si="305"/>
        <v>81.540000000000006</v>
      </c>
      <c r="Q3862" t="str">
        <f t="shared" si="306"/>
        <v>theater</v>
      </c>
      <c r="R3862" t="str">
        <f t="shared" si="307"/>
        <v>plays</v>
      </c>
      <c r="S3862">
        <v>41833.327662037031</v>
      </c>
      <c r="T3862">
        <v>41863.327662037031</v>
      </c>
      <c r="U3862" s="11">
        <f t="shared" si="303"/>
        <v>41833.327662037031</v>
      </c>
      <c r="V3862" s="11">
        <f t="shared" si="304"/>
        <v>41863.327662037031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s="7">
        <f t="shared" si="305"/>
        <v>100</v>
      </c>
      <c r="Q3863" t="str">
        <f t="shared" si="306"/>
        <v>theater</v>
      </c>
      <c r="R3863" t="str">
        <f t="shared" si="307"/>
        <v>plays</v>
      </c>
      <c r="S3863">
        <v>41914.256678240738</v>
      </c>
      <c r="T3863">
        <v>41955.574305555558</v>
      </c>
      <c r="U3863" s="11">
        <f t="shared" si="303"/>
        <v>41914.256678240738</v>
      </c>
      <c r="V3863" s="11">
        <f t="shared" si="304"/>
        <v>41955.574305555558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s="7">
        <f t="shared" si="305"/>
        <v>1</v>
      </c>
      <c r="Q3864" t="str">
        <f t="shared" si="306"/>
        <v>theater</v>
      </c>
      <c r="R3864" t="str">
        <f t="shared" si="307"/>
        <v>plays</v>
      </c>
      <c r="S3864">
        <v>42610.927731481475</v>
      </c>
      <c r="T3864">
        <v>42625.374305555553</v>
      </c>
      <c r="U3864" s="11">
        <f t="shared" si="303"/>
        <v>42610.927731481475</v>
      </c>
      <c r="V3864" s="11">
        <f t="shared" si="304"/>
        <v>42625.374305555553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s="7" t="e">
        <f t="shared" si="305"/>
        <v>#DIV/0!</v>
      </c>
      <c r="Q3865" t="str">
        <f t="shared" si="306"/>
        <v>theater</v>
      </c>
      <c r="R3865" t="str">
        <f t="shared" si="307"/>
        <v>plays</v>
      </c>
      <c r="S3865">
        <v>42253.299826388888</v>
      </c>
      <c r="T3865">
        <v>42313.341493055552</v>
      </c>
      <c r="U3865" s="11">
        <f t="shared" si="303"/>
        <v>42253.299826388888</v>
      </c>
      <c r="V3865" s="11">
        <f t="shared" si="304"/>
        <v>42313.341493055552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s="7">
        <f t="shared" si="305"/>
        <v>20</v>
      </c>
      <c r="Q3866" t="str">
        <f t="shared" si="306"/>
        <v>theater</v>
      </c>
      <c r="R3866" t="str">
        <f t="shared" si="307"/>
        <v>plays</v>
      </c>
      <c r="S3866">
        <v>42295.558495370373</v>
      </c>
      <c r="T3866">
        <v>42325.60016203703</v>
      </c>
      <c r="U3866" s="11">
        <f t="shared" si="303"/>
        <v>42295.558495370373</v>
      </c>
      <c r="V3866" s="11">
        <f t="shared" si="304"/>
        <v>42325.60016203703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s="7">
        <f t="shared" si="305"/>
        <v>46.43</v>
      </c>
      <c r="Q3867" t="str">
        <f t="shared" si="306"/>
        <v>theater</v>
      </c>
      <c r="R3867" t="str">
        <f t="shared" si="307"/>
        <v>plays</v>
      </c>
      <c r="S3867">
        <v>41841.31826388889</v>
      </c>
      <c r="T3867">
        <v>41880.895833333328</v>
      </c>
      <c r="U3867" s="11">
        <f t="shared" si="303"/>
        <v>41841.31826388889</v>
      </c>
      <c r="V3867" s="11">
        <f t="shared" si="304"/>
        <v>41880.895833333328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s="7">
        <f t="shared" si="305"/>
        <v>5.5</v>
      </c>
      <c r="Q3868" t="str">
        <f t="shared" si="306"/>
        <v>theater</v>
      </c>
      <c r="R3868" t="str">
        <f t="shared" si="307"/>
        <v>plays</v>
      </c>
      <c r="S3868">
        <v>42402.613668981481</v>
      </c>
      <c r="T3868">
        <v>42451.811805555553</v>
      </c>
      <c r="U3868" s="11">
        <f t="shared" si="303"/>
        <v>42402.613668981481</v>
      </c>
      <c r="V3868" s="11">
        <f t="shared" si="304"/>
        <v>42451.811805555553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s="7">
        <f t="shared" si="305"/>
        <v>50.2</v>
      </c>
      <c r="Q3869" t="str">
        <f t="shared" si="306"/>
        <v>theater</v>
      </c>
      <c r="R3869" t="str">
        <f t="shared" si="307"/>
        <v>plays</v>
      </c>
      <c r="S3869">
        <v>42509.480775462966</v>
      </c>
      <c r="T3869">
        <v>42539.480775462966</v>
      </c>
      <c r="U3869" s="11">
        <f t="shared" si="303"/>
        <v>42509.480775462966</v>
      </c>
      <c r="V3869" s="11">
        <f t="shared" si="304"/>
        <v>42539.480775462966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s="7">
        <f t="shared" si="305"/>
        <v>10</v>
      </c>
      <c r="Q3870" t="str">
        <f t="shared" si="306"/>
        <v>theater</v>
      </c>
      <c r="R3870" t="str">
        <f t="shared" si="307"/>
        <v>musical</v>
      </c>
      <c r="S3870">
        <v>41865.326446759253</v>
      </c>
      <c r="T3870">
        <v>41890.326446759253</v>
      </c>
      <c r="U3870" s="11">
        <f t="shared" si="303"/>
        <v>41865.326446759253</v>
      </c>
      <c r="V3870" s="11">
        <f t="shared" si="304"/>
        <v>41890.326446759253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s="7">
        <f t="shared" si="305"/>
        <v>30.13</v>
      </c>
      <c r="Q3871" t="str">
        <f t="shared" si="306"/>
        <v>theater</v>
      </c>
      <c r="R3871" t="str">
        <f t="shared" si="307"/>
        <v>musical</v>
      </c>
      <c r="S3871">
        <v>42047.391111111108</v>
      </c>
      <c r="T3871">
        <v>42076.799305555549</v>
      </c>
      <c r="U3871" s="11">
        <f t="shared" si="303"/>
        <v>42047.391111111108</v>
      </c>
      <c r="V3871" s="11">
        <f t="shared" si="304"/>
        <v>42076.799305555549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s="7">
        <f t="shared" si="305"/>
        <v>150</v>
      </c>
      <c r="Q3872" t="str">
        <f t="shared" si="306"/>
        <v>theater</v>
      </c>
      <c r="R3872" t="str">
        <f t="shared" si="307"/>
        <v>musical</v>
      </c>
      <c r="S3872">
        <v>41792.838865740734</v>
      </c>
      <c r="T3872">
        <v>41822.838865740734</v>
      </c>
      <c r="U3872" s="11">
        <f t="shared" si="303"/>
        <v>41792.838865740734</v>
      </c>
      <c r="V3872" s="11">
        <f t="shared" si="304"/>
        <v>41822.838865740734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s="7">
        <f t="shared" si="305"/>
        <v>13.33</v>
      </c>
      <c r="Q3873" t="str">
        <f t="shared" si="306"/>
        <v>theater</v>
      </c>
      <c r="R3873" t="str">
        <f t="shared" si="307"/>
        <v>musical</v>
      </c>
      <c r="S3873">
        <v>42763.447337962956</v>
      </c>
      <c r="T3873">
        <v>42823.405671296299</v>
      </c>
      <c r="U3873" s="11">
        <f t="shared" si="303"/>
        <v>42763.447337962956</v>
      </c>
      <c r="V3873" s="11">
        <f t="shared" si="304"/>
        <v>42823.405671296299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s="7" t="e">
        <f t="shared" si="305"/>
        <v>#DIV/0!</v>
      </c>
      <c r="Q3874" t="str">
        <f t="shared" si="306"/>
        <v>theater</v>
      </c>
      <c r="R3874" t="str">
        <f t="shared" si="307"/>
        <v>musical</v>
      </c>
      <c r="S3874">
        <v>42179.8124537037</v>
      </c>
      <c r="T3874">
        <v>42229.8124537037</v>
      </c>
      <c r="U3874" s="11">
        <f t="shared" si="303"/>
        <v>42179.8124537037</v>
      </c>
      <c r="V3874" s="11">
        <f t="shared" si="304"/>
        <v>42229.8124537037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s="7" t="e">
        <f t="shared" si="305"/>
        <v>#DIV/0!</v>
      </c>
      <c r="Q3875" t="str">
        <f t="shared" si="306"/>
        <v>theater</v>
      </c>
      <c r="R3875" t="str">
        <f t="shared" si="307"/>
        <v>musical</v>
      </c>
      <c r="S3875">
        <v>42255.362673611111</v>
      </c>
      <c r="T3875">
        <v>42285.362673611111</v>
      </c>
      <c r="U3875" s="11">
        <f t="shared" si="303"/>
        <v>42255.362673611111</v>
      </c>
      <c r="V3875" s="11">
        <f t="shared" si="304"/>
        <v>42285.362673611111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s="7" t="e">
        <f t="shared" si="305"/>
        <v>#DIV/0!</v>
      </c>
      <c r="Q3876" t="str">
        <f t="shared" si="306"/>
        <v>theater</v>
      </c>
      <c r="R3876" t="str">
        <f t="shared" si="307"/>
        <v>musical</v>
      </c>
      <c r="S3876">
        <v>42006.683124999996</v>
      </c>
      <c r="T3876">
        <v>42027.708333333336</v>
      </c>
      <c r="U3876" s="11">
        <f t="shared" si="303"/>
        <v>42006.683124999996</v>
      </c>
      <c r="V3876" s="11">
        <f t="shared" si="304"/>
        <v>42027.708333333336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s="7" t="e">
        <f t="shared" si="305"/>
        <v>#DIV/0!</v>
      </c>
      <c r="Q3877" t="str">
        <f t="shared" si="306"/>
        <v>theater</v>
      </c>
      <c r="R3877" t="str">
        <f t="shared" si="307"/>
        <v>musical</v>
      </c>
      <c r="S3877">
        <v>42615.013483796291</v>
      </c>
      <c r="T3877">
        <v>42616.083333333336</v>
      </c>
      <c r="U3877" s="11">
        <f t="shared" si="303"/>
        <v>42615.013483796291</v>
      </c>
      <c r="V3877" s="11">
        <f t="shared" si="304"/>
        <v>42616.083333333336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s="7">
        <f t="shared" si="305"/>
        <v>44.76</v>
      </c>
      <c r="Q3878" t="str">
        <f t="shared" si="306"/>
        <v>theater</v>
      </c>
      <c r="R3878" t="str">
        <f t="shared" si="307"/>
        <v>musical</v>
      </c>
      <c r="S3878">
        <v>42372.290833333333</v>
      </c>
      <c r="T3878">
        <v>42402.290833333333</v>
      </c>
      <c r="U3878" s="11">
        <f t="shared" si="303"/>
        <v>42372.290833333333</v>
      </c>
      <c r="V3878" s="11">
        <f t="shared" si="304"/>
        <v>42402.290833333333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s="7">
        <f t="shared" si="305"/>
        <v>88.64</v>
      </c>
      <c r="Q3879" t="str">
        <f t="shared" si="306"/>
        <v>theater</v>
      </c>
      <c r="R3879" t="str">
        <f t="shared" si="307"/>
        <v>musical</v>
      </c>
      <c r="S3879">
        <v>42682.344351851854</v>
      </c>
      <c r="T3879">
        <v>42712.344351851854</v>
      </c>
      <c r="U3879" s="11">
        <f t="shared" si="303"/>
        <v>42682.344351851854</v>
      </c>
      <c r="V3879" s="11">
        <f t="shared" si="304"/>
        <v>42712.344351851854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s="7">
        <f t="shared" si="305"/>
        <v>10</v>
      </c>
      <c r="Q3880" t="str">
        <f t="shared" si="306"/>
        <v>theater</v>
      </c>
      <c r="R3880" t="str">
        <f t="shared" si="307"/>
        <v>musical</v>
      </c>
      <c r="S3880">
        <v>42154.485486111109</v>
      </c>
      <c r="T3880">
        <v>42184.832638888889</v>
      </c>
      <c r="U3880" s="11">
        <f t="shared" si="303"/>
        <v>42154.485486111109</v>
      </c>
      <c r="V3880" s="11">
        <f t="shared" si="304"/>
        <v>42184.832638888889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s="7" t="e">
        <f t="shared" si="305"/>
        <v>#DIV/0!</v>
      </c>
      <c r="Q3881" t="str">
        <f t="shared" si="306"/>
        <v>theater</v>
      </c>
      <c r="R3881" t="str">
        <f t="shared" si="307"/>
        <v>musical</v>
      </c>
      <c r="S3881">
        <v>41999.527731481481</v>
      </c>
      <c r="T3881">
        <v>42029.527731481481</v>
      </c>
      <c r="U3881" s="11">
        <f t="shared" si="303"/>
        <v>41999.527731481481</v>
      </c>
      <c r="V3881" s="11">
        <f t="shared" si="304"/>
        <v>42029.527731481481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s="7">
        <f t="shared" si="305"/>
        <v>57.65</v>
      </c>
      <c r="Q3882" t="str">
        <f t="shared" si="306"/>
        <v>theater</v>
      </c>
      <c r="R3882" t="str">
        <f t="shared" si="307"/>
        <v>musical</v>
      </c>
      <c r="S3882">
        <v>41815.481712962959</v>
      </c>
      <c r="T3882">
        <v>41850.625</v>
      </c>
      <c r="U3882" s="11">
        <f t="shared" si="303"/>
        <v>41815.481712962959</v>
      </c>
      <c r="V3882" s="11">
        <f t="shared" si="304"/>
        <v>41850.625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s="7">
        <f t="shared" si="305"/>
        <v>25</v>
      </c>
      <c r="Q3883" t="str">
        <f t="shared" si="306"/>
        <v>theater</v>
      </c>
      <c r="R3883" t="str">
        <f t="shared" si="307"/>
        <v>musical</v>
      </c>
      <c r="S3883">
        <v>42755.685173611106</v>
      </c>
      <c r="T3883">
        <v>42785.685173611106</v>
      </c>
      <c r="U3883" s="11">
        <f t="shared" si="303"/>
        <v>42755.685173611106</v>
      </c>
      <c r="V3883" s="11">
        <f t="shared" si="304"/>
        <v>42785.685173611106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s="7" t="e">
        <f t="shared" si="305"/>
        <v>#DIV/0!</v>
      </c>
      <c r="Q3884" t="str">
        <f t="shared" si="306"/>
        <v>theater</v>
      </c>
      <c r="R3884" t="str">
        <f t="shared" si="307"/>
        <v>musical</v>
      </c>
      <c r="S3884">
        <v>42373.65011574074</v>
      </c>
      <c r="T3884">
        <v>42400.627083333333</v>
      </c>
      <c r="U3884" s="11">
        <f t="shared" si="303"/>
        <v>42373.65011574074</v>
      </c>
      <c r="V3884" s="11">
        <f t="shared" si="304"/>
        <v>42400.627083333333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s="7" t="e">
        <f t="shared" si="305"/>
        <v>#DIV/0!</v>
      </c>
      <c r="Q3885" t="str">
        <f t="shared" si="306"/>
        <v>theater</v>
      </c>
      <c r="R3885" t="str">
        <f t="shared" si="307"/>
        <v>musical</v>
      </c>
      <c r="S3885">
        <v>41854.269317129627</v>
      </c>
      <c r="T3885">
        <v>41884.269317129627</v>
      </c>
      <c r="U3885" s="11">
        <f t="shared" si="303"/>
        <v>41854.269317129627</v>
      </c>
      <c r="V3885" s="11">
        <f t="shared" si="304"/>
        <v>41884.269317129627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s="7" t="e">
        <f t="shared" si="305"/>
        <v>#DIV/0!</v>
      </c>
      <c r="Q3886" t="str">
        <f t="shared" si="306"/>
        <v>theater</v>
      </c>
      <c r="R3886" t="str">
        <f t="shared" si="307"/>
        <v>musical</v>
      </c>
      <c r="S3886">
        <v>42065.458240740736</v>
      </c>
      <c r="T3886">
        <v>42090.416574074072</v>
      </c>
      <c r="U3886" s="11">
        <f t="shared" si="303"/>
        <v>42065.458240740736</v>
      </c>
      <c r="V3886" s="11">
        <f t="shared" si="304"/>
        <v>42090.416574074072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s="7" t="e">
        <f t="shared" si="305"/>
        <v>#DIV/0!</v>
      </c>
      <c r="Q3887" t="str">
        <f t="shared" si="306"/>
        <v>theater</v>
      </c>
      <c r="R3887" t="str">
        <f t="shared" si="307"/>
        <v>musical</v>
      </c>
      <c r="S3887">
        <v>42469.617951388886</v>
      </c>
      <c r="T3887">
        <v>42499.617951388886</v>
      </c>
      <c r="U3887" s="11">
        <f t="shared" si="303"/>
        <v>42469.617951388886</v>
      </c>
      <c r="V3887" s="11">
        <f t="shared" si="304"/>
        <v>42499.617951388886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s="7" t="e">
        <f t="shared" si="305"/>
        <v>#DIV/0!</v>
      </c>
      <c r="Q3888" t="str">
        <f t="shared" si="306"/>
        <v>theater</v>
      </c>
      <c r="R3888" t="str">
        <f t="shared" si="307"/>
        <v>musical</v>
      </c>
      <c r="S3888">
        <v>41953.894699074073</v>
      </c>
      <c r="T3888">
        <v>41983.894699074073</v>
      </c>
      <c r="U3888" s="11">
        <f t="shared" si="303"/>
        <v>41953.894699074073</v>
      </c>
      <c r="V3888" s="11">
        <f t="shared" si="304"/>
        <v>41983.894699074073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s="7">
        <f t="shared" si="305"/>
        <v>17.5</v>
      </c>
      <c r="Q3889" t="str">
        <f t="shared" si="306"/>
        <v>theater</v>
      </c>
      <c r="R3889" t="str">
        <f t="shared" si="307"/>
        <v>musical</v>
      </c>
      <c r="S3889">
        <v>42079.524641203701</v>
      </c>
      <c r="T3889">
        <v>42125.583333333336</v>
      </c>
      <c r="U3889" s="11">
        <f t="shared" si="303"/>
        <v>42079.524641203701</v>
      </c>
      <c r="V3889" s="11">
        <f t="shared" si="304"/>
        <v>42125.583333333336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s="7">
        <f t="shared" si="305"/>
        <v>38.71</v>
      </c>
      <c r="Q3890" t="str">
        <f t="shared" si="306"/>
        <v>theater</v>
      </c>
      <c r="R3890" t="str">
        <f t="shared" si="307"/>
        <v>plays</v>
      </c>
      <c r="S3890">
        <v>42762.212476851848</v>
      </c>
      <c r="T3890">
        <v>42792.212476851848</v>
      </c>
      <c r="U3890" s="11">
        <f t="shared" si="303"/>
        <v>42762.212476851848</v>
      </c>
      <c r="V3890" s="11">
        <f t="shared" si="304"/>
        <v>42792.212476851848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s="7">
        <f t="shared" si="305"/>
        <v>13.11</v>
      </c>
      <c r="Q3891" t="str">
        <f t="shared" si="306"/>
        <v>theater</v>
      </c>
      <c r="R3891" t="str">
        <f t="shared" si="307"/>
        <v>plays</v>
      </c>
      <c r="S3891">
        <v>41976.671643518515</v>
      </c>
      <c r="T3891">
        <v>42008.643055555549</v>
      </c>
      <c r="U3891" s="11">
        <f t="shared" si="303"/>
        <v>41976.671643518515</v>
      </c>
      <c r="V3891" s="11">
        <f t="shared" si="304"/>
        <v>42008.643055555549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s="7">
        <f t="shared" si="305"/>
        <v>315.5</v>
      </c>
      <c r="Q3892" t="str">
        <f t="shared" si="306"/>
        <v>theater</v>
      </c>
      <c r="R3892" t="str">
        <f t="shared" si="307"/>
        <v>plays</v>
      </c>
      <c r="S3892">
        <v>42171.42527777778</v>
      </c>
      <c r="T3892">
        <v>42231.42527777778</v>
      </c>
      <c r="U3892" s="11">
        <f t="shared" si="303"/>
        <v>42171.42527777778</v>
      </c>
      <c r="V3892" s="11">
        <f t="shared" si="304"/>
        <v>42231.42527777778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s="7">
        <f t="shared" si="305"/>
        <v>37.14</v>
      </c>
      <c r="Q3893" t="str">
        <f t="shared" si="306"/>
        <v>theater</v>
      </c>
      <c r="R3893" t="str">
        <f t="shared" si="307"/>
        <v>plays</v>
      </c>
      <c r="S3893">
        <v>42055.799120370364</v>
      </c>
      <c r="T3893">
        <v>42085.874305555553</v>
      </c>
      <c r="U3893" s="11">
        <f t="shared" si="303"/>
        <v>42055.799120370364</v>
      </c>
      <c r="V3893" s="11">
        <f t="shared" si="304"/>
        <v>42085.874305555553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s="7" t="e">
        <f t="shared" si="305"/>
        <v>#DIV/0!</v>
      </c>
      <c r="Q3894" t="str">
        <f t="shared" si="306"/>
        <v>theater</v>
      </c>
      <c r="R3894" t="str">
        <f t="shared" si="307"/>
        <v>plays</v>
      </c>
      <c r="S3894">
        <v>41867.31894675926</v>
      </c>
      <c r="T3894">
        <v>41874.958333333328</v>
      </c>
      <c r="U3894" s="11">
        <f t="shared" si="303"/>
        <v>41867.31894675926</v>
      </c>
      <c r="V3894" s="11">
        <f t="shared" si="304"/>
        <v>41874.958333333328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s="7">
        <f t="shared" si="305"/>
        <v>128.27000000000001</v>
      </c>
      <c r="Q3895" t="str">
        <f t="shared" si="306"/>
        <v>theater</v>
      </c>
      <c r="R3895" t="str">
        <f t="shared" si="307"/>
        <v>plays</v>
      </c>
      <c r="S3895">
        <v>41779.324537037035</v>
      </c>
      <c r="T3895">
        <v>41820.916666666664</v>
      </c>
      <c r="U3895" s="11">
        <f t="shared" si="303"/>
        <v>41779.324537037035</v>
      </c>
      <c r="V3895" s="11">
        <f t="shared" si="304"/>
        <v>41820.916666666664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s="7">
        <f t="shared" si="305"/>
        <v>47.27</v>
      </c>
      <c r="Q3896" t="str">
        <f t="shared" si="306"/>
        <v>theater</v>
      </c>
      <c r="R3896" t="str">
        <f t="shared" si="307"/>
        <v>plays</v>
      </c>
      <c r="S3896">
        <v>42679.625138888885</v>
      </c>
      <c r="T3896">
        <v>42709.874305555553</v>
      </c>
      <c r="U3896" s="11">
        <f t="shared" si="303"/>
        <v>42679.625138888885</v>
      </c>
      <c r="V3896" s="11">
        <f t="shared" si="304"/>
        <v>42709.874305555553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s="7">
        <f t="shared" si="305"/>
        <v>50</v>
      </c>
      <c r="Q3897" t="str">
        <f t="shared" si="306"/>
        <v>theater</v>
      </c>
      <c r="R3897" t="str">
        <f t="shared" si="307"/>
        <v>plays</v>
      </c>
      <c r="S3897">
        <v>42031.916875000003</v>
      </c>
      <c r="T3897">
        <v>42062.916875000003</v>
      </c>
      <c r="U3897" s="11">
        <f t="shared" si="303"/>
        <v>42031.916875000003</v>
      </c>
      <c r="V3897" s="11">
        <f t="shared" si="304"/>
        <v>42062.916875000003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s="7">
        <f t="shared" si="305"/>
        <v>42.5</v>
      </c>
      <c r="Q3898" t="str">
        <f t="shared" si="306"/>
        <v>theater</v>
      </c>
      <c r="R3898" t="str">
        <f t="shared" si="307"/>
        <v>plays</v>
      </c>
      <c r="S3898">
        <v>41792.858541666668</v>
      </c>
      <c r="T3898">
        <v>41806.858541666668</v>
      </c>
      <c r="U3898" s="11">
        <f t="shared" si="303"/>
        <v>41792.858541666668</v>
      </c>
      <c r="V3898" s="11">
        <f t="shared" si="304"/>
        <v>41806.858541666668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s="7">
        <f t="shared" si="305"/>
        <v>44</v>
      </c>
      <c r="Q3899" t="str">
        <f t="shared" si="306"/>
        <v>theater</v>
      </c>
      <c r="R3899" t="str">
        <f t="shared" si="307"/>
        <v>plays</v>
      </c>
      <c r="S3899">
        <v>41982.540312499994</v>
      </c>
      <c r="T3899">
        <v>42012.540312499994</v>
      </c>
      <c r="U3899" s="11">
        <f t="shared" si="303"/>
        <v>41982.540312499994</v>
      </c>
      <c r="V3899" s="11">
        <f t="shared" si="304"/>
        <v>42012.540312499994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s="7">
        <f t="shared" si="305"/>
        <v>50.88</v>
      </c>
      <c r="Q3900" t="str">
        <f t="shared" si="306"/>
        <v>theater</v>
      </c>
      <c r="R3900" t="str">
        <f t="shared" si="307"/>
        <v>plays</v>
      </c>
      <c r="S3900">
        <v>42193.148958333331</v>
      </c>
      <c r="T3900">
        <v>42233.333333333336</v>
      </c>
      <c r="U3900" s="11">
        <f t="shared" si="303"/>
        <v>42193.148958333331</v>
      </c>
      <c r="V3900" s="11">
        <f t="shared" si="304"/>
        <v>42233.333333333336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s="7">
        <f t="shared" si="305"/>
        <v>62.5</v>
      </c>
      <c r="Q3901" t="str">
        <f t="shared" si="306"/>
        <v>theater</v>
      </c>
      <c r="R3901" t="str">
        <f t="shared" si="307"/>
        <v>plays</v>
      </c>
      <c r="S3901">
        <v>41843.441678240735</v>
      </c>
      <c r="T3901">
        <v>41863.441678240735</v>
      </c>
      <c r="U3901" s="11">
        <f t="shared" si="303"/>
        <v>41843.441678240735</v>
      </c>
      <c r="V3901" s="11">
        <f t="shared" si="304"/>
        <v>41863.441678240735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s="7">
        <f t="shared" si="305"/>
        <v>27</v>
      </c>
      <c r="Q3902" t="str">
        <f t="shared" si="306"/>
        <v>theater</v>
      </c>
      <c r="R3902" t="str">
        <f t="shared" si="307"/>
        <v>plays</v>
      </c>
      <c r="S3902">
        <v>42135.759155092594</v>
      </c>
      <c r="T3902">
        <v>42165.759155092594</v>
      </c>
      <c r="U3902" s="11">
        <f t="shared" si="303"/>
        <v>42135.759155092594</v>
      </c>
      <c r="V3902" s="11">
        <f t="shared" si="304"/>
        <v>42165.759155092594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s="7">
        <f t="shared" si="305"/>
        <v>25</v>
      </c>
      <c r="Q3903" t="str">
        <f t="shared" si="306"/>
        <v>theater</v>
      </c>
      <c r="R3903" t="str">
        <f t="shared" si="307"/>
        <v>plays</v>
      </c>
      <c r="S3903">
        <v>42317.493043981485</v>
      </c>
      <c r="T3903">
        <v>42357.493043981485</v>
      </c>
      <c r="U3903" s="11">
        <f t="shared" si="303"/>
        <v>42317.493043981485</v>
      </c>
      <c r="V3903" s="11">
        <f t="shared" si="304"/>
        <v>42357.493043981485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s="7">
        <f t="shared" si="305"/>
        <v>47.26</v>
      </c>
      <c r="Q3904" t="str">
        <f t="shared" si="306"/>
        <v>theater</v>
      </c>
      <c r="R3904" t="str">
        <f t="shared" si="307"/>
        <v>plays</v>
      </c>
      <c r="S3904">
        <v>42663.134745370371</v>
      </c>
      <c r="T3904">
        <v>42688.176412037035</v>
      </c>
      <c r="U3904" s="11">
        <f t="shared" si="303"/>
        <v>42663.134745370371</v>
      </c>
      <c r="V3904" s="11">
        <f t="shared" si="304"/>
        <v>42688.176412037035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s="7" t="e">
        <f t="shared" si="305"/>
        <v>#DIV/0!</v>
      </c>
      <c r="Q3905" t="str">
        <f t="shared" si="306"/>
        <v>theater</v>
      </c>
      <c r="R3905" t="str">
        <f t="shared" si="307"/>
        <v>plays</v>
      </c>
      <c r="S3905">
        <v>42185.677835648145</v>
      </c>
      <c r="T3905">
        <v>42230.484722222223</v>
      </c>
      <c r="U3905" s="11">
        <f t="shared" si="303"/>
        <v>42185.677835648145</v>
      </c>
      <c r="V3905" s="11">
        <f t="shared" si="304"/>
        <v>42230.484722222223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s="7">
        <f t="shared" si="305"/>
        <v>1.5</v>
      </c>
      <c r="Q3906" t="str">
        <f t="shared" si="306"/>
        <v>theater</v>
      </c>
      <c r="R3906" t="str">
        <f t="shared" si="307"/>
        <v>plays</v>
      </c>
      <c r="S3906">
        <v>42094.895833333336</v>
      </c>
      <c r="T3906">
        <v>42108.87777777778</v>
      </c>
      <c r="U3906" s="11">
        <f t="shared" ref="U3906:U3969" si="308">(((J3906/60)/60)/24)+DATE(1970,1,1)+(-8/24)</f>
        <v>42094.895833333336</v>
      </c>
      <c r="V3906" s="11">
        <f t="shared" ref="V3906:V3969" si="309">(((I3906/60)/60)/24)+DATE(1970,1,1)+(-8/24)</f>
        <v>42108.87777777778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s="7">
        <f t="shared" ref="P3907:P3970" si="310">ROUND(E3907/L3907,2)</f>
        <v>24.71</v>
      </c>
      <c r="Q3907" t="str">
        <f t="shared" ref="Q3907:Q3970" si="311">LEFT(N3907,SEARCH("/",N3907,1)-1)</f>
        <v>theater</v>
      </c>
      <c r="R3907" t="str">
        <f t="shared" ref="R3907:R3970" si="312">RIGHT(N3907,LEN(N3907)-SEARCH("/",N3907))</f>
        <v>plays</v>
      </c>
      <c r="S3907">
        <v>42124.290543981479</v>
      </c>
      <c r="T3907">
        <v>42166.624999999993</v>
      </c>
      <c r="U3907" s="11">
        <f t="shared" si="308"/>
        <v>42124.290543981479</v>
      </c>
      <c r="V3907" s="11">
        <f t="shared" si="309"/>
        <v>42166.624999999993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s="7">
        <f t="shared" si="310"/>
        <v>63.13</v>
      </c>
      <c r="Q3908" t="str">
        <f t="shared" si="311"/>
        <v>theater</v>
      </c>
      <c r="R3908" t="str">
        <f t="shared" si="312"/>
        <v>plays</v>
      </c>
      <c r="S3908">
        <v>42143.584409722222</v>
      </c>
      <c r="T3908">
        <v>42181.225694444445</v>
      </c>
      <c r="U3908" s="11">
        <f t="shared" si="308"/>
        <v>42143.584409722222</v>
      </c>
      <c r="V3908" s="11">
        <f t="shared" si="309"/>
        <v>42181.225694444445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s="7">
        <f t="shared" si="310"/>
        <v>38.25</v>
      </c>
      <c r="Q3909" t="str">
        <f t="shared" si="311"/>
        <v>theater</v>
      </c>
      <c r="R3909" t="str">
        <f t="shared" si="312"/>
        <v>plays</v>
      </c>
      <c r="S3909">
        <v>41906.486180555556</v>
      </c>
      <c r="T3909">
        <v>41938.505555555552</v>
      </c>
      <c r="U3909" s="11">
        <f t="shared" si="308"/>
        <v>41906.486180555556</v>
      </c>
      <c r="V3909" s="11">
        <f t="shared" si="309"/>
        <v>41938.505555555552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s="7">
        <f t="shared" si="310"/>
        <v>16.25</v>
      </c>
      <c r="Q3910" t="str">
        <f t="shared" si="311"/>
        <v>theater</v>
      </c>
      <c r="R3910" t="str">
        <f t="shared" si="312"/>
        <v>plays</v>
      </c>
      <c r="S3910">
        <v>41833.802037037036</v>
      </c>
      <c r="T3910">
        <v>41848.802037037036</v>
      </c>
      <c r="U3910" s="11">
        <f t="shared" si="308"/>
        <v>41833.802037037036</v>
      </c>
      <c r="V3910" s="11">
        <f t="shared" si="309"/>
        <v>41848.802037037036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s="7">
        <f t="shared" si="310"/>
        <v>33.75</v>
      </c>
      <c r="Q3911" t="str">
        <f t="shared" si="311"/>
        <v>theater</v>
      </c>
      <c r="R3911" t="str">
        <f t="shared" si="312"/>
        <v>plays</v>
      </c>
      <c r="S3911">
        <v>41863.025949074072</v>
      </c>
      <c r="T3911">
        <v>41893.025949074072</v>
      </c>
      <c r="U3911" s="11">
        <f t="shared" si="308"/>
        <v>41863.025949074072</v>
      </c>
      <c r="V3911" s="11">
        <f t="shared" si="309"/>
        <v>41893.025949074072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s="7">
        <f t="shared" si="310"/>
        <v>61.67</v>
      </c>
      <c r="Q3912" t="str">
        <f t="shared" si="311"/>
        <v>theater</v>
      </c>
      <c r="R3912" t="str">
        <f t="shared" si="312"/>
        <v>plays</v>
      </c>
      <c r="S3912">
        <v>42224.423576388886</v>
      </c>
      <c r="T3912">
        <v>42254.423576388886</v>
      </c>
      <c r="U3912" s="11">
        <f t="shared" si="308"/>
        <v>42224.423576388886</v>
      </c>
      <c r="V3912" s="11">
        <f t="shared" si="309"/>
        <v>42254.423576388886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s="7">
        <f t="shared" si="310"/>
        <v>83.14</v>
      </c>
      <c r="Q3913" t="str">
        <f t="shared" si="311"/>
        <v>theater</v>
      </c>
      <c r="R3913" t="str">
        <f t="shared" si="312"/>
        <v>plays</v>
      </c>
      <c r="S3913">
        <v>41939.478900462964</v>
      </c>
      <c r="T3913">
        <v>41969.520567129628</v>
      </c>
      <c r="U3913" s="11">
        <f t="shared" si="308"/>
        <v>41939.478900462964</v>
      </c>
      <c r="V3913" s="11">
        <f t="shared" si="309"/>
        <v>41969.520567129628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s="7">
        <f t="shared" si="310"/>
        <v>1</v>
      </c>
      <c r="Q3914" t="str">
        <f t="shared" si="311"/>
        <v>theater</v>
      </c>
      <c r="R3914" t="str">
        <f t="shared" si="312"/>
        <v>plays</v>
      </c>
      <c r="S3914">
        <v>42058.936689814807</v>
      </c>
      <c r="T3914">
        <v>42118.857638888883</v>
      </c>
      <c r="U3914" s="11">
        <f t="shared" si="308"/>
        <v>42058.936689814807</v>
      </c>
      <c r="V3914" s="11">
        <f t="shared" si="309"/>
        <v>42118.857638888883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s="7">
        <f t="shared" si="310"/>
        <v>142.86000000000001</v>
      </c>
      <c r="Q3915" t="str">
        <f t="shared" si="311"/>
        <v>theater</v>
      </c>
      <c r="R3915" t="str">
        <f t="shared" si="312"/>
        <v>plays</v>
      </c>
      <c r="S3915">
        <v>42307.877881944441</v>
      </c>
      <c r="T3915">
        <v>42337.919548611106</v>
      </c>
      <c r="U3915" s="11">
        <f t="shared" si="308"/>
        <v>42307.877881944441</v>
      </c>
      <c r="V3915" s="11">
        <f t="shared" si="309"/>
        <v>42337.919548611106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s="7">
        <f t="shared" si="310"/>
        <v>33.67</v>
      </c>
      <c r="Q3916" t="str">
        <f t="shared" si="311"/>
        <v>theater</v>
      </c>
      <c r="R3916" t="str">
        <f t="shared" si="312"/>
        <v>plays</v>
      </c>
      <c r="S3916">
        <v>42114.485601851848</v>
      </c>
      <c r="T3916">
        <v>42134.624305555553</v>
      </c>
      <c r="U3916" s="11">
        <f t="shared" si="308"/>
        <v>42114.485601851848</v>
      </c>
      <c r="V3916" s="11">
        <f t="shared" si="309"/>
        <v>42134.624305555553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s="7">
        <f t="shared" si="310"/>
        <v>5</v>
      </c>
      <c r="Q3917" t="str">
        <f t="shared" si="311"/>
        <v>theater</v>
      </c>
      <c r="R3917" t="str">
        <f t="shared" si="312"/>
        <v>plays</v>
      </c>
      <c r="S3917">
        <v>42492.651724537034</v>
      </c>
      <c r="T3917">
        <v>42522.651724537034</v>
      </c>
      <c r="U3917" s="11">
        <f t="shared" si="308"/>
        <v>42492.651724537034</v>
      </c>
      <c r="V3917" s="11">
        <f t="shared" si="309"/>
        <v>42522.651724537034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s="7" t="e">
        <f t="shared" si="310"/>
        <v>#DIV/0!</v>
      </c>
      <c r="Q3918" t="str">
        <f t="shared" si="311"/>
        <v>theater</v>
      </c>
      <c r="R3918" t="str">
        <f t="shared" si="312"/>
        <v>plays</v>
      </c>
      <c r="S3918">
        <v>42494.138333333329</v>
      </c>
      <c r="T3918">
        <v>42524.138333333329</v>
      </c>
      <c r="U3918" s="11">
        <f t="shared" si="308"/>
        <v>42494.138333333329</v>
      </c>
      <c r="V3918" s="11">
        <f t="shared" si="309"/>
        <v>42524.138333333329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s="7">
        <f t="shared" si="310"/>
        <v>10</v>
      </c>
      <c r="Q3919" t="str">
        <f t="shared" si="311"/>
        <v>theater</v>
      </c>
      <c r="R3919" t="str">
        <f t="shared" si="312"/>
        <v>plays</v>
      </c>
      <c r="S3919">
        <v>41863.193993055553</v>
      </c>
      <c r="T3919">
        <v>41893.193993055553</v>
      </c>
      <c r="U3919" s="11">
        <f t="shared" si="308"/>
        <v>41863.193993055553</v>
      </c>
      <c r="V3919" s="11">
        <f t="shared" si="309"/>
        <v>41893.193993055553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s="7">
        <f t="shared" si="310"/>
        <v>40</v>
      </c>
      <c r="Q3920" t="str">
        <f t="shared" si="311"/>
        <v>theater</v>
      </c>
      <c r="R3920" t="str">
        <f t="shared" si="312"/>
        <v>plays</v>
      </c>
      <c r="S3920">
        <v>41843.331284722219</v>
      </c>
      <c r="T3920">
        <v>41855.333333333328</v>
      </c>
      <c r="U3920" s="11">
        <f t="shared" si="308"/>
        <v>41843.331284722219</v>
      </c>
      <c r="V3920" s="11">
        <f t="shared" si="309"/>
        <v>41855.333333333328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s="7">
        <f t="shared" si="310"/>
        <v>30</v>
      </c>
      <c r="Q3921" t="str">
        <f t="shared" si="311"/>
        <v>theater</v>
      </c>
      <c r="R3921" t="str">
        <f t="shared" si="312"/>
        <v>plays</v>
      </c>
      <c r="S3921">
        <v>42358.351539351854</v>
      </c>
      <c r="T3921">
        <v>42386.666666666664</v>
      </c>
      <c r="U3921" s="11">
        <f t="shared" si="308"/>
        <v>42358.351539351854</v>
      </c>
      <c r="V3921" s="11">
        <f t="shared" si="309"/>
        <v>42386.666666666664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s="7">
        <f t="shared" si="310"/>
        <v>45</v>
      </c>
      <c r="Q3922" t="str">
        <f t="shared" si="311"/>
        <v>theater</v>
      </c>
      <c r="R3922" t="str">
        <f t="shared" si="312"/>
        <v>plays</v>
      </c>
      <c r="S3922">
        <v>42657.053935185184</v>
      </c>
      <c r="T3922">
        <v>42687.095601851855</v>
      </c>
      <c r="U3922" s="11">
        <f t="shared" si="308"/>
        <v>42657.053935185184</v>
      </c>
      <c r="V3922" s="11">
        <f t="shared" si="309"/>
        <v>42687.095601851855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s="7" t="e">
        <f t="shared" si="310"/>
        <v>#DIV/0!</v>
      </c>
      <c r="Q3923" t="str">
        <f t="shared" si="311"/>
        <v>theater</v>
      </c>
      <c r="R3923" t="str">
        <f t="shared" si="312"/>
        <v>plays</v>
      </c>
      <c r="S3923">
        <v>41926.208969907406</v>
      </c>
      <c r="T3923">
        <v>41938.416666666664</v>
      </c>
      <c r="U3923" s="11">
        <f t="shared" si="308"/>
        <v>41926.208969907406</v>
      </c>
      <c r="V3923" s="11">
        <f t="shared" si="309"/>
        <v>41938.416666666664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s="7">
        <f t="shared" si="310"/>
        <v>10.17</v>
      </c>
      <c r="Q3924" t="str">
        <f t="shared" si="311"/>
        <v>theater</v>
      </c>
      <c r="R3924" t="str">
        <f t="shared" si="312"/>
        <v>plays</v>
      </c>
      <c r="S3924">
        <v>42020.435300925928</v>
      </c>
      <c r="T3924">
        <v>42065.624999999993</v>
      </c>
      <c r="U3924" s="11">
        <f t="shared" si="308"/>
        <v>42020.435300925928</v>
      </c>
      <c r="V3924" s="11">
        <f t="shared" si="309"/>
        <v>42065.624999999993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s="7">
        <f t="shared" si="310"/>
        <v>81.41</v>
      </c>
      <c r="Q3925" t="str">
        <f t="shared" si="311"/>
        <v>theater</v>
      </c>
      <c r="R3925" t="str">
        <f t="shared" si="312"/>
        <v>plays</v>
      </c>
      <c r="S3925">
        <v>42075.646655092591</v>
      </c>
      <c r="T3925">
        <v>42103.646655092591</v>
      </c>
      <c r="U3925" s="11">
        <f t="shared" si="308"/>
        <v>42075.646655092591</v>
      </c>
      <c r="V3925" s="11">
        <f t="shared" si="309"/>
        <v>42103.646655092591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s="7">
        <f t="shared" si="310"/>
        <v>57.25</v>
      </c>
      <c r="Q3926" t="str">
        <f t="shared" si="311"/>
        <v>theater</v>
      </c>
      <c r="R3926" t="str">
        <f t="shared" si="312"/>
        <v>plays</v>
      </c>
      <c r="S3926">
        <v>41786.626412037032</v>
      </c>
      <c r="T3926">
        <v>41816.626412037032</v>
      </c>
      <c r="U3926" s="11">
        <f t="shared" si="308"/>
        <v>41786.626412037032</v>
      </c>
      <c r="V3926" s="11">
        <f t="shared" si="309"/>
        <v>41816.626412037032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s="7">
        <f t="shared" si="310"/>
        <v>5</v>
      </c>
      <c r="Q3927" t="str">
        <f t="shared" si="311"/>
        <v>theater</v>
      </c>
      <c r="R3927" t="str">
        <f t="shared" si="312"/>
        <v>plays</v>
      </c>
      <c r="S3927">
        <v>41820.537488425922</v>
      </c>
      <c r="T3927">
        <v>41850.537488425922</v>
      </c>
      <c r="U3927" s="11">
        <f t="shared" si="308"/>
        <v>41820.537488425922</v>
      </c>
      <c r="V3927" s="11">
        <f t="shared" si="309"/>
        <v>41850.537488425922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s="7">
        <f t="shared" si="310"/>
        <v>15</v>
      </c>
      <c r="Q3928" t="str">
        <f t="shared" si="311"/>
        <v>theater</v>
      </c>
      <c r="R3928" t="str">
        <f t="shared" si="312"/>
        <v>plays</v>
      </c>
      <c r="S3928">
        <v>41969.751712962963</v>
      </c>
      <c r="T3928">
        <v>41999.751712962963</v>
      </c>
      <c r="U3928" s="11">
        <f t="shared" si="308"/>
        <v>41969.751712962963</v>
      </c>
      <c r="V3928" s="11">
        <f t="shared" si="309"/>
        <v>41999.751712962963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s="7">
        <f t="shared" si="310"/>
        <v>12.5</v>
      </c>
      <c r="Q3929" t="str">
        <f t="shared" si="311"/>
        <v>theater</v>
      </c>
      <c r="R3929" t="str">
        <f t="shared" si="312"/>
        <v>plays</v>
      </c>
      <c r="S3929">
        <v>41829.934074074074</v>
      </c>
      <c r="T3929">
        <v>41859.934074074074</v>
      </c>
      <c r="U3929" s="11">
        <f t="shared" si="308"/>
        <v>41829.934074074074</v>
      </c>
      <c r="V3929" s="11">
        <f t="shared" si="309"/>
        <v>41859.934074074074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s="7">
        <f t="shared" si="310"/>
        <v>93</v>
      </c>
      <c r="Q3930" t="str">
        <f t="shared" si="311"/>
        <v>theater</v>
      </c>
      <c r="R3930" t="str">
        <f t="shared" si="312"/>
        <v>plays</v>
      </c>
      <c r="S3930">
        <v>42265.349849537037</v>
      </c>
      <c r="T3930">
        <v>42292.874305555553</v>
      </c>
      <c r="U3930" s="11">
        <f t="shared" si="308"/>
        <v>42265.349849537037</v>
      </c>
      <c r="V3930" s="11">
        <f t="shared" si="309"/>
        <v>42292.874305555553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s="7">
        <f t="shared" si="310"/>
        <v>32.36</v>
      </c>
      <c r="Q3931" t="str">
        <f t="shared" si="311"/>
        <v>theater</v>
      </c>
      <c r="R3931" t="str">
        <f t="shared" si="312"/>
        <v>plays</v>
      </c>
      <c r="S3931">
        <v>42601.493807870364</v>
      </c>
      <c r="T3931">
        <v>42631.493807870364</v>
      </c>
      <c r="U3931" s="11">
        <f t="shared" si="308"/>
        <v>42601.493807870364</v>
      </c>
      <c r="V3931" s="11">
        <f t="shared" si="309"/>
        <v>42631.493807870364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s="7" t="e">
        <f t="shared" si="310"/>
        <v>#DIV/0!</v>
      </c>
      <c r="Q3932" t="str">
        <f t="shared" si="311"/>
        <v>theater</v>
      </c>
      <c r="R3932" t="str">
        <f t="shared" si="312"/>
        <v>plays</v>
      </c>
      <c r="S3932">
        <v>42433.00541666666</v>
      </c>
      <c r="T3932">
        <v>42460.916666666664</v>
      </c>
      <c r="U3932" s="11">
        <f t="shared" si="308"/>
        <v>42433.00541666666</v>
      </c>
      <c r="V3932" s="11">
        <f t="shared" si="309"/>
        <v>42460.916666666664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s="7" t="e">
        <f t="shared" si="310"/>
        <v>#DIV/0!</v>
      </c>
      <c r="Q3933" t="str">
        <f t="shared" si="311"/>
        <v>theater</v>
      </c>
      <c r="R3933" t="str">
        <f t="shared" si="312"/>
        <v>plays</v>
      </c>
      <c r="S3933">
        <v>42227.818368055552</v>
      </c>
      <c r="T3933">
        <v>42252.818368055552</v>
      </c>
      <c r="U3933" s="11">
        <f t="shared" si="308"/>
        <v>42227.818368055552</v>
      </c>
      <c r="V3933" s="11">
        <f t="shared" si="309"/>
        <v>42252.818368055552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s="7">
        <f t="shared" si="310"/>
        <v>1</v>
      </c>
      <c r="Q3934" t="str">
        <f t="shared" si="311"/>
        <v>theater</v>
      </c>
      <c r="R3934" t="str">
        <f t="shared" si="312"/>
        <v>plays</v>
      </c>
      <c r="S3934">
        <v>42414.835231481477</v>
      </c>
      <c r="T3934">
        <v>42444.793564814812</v>
      </c>
      <c r="U3934" s="11">
        <f t="shared" si="308"/>
        <v>42414.835231481477</v>
      </c>
      <c r="V3934" s="11">
        <f t="shared" si="309"/>
        <v>42444.793564814812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s="7">
        <f t="shared" si="310"/>
        <v>91.83</v>
      </c>
      <c r="Q3935" t="str">
        <f t="shared" si="311"/>
        <v>theater</v>
      </c>
      <c r="R3935" t="str">
        <f t="shared" si="312"/>
        <v>plays</v>
      </c>
      <c r="S3935">
        <v>42538.634976851848</v>
      </c>
      <c r="T3935">
        <v>42567.696527777771</v>
      </c>
      <c r="U3935" s="11">
        <f t="shared" si="308"/>
        <v>42538.634976851848</v>
      </c>
      <c r="V3935" s="11">
        <f t="shared" si="309"/>
        <v>42567.696527777771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s="7">
        <f t="shared" si="310"/>
        <v>45.83</v>
      </c>
      <c r="Q3936" t="str">
        <f t="shared" si="311"/>
        <v>theater</v>
      </c>
      <c r="R3936" t="str">
        <f t="shared" si="312"/>
        <v>plays</v>
      </c>
      <c r="S3936">
        <v>42233.338414351849</v>
      </c>
      <c r="T3936">
        <v>42278.208333333336</v>
      </c>
      <c r="U3936" s="11">
        <f t="shared" si="308"/>
        <v>42233.338414351849</v>
      </c>
      <c r="V3936" s="11">
        <f t="shared" si="309"/>
        <v>42278.208333333336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s="7">
        <f t="shared" si="310"/>
        <v>57.17</v>
      </c>
      <c r="Q3937" t="str">
        <f t="shared" si="311"/>
        <v>theater</v>
      </c>
      <c r="R3937" t="str">
        <f t="shared" si="312"/>
        <v>plays</v>
      </c>
      <c r="S3937">
        <v>42221.323449074065</v>
      </c>
      <c r="T3937">
        <v>42281.323449074065</v>
      </c>
      <c r="U3937" s="11">
        <f t="shared" si="308"/>
        <v>42221.323449074065</v>
      </c>
      <c r="V3937" s="11">
        <f t="shared" si="309"/>
        <v>42281.323449074065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s="7" t="e">
        <f t="shared" si="310"/>
        <v>#DIV/0!</v>
      </c>
      <c r="Q3938" t="str">
        <f t="shared" si="311"/>
        <v>theater</v>
      </c>
      <c r="R3938" t="str">
        <f t="shared" si="312"/>
        <v>plays</v>
      </c>
      <c r="S3938">
        <v>42674.929629629631</v>
      </c>
      <c r="T3938">
        <v>42704.971296296295</v>
      </c>
      <c r="U3938" s="11">
        <f t="shared" si="308"/>
        <v>42674.929629629631</v>
      </c>
      <c r="V3938" s="11">
        <f t="shared" si="309"/>
        <v>42704.971296296295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s="7">
        <f t="shared" si="310"/>
        <v>248.5</v>
      </c>
      <c r="Q3939" t="str">
        <f t="shared" si="311"/>
        <v>theater</v>
      </c>
      <c r="R3939" t="str">
        <f t="shared" si="312"/>
        <v>plays</v>
      </c>
      <c r="S3939">
        <v>42534.298148148147</v>
      </c>
      <c r="T3939">
        <v>42562.298148148147</v>
      </c>
      <c r="U3939" s="11">
        <f t="shared" si="308"/>
        <v>42534.298148148147</v>
      </c>
      <c r="V3939" s="11">
        <f t="shared" si="309"/>
        <v>42562.298148148147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s="7">
        <f t="shared" si="310"/>
        <v>79.400000000000006</v>
      </c>
      <c r="Q3940" t="str">
        <f t="shared" si="311"/>
        <v>theater</v>
      </c>
      <c r="R3940" t="str">
        <f t="shared" si="312"/>
        <v>plays</v>
      </c>
      <c r="S3940">
        <v>42151.572384259263</v>
      </c>
      <c r="T3940">
        <v>42182.572384259263</v>
      </c>
      <c r="U3940" s="11">
        <f t="shared" si="308"/>
        <v>42151.572384259263</v>
      </c>
      <c r="V3940" s="11">
        <f t="shared" si="309"/>
        <v>42182.572384259263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s="7">
        <f t="shared" si="310"/>
        <v>5</v>
      </c>
      <c r="Q3941" t="str">
        <f t="shared" si="311"/>
        <v>theater</v>
      </c>
      <c r="R3941" t="str">
        <f t="shared" si="312"/>
        <v>plays</v>
      </c>
      <c r="S3941">
        <v>41915.066886574074</v>
      </c>
      <c r="T3941">
        <v>41918.854166666664</v>
      </c>
      <c r="U3941" s="11">
        <f t="shared" si="308"/>
        <v>41915.066886574074</v>
      </c>
      <c r="V3941" s="11">
        <f t="shared" si="309"/>
        <v>41918.854166666664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s="7">
        <f t="shared" si="310"/>
        <v>5.5</v>
      </c>
      <c r="Q3942" t="str">
        <f t="shared" si="311"/>
        <v>theater</v>
      </c>
      <c r="R3942" t="str">
        <f t="shared" si="312"/>
        <v>plays</v>
      </c>
      <c r="S3942">
        <v>41961.159155092588</v>
      </c>
      <c r="T3942">
        <v>42006.159155092588</v>
      </c>
      <c r="U3942" s="11">
        <f t="shared" si="308"/>
        <v>41961.159155092588</v>
      </c>
      <c r="V3942" s="11">
        <f t="shared" si="309"/>
        <v>42006.159155092588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s="7">
        <f t="shared" si="310"/>
        <v>25</v>
      </c>
      <c r="Q3943" t="str">
        <f t="shared" si="311"/>
        <v>theater</v>
      </c>
      <c r="R3943" t="str">
        <f t="shared" si="312"/>
        <v>plays</v>
      </c>
      <c r="S3943">
        <v>41940.253900462958</v>
      </c>
      <c r="T3943">
        <v>41967.708333333336</v>
      </c>
      <c r="U3943" s="11">
        <f t="shared" si="308"/>
        <v>41940.253900462958</v>
      </c>
      <c r="V3943" s="11">
        <f t="shared" si="309"/>
        <v>41967.708333333336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s="7" t="e">
        <f t="shared" si="310"/>
        <v>#DIV/0!</v>
      </c>
      <c r="Q3944" t="str">
        <f t="shared" si="311"/>
        <v>theater</v>
      </c>
      <c r="R3944" t="str">
        <f t="shared" si="312"/>
        <v>plays</v>
      </c>
      <c r="S3944">
        <v>42111.570763888885</v>
      </c>
      <c r="T3944">
        <v>42171.570763888885</v>
      </c>
      <c r="U3944" s="11">
        <f t="shared" si="308"/>
        <v>42111.570763888885</v>
      </c>
      <c r="V3944" s="11">
        <f t="shared" si="309"/>
        <v>42171.570763888885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s="7">
        <f t="shared" si="310"/>
        <v>137.08000000000001</v>
      </c>
      <c r="Q3945" t="str">
        <f t="shared" si="311"/>
        <v>theater</v>
      </c>
      <c r="R3945" t="str">
        <f t="shared" si="312"/>
        <v>plays</v>
      </c>
      <c r="S3945">
        <v>42279.445231481477</v>
      </c>
      <c r="T3945">
        <v>42310.368055555555</v>
      </c>
      <c r="U3945" s="11">
        <f t="shared" si="308"/>
        <v>42279.445231481477</v>
      </c>
      <c r="V3945" s="11">
        <f t="shared" si="309"/>
        <v>42310.368055555555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s="7" t="e">
        <f t="shared" si="310"/>
        <v>#DIV/0!</v>
      </c>
      <c r="Q3946" t="str">
        <f t="shared" si="311"/>
        <v>theater</v>
      </c>
      <c r="R3946" t="str">
        <f t="shared" si="312"/>
        <v>plays</v>
      </c>
      <c r="S3946">
        <v>42213.329571759255</v>
      </c>
      <c r="T3946">
        <v>42243.329571759255</v>
      </c>
      <c r="U3946" s="11">
        <f t="shared" si="308"/>
        <v>42213.329571759255</v>
      </c>
      <c r="V3946" s="11">
        <f t="shared" si="309"/>
        <v>42243.329571759255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s="7">
        <f t="shared" si="310"/>
        <v>5</v>
      </c>
      <c r="Q3947" t="str">
        <f t="shared" si="311"/>
        <v>theater</v>
      </c>
      <c r="R3947" t="str">
        <f t="shared" si="312"/>
        <v>plays</v>
      </c>
      <c r="S3947">
        <v>42109.468379629623</v>
      </c>
      <c r="T3947">
        <v>42139.468379629623</v>
      </c>
      <c r="U3947" s="11">
        <f t="shared" si="308"/>
        <v>42109.468379629623</v>
      </c>
      <c r="V3947" s="11">
        <f t="shared" si="309"/>
        <v>42139.468379629623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s="7">
        <f t="shared" si="310"/>
        <v>39</v>
      </c>
      <c r="Q3948" t="str">
        <f t="shared" si="311"/>
        <v>theater</v>
      </c>
      <c r="R3948" t="str">
        <f t="shared" si="312"/>
        <v>plays</v>
      </c>
      <c r="S3948">
        <v>42031.500254629624</v>
      </c>
      <c r="T3948">
        <v>42062.999999999993</v>
      </c>
      <c r="U3948" s="11">
        <f t="shared" si="308"/>
        <v>42031.500254629624</v>
      </c>
      <c r="V3948" s="11">
        <f t="shared" si="309"/>
        <v>42062.999999999993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s="7">
        <f t="shared" si="310"/>
        <v>50.5</v>
      </c>
      <c r="Q3949" t="str">
        <f t="shared" si="311"/>
        <v>theater</v>
      </c>
      <c r="R3949" t="str">
        <f t="shared" si="312"/>
        <v>plays</v>
      </c>
      <c r="S3949">
        <v>42614.809537037036</v>
      </c>
      <c r="T3949">
        <v>42644.809537037036</v>
      </c>
      <c r="U3949" s="11">
        <f t="shared" si="308"/>
        <v>42614.809537037036</v>
      </c>
      <c r="V3949" s="11">
        <f t="shared" si="309"/>
        <v>42644.809537037036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s="7" t="e">
        <f t="shared" si="310"/>
        <v>#DIV/0!</v>
      </c>
      <c r="Q3950" t="str">
        <f t="shared" si="311"/>
        <v>theater</v>
      </c>
      <c r="R3950" t="str">
        <f t="shared" si="312"/>
        <v>plays</v>
      </c>
      <c r="S3950">
        <v>41828.992164351846</v>
      </c>
      <c r="T3950">
        <v>41888.992164351846</v>
      </c>
      <c r="U3950" s="11">
        <f t="shared" si="308"/>
        <v>41828.992164351846</v>
      </c>
      <c r="V3950" s="11">
        <f t="shared" si="309"/>
        <v>41888.992164351846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s="7">
        <f t="shared" si="310"/>
        <v>49.28</v>
      </c>
      <c r="Q3951" t="str">
        <f t="shared" si="311"/>
        <v>theater</v>
      </c>
      <c r="R3951" t="str">
        <f t="shared" si="312"/>
        <v>plays</v>
      </c>
      <c r="S3951">
        <v>42015.787280092591</v>
      </c>
      <c r="T3951">
        <v>42045.787280092591</v>
      </c>
      <c r="U3951" s="11">
        <f t="shared" si="308"/>
        <v>42015.787280092591</v>
      </c>
      <c r="V3951" s="11">
        <f t="shared" si="309"/>
        <v>42045.787280092591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s="7">
        <f t="shared" si="310"/>
        <v>25</v>
      </c>
      <c r="Q3952" t="str">
        <f t="shared" si="311"/>
        <v>theater</v>
      </c>
      <c r="R3952" t="str">
        <f t="shared" si="312"/>
        <v>plays</v>
      </c>
      <c r="S3952">
        <v>42439.368981481479</v>
      </c>
      <c r="T3952">
        <v>42468.440972222219</v>
      </c>
      <c r="U3952" s="11">
        <f t="shared" si="308"/>
        <v>42439.368981481479</v>
      </c>
      <c r="V3952" s="11">
        <f t="shared" si="309"/>
        <v>42468.440972222219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s="7">
        <f t="shared" si="310"/>
        <v>1</v>
      </c>
      <c r="Q3953" t="str">
        <f t="shared" si="311"/>
        <v>theater</v>
      </c>
      <c r="R3953" t="str">
        <f t="shared" si="312"/>
        <v>plays</v>
      </c>
      <c r="S3953">
        <v>42433.492384259262</v>
      </c>
      <c r="T3953">
        <v>42493.45071759259</v>
      </c>
      <c r="U3953" s="11">
        <f t="shared" si="308"/>
        <v>42433.492384259262</v>
      </c>
      <c r="V3953" s="11">
        <f t="shared" si="309"/>
        <v>42493.45071759259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s="7">
        <f t="shared" si="310"/>
        <v>25</v>
      </c>
      <c r="Q3954" t="str">
        <f t="shared" si="311"/>
        <v>theater</v>
      </c>
      <c r="R3954" t="str">
        <f t="shared" si="312"/>
        <v>plays</v>
      </c>
      <c r="S3954">
        <v>42243.457060185181</v>
      </c>
      <c r="T3954">
        <v>42303.457060185181</v>
      </c>
      <c r="U3954" s="11">
        <f t="shared" si="308"/>
        <v>42243.457060185181</v>
      </c>
      <c r="V3954" s="11">
        <f t="shared" si="309"/>
        <v>42303.457060185181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s="7" t="e">
        <f t="shared" si="310"/>
        <v>#DIV/0!</v>
      </c>
      <c r="Q3955" t="str">
        <f t="shared" si="311"/>
        <v>theater</v>
      </c>
      <c r="R3955" t="str">
        <f t="shared" si="312"/>
        <v>plays</v>
      </c>
      <c r="S3955">
        <v>42549.715115740742</v>
      </c>
      <c r="T3955">
        <v>42580.645138888889</v>
      </c>
      <c r="U3955" s="11">
        <f t="shared" si="308"/>
        <v>42549.715115740742</v>
      </c>
      <c r="V3955" s="11">
        <f t="shared" si="309"/>
        <v>42580.645138888889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s="7" t="e">
        <f t="shared" si="310"/>
        <v>#DIV/0!</v>
      </c>
      <c r="Q3956" t="str">
        <f t="shared" si="311"/>
        <v>theater</v>
      </c>
      <c r="R3956" t="str">
        <f t="shared" si="312"/>
        <v>plays</v>
      </c>
      <c r="S3956">
        <v>41774.317870370367</v>
      </c>
      <c r="T3956">
        <v>41834.317870370367</v>
      </c>
      <c r="U3956" s="11">
        <f t="shared" si="308"/>
        <v>41774.317870370367</v>
      </c>
      <c r="V3956" s="11">
        <f t="shared" si="309"/>
        <v>41834.317870370367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s="7">
        <f t="shared" si="310"/>
        <v>53.13</v>
      </c>
      <c r="Q3957" t="str">
        <f t="shared" si="311"/>
        <v>theater</v>
      </c>
      <c r="R3957" t="str">
        <f t="shared" si="312"/>
        <v>plays</v>
      </c>
      <c r="S3957">
        <v>42306.515520833331</v>
      </c>
      <c r="T3957">
        <v>42336.557187499995</v>
      </c>
      <c r="U3957" s="11">
        <f t="shared" si="308"/>
        <v>42306.515520833331</v>
      </c>
      <c r="V3957" s="11">
        <f t="shared" si="309"/>
        <v>42336.557187499995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s="7" t="e">
        <f t="shared" si="310"/>
        <v>#DIV/0!</v>
      </c>
      <c r="Q3958" t="str">
        <f t="shared" si="311"/>
        <v>theater</v>
      </c>
      <c r="R3958" t="str">
        <f t="shared" si="312"/>
        <v>plays</v>
      </c>
      <c r="S3958">
        <v>42457.598692129628</v>
      </c>
      <c r="T3958">
        <v>42484.680555555555</v>
      </c>
      <c r="U3958" s="11">
        <f t="shared" si="308"/>
        <v>42457.598692129628</v>
      </c>
      <c r="V3958" s="11">
        <f t="shared" si="309"/>
        <v>42484.680555555555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s="7">
        <f t="shared" si="310"/>
        <v>7</v>
      </c>
      <c r="Q3959" t="str">
        <f t="shared" si="311"/>
        <v>theater</v>
      </c>
      <c r="R3959" t="str">
        <f t="shared" si="312"/>
        <v>plays</v>
      </c>
      <c r="S3959">
        <v>42513.642986111103</v>
      </c>
      <c r="T3959">
        <v>42559.642986111103</v>
      </c>
      <c r="U3959" s="11">
        <f t="shared" si="308"/>
        <v>42513.642986111103</v>
      </c>
      <c r="V3959" s="11">
        <f t="shared" si="309"/>
        <v>42559.642986111103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s="7">
        <f t="shared" si="310"/>
        <v>40.06</v>
      </c>
      <c r="Q3960" t="str">
        <f t="shared" si="311"/>
        <v>theater</v>
      </c>
      <c r="R3960" t="str">
        <f t="shared" si="312"/>
        <v>plays</v>
      </c>
      <c r="S3960">
        <v>41816.617037037038</v>
      </c>
      <c r="T3960">
        <v>41853.25</v>
      </c>
      <c r="U3960" s="11">
        <f t="shared" si="308"/>
        <v>41816.617037037038</v>
      </c>
      <c r="V3960" s="11">
        <f t="shared" si="309"/>
        <v>41853.25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s="7">
        <f t="shared" si="310"/>
        <v>24.33</v>
      </c>
      <c r="Q3961" t="str">
        <f t="shared" si="311"/>
        <v>theater</v>
      </c>
      <c r="R3961" t="str">
        <f t="shared" si="312"/>
        <v>plays</v>
      </c>
      <c r="S3961">
        <v>41880.455509259256</v>
      </c>
      <c r="T3961">
        <v>41910.455509259256</v>
      </c>
      <c r="U3961" s="11">
        <f t="shared" si="308"/>
        <v>41880.455509259256</v>
      </c>
      <c r="V3961" s="11">
        <f t="shared" si="309"/>
        <v>41910.455509259256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s="7">
        <f t="shared" si="310"/>
        <v>11.25</v>
      </c>
      <c r="Q3962" t="str">
        <f t="shared" si="311"/>
        <v>theater</v>
      </c>
      <c r="R3962" t="str">
        <f t="shared" si="312"/>
        <v>plays</v>
      </c>
      <c r="S3962">
        <v>42342.51222222222</v>
      </c>
      <c r="T3962">
        <v>42372.51222222222</v>
      </c>
      <c r="U3962" s="11">
        <f t="shared" si="308"/>
        <v>42342.51222222222</v>
      </c>
      <c r="V3962" s="11">
        <f t="shared" si="309"/>
        <v>42372.51222222222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s="7">
        <f t="shared" si="310"/>
        <v>10.5</v>
      </c>
      <c r="Q3963" t="str">
        <f t="shared" si="311"/>
        <v>theater</v>
      </c>
      <c r="R3963" t="str">
        <f t="shared" si="312"/>
        <v>plays</v>
      </c>
      <c r="S3963">
        <v>41745.557986111111</v>
      </c>
      <c r="T3963">
        <v>41767.557986111111</v>
      </c>
      <c r="U3963" s="11">
        <f t="shared" si="308"/>
        <v>41745.557986111111</v>
      </c>
      <c r="V3963" s="11">
        <f t="shared" si="309"/>
        <v>41767.557986111111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s="7">
        <f t="shared" si="310"/>
        <v>15</v>
      </c>
      <c r="Q3964" t="str">
        <f t="shared" si="311"/>
        <v>theater</v>
      </c>
      <c r="R3964" t="str">
        <f t="shared" si="312"/>
        <v>plays</v>
      </c>
      <c r="S3964">
        <v>42311.288124999999</v>
      </c>
      <c r="T3964">
        <v>42336.288124999999</v>
      </c>
      <c r="U3964" s="11">
        <f t="shared" si="308"/>
        <v>42311.288124999999</v>
      </c>
      <c r="V3964" s="11">
        <f t="shared" si="309"/>
        <v>42336.288124999999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s="7" t="e">
        <f t="shared" si="310"/>
        <v>#DIV/0!</v>
      </c>
      <c r="Q3965" t="str">
        <f t="shared" si="311"/>
        <v>theater</v>
      </c>
      <c r="R3965" t="str">
        <f t="shared" si="312"/>
        <v>plays</v>
      </c>
      <c r="S3965">
        <v>42295.820798611108</v>
      </c>
      <c r="T3965">
        <v>42325.862465277773</v>
      </c>
      <c r="U3965" s="11">
        <f t="shared" si="308"/>
        <v>42295.820798611108</v>
      </c>
      <c r="V3965" s="11">
        <f t="shared" si="309"/>
        <v>42325.862465277773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s="7">
        <f t="shared" si="310"/>
        <v>42</v>
      </c>
      <c r="Q3966" t="str">
        <f t="shared" si="311"/>
        <v>theater</v>
      </c>
      <c r="R3966" t="str">
        <f t="shared" si="312"/>
        <v>plays</v>
      </c>
      <c r="S3966">
        <v>42053.388726851852</v>
      </c>
      <c r="T3966">
        <v>42113.34706018518</v>
      </c>
      <c r="U3966" s="11">
        <f t="shared" si="308"/>
        <v>42053.388726851852</v>
      </c>
      <c r="V3966" s="11">
        <f t="shared" si="309"/>
        <v>42113.34706018518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s="7">
        <f t="shared" si="310"/>
        <v>71.25</v>
      </c>
      <c r="Q3967" t="str">
        <f t="shared" si="311"/>
        <v>theater</v>
      </c>
      <c r="R3967" t="str">
        <f t="shared" si="312"/>
        <v>plays</v>
      </c>
      <c r="S3967">
        <v>42413.902546296296</v>
      </c>
      <c r="T3967">
        <v>42473.860879629625</v>
      </c>
      <c r="U3967" s="11">
        <f t="shared" si="308"/>
        <v>42413.902546296296</v>
      </c>
      <c r="V3967" s="11">
        <f t="shared" si="309"/>
        <v>42473.860879629625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s="7">
        <f t="shared" si="310"/>
        <v>22.5</v>
      </c>
      <c r="Q3968" t="str">
        <f t="shared" si="311"/>
        <v>theater</v>
      </c>
      <c r="R3968" t="str">
        <f t="shared" si="312"/>
        <v>plays</v>
      </c>
      <c r="S3968">
        <v>41801.378217592588</v>
      </c>
      <c r="T3968">
        <v>41843.790972222218</v>
      </c>
      <c r="U3968" s="11">
        <f t="shared" si="308"/>
        <v>41801.378217592588</v>
      </c>
      <c r="V3968" s="11">
        <f t="shared" si="309"/>
        <v>41843.790972222218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s="7">
        <f t="shared" si="310"/>
        <v>41</v>
      </c>
      <c r="Q3969" t="str">
        <f t="shared" si="311"/>
        <v>theater</v>
      </c>
      <c r="R3969" t="str">
        <f t="shared" si="312"/>
        <v>plays</v>
      </c>
      <c r="S3969">
        <v>42769.957256944443</v>
      </c>
      <c r="T3969">
        <v>42799.957256944443</v>
      </c>
      <c r="U3969" s="11">
        <f t="shared" si="308"/>
        <v>42769.957256944443</v>
      </c>
      <c r="V3969" s="11">
        <f t="shared" si="309"/>
        <v>42799.957256944443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s="7">
        <f t="shared" si="310"/>
        <v>47.91</v>
      </c>
      <c r="Q3970" t="str">
        <f t="shared" si="311"/>
        <v>theater</v>
      </c>
      <c r="R3970" t="str">
        <f t="shared" si="312"/>
        <v>plays</v>
      </c>
      <c r="S3970">
        <v>42452.48232638889</v>
      </c>
      <c r="T3970">
        <v>42512.48232638889</v>
      </c>
      <c r="U3970" s="11">
        <f t="shared" ref="U3970:U4033" si="313">(((J3970/60)/60)/24)+DATE(1970,1,1)+(-8/24)</f>
        <v>42452.48232638889</v>
      </c>
      <c r="V3970" s="11">
        <f t="shared" ref="V3970:V4033" si="314">(((I3970/60)/60)/24)+DATE(1970,1,1)+(-8/24)</f>
        <v>42512.48232638889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s="7">
        <f t="shared" ref="P3971:P4034" si="315">ROUND(E3971/L3971,2)</f>
        <v>35.17</v>
      </c>
      <c r="Q3971" t="str">
        <f t="shared" ref="Q3971:Q4034" si="316">LEFT(N3971,SEARCH("/",N3971,1)-1)</f>
        <v>theater</v>
      </c>
      <c r="R3971" t="str">
        <f t="shared" ref="R3971:R4034" si="317">RIGHT(N3971,LEN(N3971)-SEARCH("/",N3971))</f>
        <v>plays</v>
      </c>
      <c r="S3971">
        <v>42601.521365740737</v>
      </c>
      <c r="T3971">
        <v>42610.829861111109</v>
      </c>
      <c r="U3971" s="11">
        <f t="shared" si="313"/>
        <v>42601.521365740737</v>
      </c>
      <c r="V3971" s="11">
        <f t="shared" si="314"/>
        <v>42610.829861111109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s="7">
        <f t="shared" si="315"/>
        <v>5.5</v>
      </c>
      <c r="Q3972" t="str">
        <f t="shared" si="316"/>
        <v>theater</v>
      </c>
      <c r="R3972" t="str">
        <f t="shared" si="317"/>
        <v>plays</v>
      </c>
      <c r="S3972">
        <v>42447.530219907399</v>
      </c>
      <c r="T3972">
        <v>42477.530219907399</v>
      </c>
      <c r="U3972" s="11">
        <f t="shared" si="313"/>
        <v>42447.530219907399</v>
      </c>
      <c r="V3972" s="11">
        <f t="shared" si="314"/>
        <v>42477.530219907399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s="7">
        <f t="shared" si="315"/>
        <v>22.67</v>
      </c>
      <c r="Q3973" t="str">
        <f t="shared" si="316"/>
        <v>theater</v>
      </c>
      <c r="R3973" t="str">
        <f t="shared" si="317"/>
        <v>plays</v>
      </c>
      <c r="S3973">
        <v>41811.202847222223</v>
      </c>
      <c r="T3973">
        <v>41841.202847222223</v>
      </c>
      <c r="U3973" s="11">
        <f t="shared" si="313"/>
        <v>41811.202847222223</v>
      </c>
      <c r="V3973" s="11">
        <f t="shared" si="314"/>
        <v>41841.202847222223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s="7">
        <f t="shared" si="315"/>
        <v>26.38</v>
      </c>
      <c r="Q3974" t="str">
        <f t="shared" si="316"/>
        <v>theater</v>
      </c>
      <c r="R3974" t="str">
        <f t="shared" si="317"/>
        <v>plays</v>
      </c>
      <c r="S3974">
        <v>41980.734189814808</v>
      </c>
      <c r="T3974">
        <v>42040.734189814808</v>
      </c>
      <c r="U3974" s="11">
        <f t="shared" si="313"/>
        <v>41980.734189814808</v>
      </c>
      <c r="V3974" s="11">
        <f t="shared" si="314"/>
        <v>42040.734189814808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s="7">
        <f t="shared" si="315"/>
        <v>105.54</v>
      </c>
      <c r="Q3975" t="str">
        <f t="shared" si="316"/>
        <v>theater</v>
      </c>
      <c r="R3975" t="str">
        <f t="shared" si="317"/>
        <v>plays</v>
      </c>
      <c r="S3975">
        <v>42469.350810185184</v>
      </c>
      <c r="T3975">
        <v>42498.833333333336</v>
      </c>
      <c r="U3975" s="11">
        <f t="shared" si="313"/>
        <v>42469.350810185184</v>
      </c>
      <c r="V3975" s="11">
        <f t="shared" si="314"/>
        <v>42498.833333333336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s="7">
        <f t="shared" si="315"/>
        <v>29.09</v>
      </c>
      <c r="Q3976" t="str">
        <f t="shared" si="316"/>
        <v>theater</v>
      </c>
      <c r="R3976" t="str">
        <f t="shared" si="317"/>
        <v>plays</v>
      </c>
      <c r="S3976">
        <v>42493.213518518511</v>
      </c>
      <c r="T3976">
        <v>42523.213518518511</v>
      </c>
      <c r="U3976" s="11">
        <f t="shared" si="313"/>
        <v>42493.213518518511</v>
      </c>
      <c r="V3976" s="11">
        <f t="shared" si="314"/>
        <v>42523.213518518511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s="7" t="e">
        <f t="shared" si="315"/>
        <v>#DIV/0!</v>
      </c>
      <c r="Q3977" t="str">
        <f t="shared" si="316"/>
        <v>theater</v>
      </c>
      <c r="R3977" t="str">
        <f t="shared" si="317"/>
        <v>plays</v>
      </c>
      <c r="S3977">
        <v>42534.533541666664</v>
      </c>
      <c r="T3977">
        <v>42564.533541666664</v>
      </c>
      <c r="U3977" s="11">
        <f t="shared" si="313"/>
        <v>42534.533541666664</v>
      </c>
      <c r="V3977" s="11">
        <f t="shared" si="314"/>
        <v>42564.533541666664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s="7">
        <f t="shared" si="315"/>
        <v>62</v>
      </c>
      <c r="Q3978" t="str">
        <f t="shared" si="316"/>
        <v>theater</v>
      </c>
      <c r="R3978" t="str">
        <f t="shared" si="317"/>
        <v>plays</v>
      </c>
      <c r="S3978">
        <v>41830.525011574071</v>
      </c>
      <c r="T3978">
        <v>41851.958333333328</v>
      </c>
      <c r="U3978" s="11">
        <f t="shared" si="313"/>
        <v>41830.525011574071</v>
      </c>
      <c r="V3978" s="11">
        <f t="shared" si="314"/>
        <v>41851.958333333328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s="7">
        <f t="shared" si="315"/>
        <v>217.5</v>
      </c>
      <c r="Q3979" t="str">
        <f t="shared" si="316"/>
        <v>theater</v>
      </c>
      <c r="R3979" t="str">
        <f t="shared" si="317"/>
        <v>plays</v>
      </c>
      <c r="S3979">
        <v>42543.455231481479</v>
      </c>
      <c r="T3979">
        <v>42573.455231481479</v>
      </c>
      <c r="U3979" s="11">
        <f t="shared" si="313"/>
        <v>42543.455231481479</v>
      </c>
      <c r="V3979" s="11">
        <f t="shared" si="314"/>
        <v>42573.455231481479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s="7">
        <f t="shared" si="315"/>
        <v>26.75</v>
      </c>
      <c r="Q3980" t="str">
        <f t="shared" si="316"/>
        <v>theater</v>
      </c>
      <c r="R3980" t="str">
        <f t="shared" si="317"/>
        <v>plays</v>
      </c>
      <c r="S3980">
        <v>41975.309641203705</v>
      </c>
      <c r="T3980">
        <v>42035.309641203705</v>
      </c>
      <c r="U3980" s="11">
        <f t="shared" si="313"/>
        <v>41975.309641203705</v>
      </c>
      <c r="V3980" s="11">
        <f t="shared" si="314"/>
        <v>42035.309641203705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s="7">
        <f t="shared" si="315"/>
        <v>18.329999999999998</v>
      </c>
      <c r="Q3981" t="str">
        <f t="shared" si="316"/>
        <v>theater</v>
      </c>
      <c r="R3981" t="str">
        <f t="shared" si="317"/>
        <v>plays</v>
      </c>
      <c r="S3981">
        <v>42069.570104166669</v>
      </c>
      <c r="T3981">
        <v>42092.499999999993</v>
      </c>
      <c r="U3981" s="11">
        <f t="shared" si="313"/>
        <v>42069.570104166669</v>
      </c>
      <c r="V3981" s="11">
        <f t="shared" si="314"/>
        <v>42092.499999999993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s="7">
        <f t="shared" si="315"/>
        <v>64.290000000000006</v>
      </c>
      <c r="Q3982" t="str">
        <f t="shared" si="316"/>
        <v>theater</v>
      </c>
      <c r="R3982" t="str">
        <f t="shared" si="317"/>
        <v>plays</v>
      </c>
      <c r="S3982">
        <v>41795.265590277777</v>
      </c>
      <c r="T3982">
        <v>41825.265590277777</v>
      </c>
      <c r="U3982" s="11">
        <f t="shared" si="313"/>
        <v>41795.265590277777</v>
      </c>
      <c r="V3982" s="11">
        <f t="shared" si="314"/>
        <v>41825.265590277777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s="7">
        <f t="shared" si="315"/>
        <v>175</v>
      </c>
      <c r="Q3983" t="str">
        <f t="shared" si="316"/>
        <v>theater</v>
      </c>
      <c r="R3983" t="str">
        <f t="shared" si="317"/>
        <v>plays</v>
      </c>
      <c r="S3983">
        <v>42507.846631944441</v>
      </c>
      <c r="T3983">
        <v>42567.846631944441</v>
      </c>
      <c r="U3983" s="11">
        <f t="shared" si="313"/>
        <v>42507.846631944441</v>
      </c>
      <c r="V3983" s="11">
        <f t="shared" si="314"/>
        <v>42567.846631944441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s="7">
        <f t="shared" si="315"/>
        <v>34</v>
      </c>
      <c r="Q3984" t="str">
        <f t="shared" si="316"/>
        <v>theater</v>
      </c>
      <c r="R3984" t="str">
        <f t="shared" si="317"/>
        <v>plays</v>
      </c>
      <c r="S3984">
        <v>42132.476620370369</v>
      </c>
      <c r="T3984">
        <v>42192.476620370369</v>
      </c>
      <c r="U3984" s="11">
        <f t="shared" si="313"/>
        <v>42132.476620370369</v>
      </c>
      <c r="V3984" s="11">
        <f t="shared" si="314"/>
        <v>42192.476620370369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s="7">
        <f t="shared" si="315"/>
        <v>84.28</v>
      </c>
      <c r="Q3985" t="str">
        <f t="shared" si="316"/>
        <v>theater</v>
      </c>
      <c r="R3985" t="str">
        <f t="shared" si="317"/>
        <v>plays</v>
      </c>
      <c r="S3985">
        <v>41747.536527777775</v>
      </c>
      <c r="T3985">
        <v>41778.957638888889</v>
      </c>
      <c r="U3985" s="11">
        <f t="shared" si="313"/>
        <v>41747.536527777775</v>
      </c>
      <c r="V3985" s="11">
        <f t="shared" si="314"/>
        <v>41778.957638888889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s="7">
        <f t="shared" si="315"/>
        <v>9.5</v>
      </c>
      <c r="Q3986" t="str">
        <f t="shared" si="316"/>
        <v>theater</v>
      </c>
      <c r="R3986" t="str">
        <f t="shared" si="317"/>
        <v>plays</v>
      </c>
      <c r="S3986">
        <v>41920.630138888882</v>
      </c>
      <c r="T3986">
        <v>41950.666666666664</v>
      </c>
      <c r="U3986" s="11">
        <f t="shared" si="313"/>
        <v>41920.630138888882</v>
      </c>
      <c r="V3986" s="11">
        <f t="shared" si="314"/>
        <v>41950.666666666664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s="7">
        <f t="shared" si="315"/>
        <v>33.74</v>
      </c>
      <c r="Q3987" t="str">
        <f t="shared" si="316"/>
        <v>theater</v>
      </c>
      <c r="R3987" t="str">
        <f t="shared" si="317"/>
        <v>plays</v>
      </c>
      <c r="S3987">
        <v>42399.374074074069</v>
      </c>
      <c r="T3987">
        <v>42420.545138888883</v>
      </c>
      <c r="U3987" s="11">
        <f t="shared" si="313"/>
        <v>42399.374074074069</v>
      </c>
      <c r="V3987" s="11">
        <f t="shared" si="314"/>
        <v>42420.545138888883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s="7">
        <f t="shared" si="315"/>
        <v>37.54</v>
      </c>
      <c r="Q3988" t="str">
        <f t="shared" si="316"/>
        <v>theater</v>
      </c>
      <c r="R3988" t="str">
        <f t="shared" si="317"/>
        <v>plays</v>
      </c>
      <c r="S3988">
        <v>42467.215208333328</v>
      </c>
      <c r="T3988">
        <v>42496.211111111108</v>
      </c>
      <c r="U3988" s="11">
        <f t="shared" si="313"/>
        <v>42467.215208333328</v>
      </c>
      <c r="V3988" s="11">
        <f t="shared" si="314"/>
        <v>42496.211111111108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s="7">
        <f t="shared" si="315"/>
        <v>11.62</v>
      </c>
      <c r="Q3989" t="str">
        <f t="shared" si="316"/>
        <v>theater</v>
      </c>
      <c r="R3989" t="str">
        <f t="shared" si="317"/>
        <v>plays</v>
      </c>
      <c r="S3989">
        <v>41765.591319444444</v>
      </c>
      <c r="T3989">
        <v>41775.591319444444</v>
      </c>
      <c r="U3989" s="11">
        <f t="shared" si="313"/>
        <v>41765.591319444444</v>
      </c>
      <c r="V3989" s="11">
        <f t="shared" si="314"/>
        <v>41775.591319444444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s="7">
        <f t="shared" si="315"/>
        <v>8</v>
      </c>
      <c r="Q3990" t="str">
        <f t="shared" si="316"/>
        <v>theater</v>
      </c>
      <c r="R3990" t="str">
        <f t="shared" si="317"/>
        <v>plays</v>
      </c>
      <c r="S3990">
        <v>42229.747835648144</v>
      </c>
      <c r="T3990">
        <v>42244.747835648144</v>
      </c>
      <c r="U3990" s="11">
        <f t="shared" si="313"/>
        <v>42229.747835648144</v>
      </c>
      <c r="V3990" s="11">
        <f t="shared" si="314"/>
        <v>42244.747835648144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s="7" t="e">
        <f t="shared" si="315"/>
        <v>#DIV/0!</v>
      </c>
      <c r="Q3991" t="str">
        <f t="shared" si="316"/>
        <v>theater</v>
      </c>
      <c r="R3991" t="str">
        <f t="shared" si="317"/>
        <v>plays</v>
      </c>
      <c r="S3991">
        <v>42286.416446759256</v>
      </c>
      <c r="T3991">
        <v>42316.458113425928</v>
      </c>
      <c r="U3991" s="11">
        <f t="shared" si="313"/>
        <v>42286.416446759256</v>
      </c>
      <c r="V3991" s="11">
        <f t="shared" si="314"/>
        <v>42316.458113425928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s="7">
        <f t="shared" si="315"/>
        <v>23</v>
      </c>
      <c r="Q3992" t="str">
        <f t="shared" si="316"/>
        <v>theater</v>
      </c>
      <c r="R3992" t="str">
        <f t="shared" si="317"/>
        <v>plays</v>
      </c>
      <c r="S3992">
        <v>42401.339039351849</v>
      </c>
      <c r="T3992">
        <v>42431.339039351849</v>
      </c>
      <c r="U3992" s="11">
        <f t="shared" si="313"/>
        <v>42401.339039351849</v>
      </c>
      <c r="V3992" s="11">
        <f t="shared" si="314"/>
        <v>42431.339039351849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s="7">
        <f t="shared" si="315"/>
        <v>100</v>
      </c>
      <c r="Q3993" t="str">
        <f t="shared" si="316"/>
        <v>theater</v>
      </c>
      <c r="R3993" t="str">
        <f t="shared" si="317"/>
        <v>plays</v>
      </c>
      <c r="S3993">
        <v>42125.311134259253</v>
      </c>
      <c r="T3993">
        <v>42155.311134259253</v>
      </c>
      <c r="U3993" s="11">
        <f t="shared" si="313"/>
        <v>42125.311134259253</v>
      </c>
      <c r="V3993" s="11">
        <f t="shared" si="314"/>
        <v>42155.311134259253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s="7">
        <f t="shared" si="315"/>
        <v>60.11</v>
      </c>
      <c r="Q3994" t="str">
        <f t="shared" si="316"/>
        <v>theater</v>
      </c>
      <c r="R3994" t="str">
        <f t="shared" si="317"/>
        <v>plays</v>
      </c>
      <c r="S3994">
        <v>42289.607164351844</v>
      </c>
      <c r="T3994">
        <v>42349.648831018516</v>
      </c>
      <c r="U3994" s="11">
        <f t="shared" si="313"/>
        <v>42289.607164351844</v>
      </c>
      <c r="V3994" s="11">
        <f t="shared" si="314"/>
        <v>42349.648831018516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s="7">
        <f t="shared" si="315"/>
        <v>3</v>
      </c>
      <c r="Q3995" t="str">
        <f t="shared" si="316"/>
        <v>theater</v>
      </c>
      <c r="R3995" t="str">
        <f t="shared" si="317"/>
        <v>plays</v>
      </c>
      <c r="S3995">
        <v>42107.531388888885</v>
      </c>
      <c r="T3995">
        <v>42137.531388888885</v>
      </c>
      <c r="U3995" s="11">
        <f t="shared" si="313"/>
        <v>42107.531388888885</v>
      </c>
      <c r="V3995" s="11">
        <f t="shared" si="314"/>
        <v>42137.531388888885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s="7">
        <f t="shared" si="315"/>
        <v>5</v>
      </c>
      <c r="Q3996" t="str">
        <f t="shared" si="316"/>
        <v>theater</v>
      </c>
      <c r="R3996" t="str">
        <f t="shared" si="317"/>
        <v>plays</v>
      </c>
      <c r="S3996">
        <v>41809.056597222218</v>
      </c>
      <c r="T3996">
        <v>41839.056597222218</v>
      </c>
      <c r="U3996" s="11">
        <f t="shared" si="313"/>
        <v>41809.056597222218</v>
      </c>
      <c r="V3996" s="11">
        <f t="shared" si="314"/>
        <v>41839.056597222218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s="7">
        <f t="shared" si="315"/>
        <v>17.5</v>
      </c>
      <c r="Q3997" t="str">
        <f t="shared" si="316"/>
        <v>theater</v>
      </c>
      <c r="R3997" t="str">
        <f t="shared" si="317"/>
        <v>plays</v>
      </c>
      <c r="S3997">
        <v>42019.350428240738</v>
      </c>
      <c r="T3997">
        <v>42049.143749999996</v>
      </c>
      <c r="U3997" s="11">
        <f t="shared" si="313"/>
        <v>42019.350428240738</v>
      </c>
      <c r="V3997" s="11">
        <f t="shared" si="314"/>
        <v>42049.143749999996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s="7">
        <f t="shared" si="315"/>
        <v>29.24</v>
      </c>
      <c r="Q3998" t="str">
        <f t="shared" si="316"/>
        <v>theater</v>
      </c>
      <c r="R3998" t="str">
        <f t="shared" si="317"/>
        <v>plays</v>
      </c>
      <c r="S3998">
        <v>41949.933611111104</v>
      </c>
      <c r="T3998">
        <v>41963.336111111108</v>
      </c>
      <c r="U3998" s="11">
        <f t="shared" si="313"/>
        <v>41949.933611111104</v>
      </c>
      <c r="V3998" s="11">
        <f t="shared" si="314"/>
        <v>41963.336111111108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s="7" t="e">
        <f t="shared" si="315"/>
        <v>#DIV/0!</v>
      </c>
      <c r="Q3999" t="str">
        <f t="shared" si="316"/>
        <v>theater</v>
      </c>
      <c r="R3999" t="str">
        <f t="shared" si="317"/>
        <v>plays</v>
      </c>
      <c r="S3999">
        <v>42069.058113425919</v>
      </c>
      <c r="T3999">
        <v>42099.016446759262</v>
      </c>
      <c r="U3999" s="11">
        <f t="shared" si="313"/>
        <v>42069.058113425919</v>
      </c>
      <c r="V3999" s="11">
        <f t="shared" si="314"/>
        <v>42099.016446759262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s="7">
        <f t="shared" si="315"/>
        <v>59.58</v>
      </c>
      <c r="Q4000" t="str">
        <f t="shared" si="316"/>
        <v>theater</v>
      </c>
      <c r="R4000" t="str">
        <f t="shared" si="317"/>
        <v>plays</v>
      </c>
      <c r="S4000">
        <v>42061.629930555551</v>
      </c>
      <c r="T4000">
        <v>42091.588263888887</v>
      </c>
      <c r="U4000" s="11">
        <f t="shared" si="313"/>
        <v>42061.629930555551</v>
      </c>
      <c r="V4000" s="11">
        <f t="shared" si="314"/>
        <v>42091.588263888887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s="7">
        <f t="shared" si="315"/>
        <v>82.57</v>
      </c>
      <c r="Q4001" t="str">
        <f t="shared" si="316"/>
        <v>theater</v>
      </c>
      <c r="R4001" t="str">
        <f t="shared" si="317"/>
        <v>plays</v>
      </c>
      <c r="S4001">
        <v>41842.495347222219</v>
      </c>
      <c r="T4001">
        <v>41882.494317129625</v>
      </c>
      <c r="U4001" s="11">
        <f t="shared" si="313"/>
        <v>41842.495347222219</v>
      </c>
      <c r="V4001" s="11">
        <f t="shared" si="314"/>
        <v>41882.494317129625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s="7">
        <f t="shared" si="315"/>
        <v>10</v>
      </c>
      <c r="Q4002" t="str">
        <f t="shared" si="316"/>
        <v>theater</v>
      </c>
      <c r="R4002" t="str">
        <f t="shared" si="317"/>
        <v>plays</v>
      </c>
      <c r="S4002">
        <v>42437.312013888884</v>
      </c>
      <c r="T4002">
        <v>42497.27034722222</v>
      </c>
      <c r="U4002" s="11">
        <f t="shared" si="313"/>
        <v>42437.312013888884</v>
      </c>
      <c r="V4002" s="11">
        <f t="shared" si="314"/>
        <v>42497.27034722222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s="7">
        <f t="shared" si="315"/>
        <v>32.36</v>
      </c>
      <c r="Q4003" t="str">
        <f t="shared" si="316"/>
        <v>theater</v>
      </c>
      <c r="R4003" t="str">
        <f t="shared" si="317"/>
        <v>plays</v>
      </c>
      <c r="S4003">
        <v>42775.630879629629</v>
      </c>
      <c r="T4003">
        <v>42795.458333333336</v>
      </c>
      <c r="U4003" s="11">
        <f t="shared" si="313"/>
        <v>42775.630879629629</v>
      </c>
      <c r="V4003" s="11">
        <f t="shared" si="314"/>
        <v>42795.458333333336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s="7">
        <f t="shared" si="315"/>
        <v>5.75</v>
      </c>
      <c r="Q4004" t="str">
        <f t="shared" si="316"/>
        <v>theater</v>
      </c>
      <c r="R4004" t="str">
        <f t="shared" si="317"/>
        <v>plays</v>
      </c>
      <c r="S4004">
        <v>41878.710196759253</v>
      </c>
      <c r="T4004">
        <v>41908.710196759253</v>
      </c>
      <c r="U4004" s="11">
        <f t="shared" si="313"/>
        <v>41878.710196759253</v>
      </c>
      <c r="V4004" s="11">
        <f t="shared" si="314"/>
        <v>41908.710196759253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s="7">
        <f t="shared" si="315"/>
        <v>100.5</v>
      </c>
      <c r="Q4005" t="str">
        <f t="shared" si="316"/>
        <v>theater</v>
      </c>
      <c r="R4005" t="str">
        <f t="shared" si="317"/>
        <v>plays</v>
      </c>
      <c r="S4005">
        <v>42020.254016203697</v>
      </c>
      <c r="T4005">
        <v>42050.254016203697</v>
      </c>
      <c r="U4005" s="11">
        <f t="shared" si="313"/>
        <v>42020.254016203697</v>
      </c>
      <c r="V4005" s="11">
        <f t="shared" si="314"/>
        <v>42050.254016203697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s="7">
        <f t="shared" si="315"/>
        <v>1</v>
      </c>
      <c r="Q4006" t="str">
        <f t="shared" si="316"/>
        <v>theater</v>
      </c>
      <c r="R4006" t="str">
        <f t="shared" si="317"/>
        <v>plays</v>
      </c>
      <c r="S4006">
        <v>41889.829363425924</v>
      </c>
      <c r="T4006">
        <v>41919.829363425924</v>
      </c>
      <c r="U4006" s="11">
        <f t="shared" si="313"/>
        <v>41889.829363425924</v>
      </c>
      <c r="V4006" s="11">
        <f t="shared" si="314"/>
        <v>41919.829363425924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s="7">
        <f t="shared" si="315"/>
        <v>20</v>
      </c>
      <c r="Q4007" t="str">
        <f t="shared" si="316"/>
        <v>theater</v>
      </c>
      <c r="R4007" t="str">
        <f t="shared" si="317"/>
        <v>plays</v>
      </c>
      <c r="S4007">
        <v>41872.474363425921</v>
      </c>
      <c r="T4007">
        <v>41932.474363425921</v>
      </c>
      <c r="U4007" s="11">
        <f t="shared" si="313"/>
        <v>41872.474363425921</v>
      </c>
      <c r="V4007" s="11">
        <f t="shared" si="314"/>
        <v>41932.474363425921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s="7">
        <f t="shared" si="315"/>
        <v>2</v>
      </c>
      <c r="Q4008" t="str">
        <f t="shared" si="316"/>
        <v>theater</v>
      </c>
      <c r="R4008" t="str">
        <f t="shared" si="317"/>
        <v>plays</v>
      </c>
      <c r="S4008">
        <v>42391.439664351848</v>
      </c>
      <c r="T4008">
        <v>42416.439664351848</v>
      </c>
      <c r="U4008" s="11">
        <f t="shared" si="313"/>
        <v>42391.439664351848</v>
      </c>
      <c r="V4008" s="11">
        <f t="shared" si="314"/>
        <v>42416.439664351848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s="7">
        <f t="shared" si="315"/>
        <v>5</v>
      </c>
      <c r="Q4009" t="str">
        <f t="shared" si="316"/>
        <v>theater</v>
      </c>
      <c r="R4009" t="str">
        <f t="shared" si="317"/>
        <v>plays</v>
      </c>
      <c r="S4009">
        <v>41848.439594907402</v>
      </c>
      <c r="T4009">
        <v>41877.352777777778</v>
      </c>
      <c r="U4009" s="11">
        <f t="shared" si="313"/>
        <v>41848.439594907402</v>
      </c>
      <c r="V4009" s="11">
        <f t="shared" si="314"/>
        <v>41877.352777777778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s="7">
        <f t="shared" si="315"/>
        <v>15</v>
      </c>
      <c r="Q4010" t="str">
        <f t="shared" si="316"/>
        <v>theater</v>
      </c>
      <c r="R4010" t="str">
        <f t="shared" si="317"/>
        <v>plays</v>
      </c>
      <c r="S4010">
        <v>42177.630868055552</v>
      </c>
      <c r="T4010">
        <v>42207.630868055552</v>
      </c>
      <c r="U4010" s="11">
        <f t="shared" si="313"/>
        <v>42177.630868055552</v>
      </c>
      <c r="V4010" s="11">
        <f t="shared" si="314"/>
        <v>42207.630868055552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s="7">
        <f t="shared" si="315"/>
        <v>25</v>
      </c>
      <c r="Q4011" t="str">
        <f t="shared" si="316"/>
        <v>theater</v>
      </c>
      <c r="R4011" t="str">
        <f t="shared" si="317"/>
        <v>plays</v>
      </c>
      <c r="S4011">
        <v>41851.367592592593</v>
      </c>
      <c r="T4011">
        <v>41891.367592592593</v>
      </c>
      <c r="U4011" s="11">
        <f t="shared" si="313"/>
        <v>41851.367592592593</v>
      </c>
      <c r="V4011" s="11">
        <f t="shared" si="314"/>
        <v>41891.367592592593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s="7">
        <f t="shared" si="315"/>
        <v>45.84</v>
      </c>
      <c r="Q4012" t="str">
        <f t="shared" si="316"/>
        <v>theater</v>
      </c>
      <c r="R4012" t="str">
        <f t="shared" si="317"/>
        <v>plays</v>
      </c>
      <c r="S4012">
        <v>41921.437106481477</v>
      </c>
      <c r="T4012">
        <v>41938.437106481477</v>
      </c>
      <c r="U4012" s="11">
        <f t="shared" si="313"/>
        <v>41921.437106481477</v>
      </c>
      <c r="V4012" s="11">
        <f t="shared" si="314"/>
        <v>41938.437106481477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s="7">
        <f t="shared" si="315"/>
        <v>4.75</v>
      </c>
      <c r="Q4013" t="str">
        <f t="shared" si="316"/>
        <v>theater</v>
      </c>
      <c r="R4013" t="str">
        <f t="shared" si="317"/>
        <v>plays</v>
      </c>
      <c r="S4013">
        <v>42002.211550925924</v>
      </c>
      <c r="T4013">
        <v>42032.211550925924</v>
      </c>
      <c r="U4013" s="11">
        <f t="shared" si="313"/>
        <v>42002.211550925924</v>
      </c>
      <c r="V4013" s="11">
        <f t="shared" si="314"/>
        <v>42032.211550925924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s="7" t="e">
        <f t="shared" si="315"/>
        <v>#DIV/0!</v>
      </c>
      <c r="Q4014" t="str">
        <f t="shared" si="316"/>
        <v>theater</v>
      </c>
      <c r="R4014" t="str">
        <f t="shared" si="317"/>
        <v>plays</v>
      </c>
      <c r="S4014">
        <v>42096.211215277777</v>
      </c>
      <c r="T4014">
        <v>42126.211215277777</v>
      </c>
      <c r="U4014" s="11">
        <f t="shared" si="313"/>
        <v>42096.211215277777</v>
      </c>
      <c r="V4014" s="11">
        <f t="shared" si="314"/>
        <v>42126.211215277777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s="7">
        <f t="shared" si="315"/>
        <v>13</v>
      </c>
      <c r="Q4015" t="str">
        <f t="shared" si="316"/>
        <v>theater</v>
      </c>
      <c r="R4015" t="str">
        <f t="shared" si="317"/>
        <v>plays</v>
      </c>
      <c r="S4015">
        <v>42020.967858796292</v>
      </c>
      <c r="T4015">
        <v>42050.967858796292</v>
      </c>
      <c r="U4015" s="11">
        <f t="shared" si="313"/>
        <v>42020.967858796292</v>
      </c>
      <c r="V4015" s="11">
        <f t="shared" si="314"/>
        <v>42050.967858796292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s="7" t="e">
        <f t="shared" si="315"/>
        <v>#DIV/0!</v>
      </c>
      <c r="Q4016" t="str">
        <f t="shared" si="316"/>
        <v>theater</v>
      </c>
      <c r="R4016" t="str">
        <f t="shared" si="317"/>
        <v>plays</v>
      </c>
      <c r="S4016">
        <v>42418.912835648145</v>
      </c>
      <c r="T4016">
        <v>42433.912835648145</v>
      </c>
      <c r="U4016" s="11">
        <f t="shared" si="313"/>
        <v>42418.912835648145</v>
      </c>
      <c r="V4016" s="11">
        <f t="shared" si="314"/>
        <v>42433.912835648145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s="7">
        <f t="shared" si="315"/>
        <v>1</v>
      </c>
      <c r="Q4017" t="str">
        <f t="shared" si="316"/>
        <v>theater</v>
      </c>
      <c r="R4017" t="str">
        <f t="shared" si="317"/>
        <v>plays</v>
      </c>
      <c r="S4017">
        <v>42174.447488425918</v>
      </c>
      <c r="T4017">
        <v>42204.447488425918</v>
      </c>
      <c r="U4017" s="11">
        <f t="shared" si="313"/>
        <v>42174.447488425918</v>
      </c>
      <c r="V4017" s="11">
        <f t="shared" si="314"/>
        <v>42204.447488425918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s="7">
        <f t="shared" si="315"/>
        <v>10</v>
      </c>
      <c r="Q4018" t="str">
        <f t="shared" si="316"/>
        <v>theater</v>
      </c>
      <c r="R4018" t="str">
        <f t="shared" si="317"/>
        <v>plays</v>
      </c>
      <c r="S4018">
        <v>41869.539351851847</v>
      </c>
      <c r="T4018">
        <v>41899.539351851847</v>
      </c>
      <c r="U4018" s="11">
        <f t="shared" si="313"/>
        <v>41869.539351851847</v>
      </c>
      <c r="V4018" s="11">
        <f t="shared" si="314"/>
        <v>41899.539351851847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s="7">
        <f t="shared" si="315"/>
        <v>52.5</v>
      </c>
      <c r="Q4019" t="str">
        <f t="shared" si="316"/>
        <v>theater</v>
      </c>
      <c r="R4019" t="str">
        <f t="shared" si="317"/>
        <v>plays</v>
      </c>
      <c r="S4019">
        <v>41856.338819444441</v>
      </c>
      <c r="T4019">
        <v>41886.338819444441</v>
      </c>
      <c r="U4019" s="11">
        <f t="shared" si="313"/>
        <v>41856.338819444441</v>
      </c>
      <c r="V4019" s="11">
        <f t="shared" si="314"/>
        <v>41886.338819444441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s="7">
        <f t="shared" si="315"/>
        <v>32.5</v>
      </c>
      <c r="Q4020" t="str">
        <f t="shared" si="316"/>
        <v>theater</v>
      </c>
      <c r="R4020" t="str">
        <f t="shared" si="317"/>
        <v>plays</v>
      </c>
      <c r="S4020">
        <v>42620.577638888884</v>
      </c>
      <c r="T4020">
        <v>42650.577638888884</v>
      </c>
      <c r="U4020" s="11">
        <f t="shared" si="313"/>
        <v>42620.577638888884</v>
      </c>
      <c r="V4020" s="11">
        <f t="shared" si="314"/>
        <v>42650.577638888884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s="7">
        <f t="shared" si="315"/>
        <v>7.25</v>
      </c>
      <c r="Q4021" t="str">
        <f t="shared" si="316"/>
        <v>theater</v>
      </c>
      <c r="R4021" t="str">
        <f t="shared" si="317"/>
        <v>plays</v>
      </c>
      <c r="S4021">
        <v>42417.342546296299</v>
      </c>
      <c r="T4021">
        <v>42475.352777777771</v>
      </c>
      <c r="U4021" s="11">
        <f t="shared" si="313"/>
        <v>42417.342546296299</v>
      </c>
      <c r="V4021" s="11">
        <f t="shared" si="314"/>
        <v>42475.352777777771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7">
        <f t="shared" si="315"/>
        <v>33.33</v>
      </c>
      <c r="Q4022" t="str">
        <f t="shared" si="316"/>
        <v>theater</v>
      </c>
      <c r="R4022" t="str">
        <f t="shared" si="317"/>
        <v>plays</v>
      </c>
      <c r="S4022">
        <v>42056.857627314814</v>
      </c>
      <c r="T4022">
        <v>42086.815960648142</v>
      </c>
      <c r="U4022" s="11">
        <f t="shared" si="313"/>
        <v>42056.857627314814</v>
      </c>
      <c r="V4022" s="11">
        <f t="shared" si="314"/>
        <v>42086.815960648142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s="7">
        <f t="shared" si="315"/>
        <v>62.5</v>
      </c>
      <c r="Q4023" t="str">
        <f t="shared" si="316"/>
        <v>theater</v>
      </c>
      <c r="R4023" t="str">
        <f t="shared" si="317"/>
        <v>plays</v>
      </c>
      <c r="S4023">
        <v>41878.578217592592</v>
      </c>
      <c r="T4023">
        <v>41938.578217592592</v>
      </c>
      <c r="U4023" s="11">
        <f t="shared" si="313"/>
        <v>41878.578217592592</v>
      </c>
      <c r="V4023" s="11">
        <f t="shared" si="314"/>
        <v>41938.578217592592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s="7">
        <f t="shared" si="315"/>
        <v>63.56</v>
      </c>
      <c r="Q4024" t="str">
        <f t="shared" si="316"/>
        <v>theater</v>
      </c>
      <c r="R4024" t="str">
        <f t="shared" si="317"/>
        <v>plays</v>
      </c>
      <c r="S4024">
        <v>41990.250775462955</v>
      </c>
      <c r="T4024">
        <v>42035.787499999999</v>
      </c>
      <c r="U4024" s="11">
        <f t="shared" si="313"/>
        <v>41990.250775462955</v>
      </c>
      <c r="V4024" s="11">
        <f t="shared" si="314"/>
        <v>42035.787499999999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s="7" t="e">
        <f t="shared" si="315"/>
        <v>#DIV/0!</v>
      </c>
      <c r="Q4025" t="str">
        <f t="shared" si="316"/>
        <v>theater</v>
      </c>
      <c r="R4025" t="str">
        <f t="shared" si="317"/>
        <v>plays</v>
      </c>
      <c r="S4025">
        <v>42408.666238425918</v>
      </c>
      <c r="T4025">
        <v>42453.624571759261</v>
      </c>
      <c r="U4025" s="11">
        <f t="shared" si="313"/>
        <v>42408.666238425918</v>
      </c>
      <c r="V4025" s="11">
        <f t="shared" si="314"/>
        <v>42453.624571759261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s="7">
        <f t="shared" si="315"/>
        <v>10</v>
      </c>
      <c r="Q4026" t="str">
        <f t="shared" si="316"/>
        <v>theater</v>
      </c>
      <c r="R4026" t="str">
        <f t="shared" si="317"/>
        <v>plays</v>
      </c>
      <c r="S4026">
        <v>42217.336770833332</v>
      </c>
      <c r="T4026">
        <v>42247.336770833332</v>
      </c>
      <c r="U4026" s="11">
        <f t="shared" si="313"/>
        <v>42217.336770833332</v>
      </c>
      <c r="V4026" s="11">
        <f t="shared" si="314"/>
        <v>42247.336770833332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s="7">
        <f t="shared" si="315"/>
        <v>62.5</v>
      </c>
      <c r="Q4027" t="str">
        <f t="shared" si="316"/>
        <v>theater</v>
      </c>
      <c r="R4027" t="str">
        <f t="shared" si="317"/>
        <v>plays</v>
      </c>
      <c r="S4027">
        <v>42150.904351851852</v>
      </c>
      <c r="T4027">
        <v>42210.904351851852</v>
      </c>
      <c r="U4027" s="11">
        <f t="shared" si="313"/>
        <v>42150.904351851852</v>
      </c>
      <c r="V4027" s="11">
        <f t="shared" si="314"/>
        <v>42210.904351851852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s="7" t="e">
        <f t="shared" si="315"/>
        <v>#DIV/0!</v>
      </c>
      <c r="Q4028" t="str">
        <f t="shared" si="316"/>
        <v>theater</v>
      </c>
      <c r="R4028" t="str">
        <f t="shared" si="317"/>
        <v>plays</v>
      </c>
      <c r="S4028">
        <v>42282.322210648148</v>
      </c>
      <c r="T4028">
        <v>42342.363877314812</v>
      </c>
      <c r="U4028" s="11">
        <f t="shared" si="313"/>
        <v>42282.322210648148</v>
      </c>
      <c r="V4028" s="11">
        <f t="shared" si="314"/>
        <v>42342.363877314812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s="7">
        <f t="shared" si="315"/>
        <v>30.71</v>
      </c>
      <c r="Q4029" t="str">
        <f t="shared" si="316"/>
        <v>theater</v>
      </c>
      <c r="R4029" t="str">
        <f t="shared" si="317"/>
        <v>plays</v>
      </c>
      <c r="S4029">
        <v>42768.637511574074</v>
      </c>
      <c r="T4029">
        <v>42788.708333333336</v>
      </c>
      <c r="U4029" s="11">
        <f t="shared" si="313"/>
        <v>42768.637511574074</v>
      </c>
      <c r="V4029" s="11">
        <f t="shared" si="314"/>
        <v>42788.708333333336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s="7">
        <f t="shared" si="315"/>
        <v>51</v>
      </c>
      <c r="Q4030" t="str">
        <f t="shared" si="316"/>
        <v>theater</v>
      </c>
      <c r="R4030" t="str">
        <f t="shared" si="317"/>
        <v>plays</v>
      </c>
      <c r="S4030">
        <v>41765.605324074073</v>
      </c>
      <c r="T4030">
        <v>41795.605324074073</v>
      </c>
      <c r="U4030" s="11">
        <f t="shared" si="313"/>
        <v>41765.605324074073</v>
      </c>
      <c r="V4030" s="11">
        <f t="shared" si="314"/>
        <v>41795.605324074073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s="7" t="e">
        <f t="shared" si="315"/>
        <v>#DIV/0!</v>
      </c>
      <c r="Q4031" t="str">
        <f t="shared" si="316"/>
        <v>theater</v>
      </c>
      <c r="R4031" t="str">
        <f t="shared" si="317"/>
        <v>plays</v>
      </c>
      <c r="S4031">
        <v>42321.691782407412</v>
      </c>
      <c r="T4031">
        <v>42351.691782407412</v>
      </c>
      <c r="U4031" s="11">
        <f t="shared" si="313"/>
        <v>42321.691782407412</v>
      </c>
      <c r="V4031" s="11">
        <f t="shared" si="314"/>
        <v>42351.691782407412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s="7">
        <f t="shared" si="315"/>
        <v>66.67</v>
      </c>
      <c r="Q4032" t="str">
        <f t="shared" si="316"/>
        <v>theater</v>
      </c>
      <c r="R4032" t="str">
        <f t="shared" si="317"/>
        <v>plays</v>
      </c>
      <c r="S4032">
        <v>42374.321747685179</v>
      </c>
      <c r="T4032">
        <v>42403.450694444437</v>
      </c>
      <c r="U4032" s="11">
        <f t="shared" si="313"/>
        <v>42374.321747685179</v>
      </c>
      <c r="V4032" s="11">
        <f t="shared" si="314"/>
        <v>42403.450694444437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s="7" t="e">
        <f t="shared" si="315"/>
        <v>#DIV/0!</v>
      </c>
      <c r="Q4033" t="str">
        <f t="shared" si="316"/>
        <v>theater</v>
      </c>
      <c r="R4033" t="str">
        <f t="shared" si="317"/>
        <v>plays</v>
      </c>
      <c r="S4033">
        <v>41941.251898148148</v>
      </c>
      <c r="T4033">
        <v>41991.293564814812</v>
      </c>
      <c r="U4033" s="11">
        <f t="shared" si="313"/>
        <v>41941.251898148148</v>
      </c>
      <c r="V4033" s="11">
        <f t="shared" si="314"/>
        <v>41991.293564814812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s="7">
        <f t="shared" si="315"/>
        <v>59</v>
      </c>
      <c r="Q4034" t="str">
        <f t="shared" si="316"/>
        <v>theater</v>
      </c>
      <c r="R4034" t="str">
        <f t="shared" si="317"/>
        <v>plays</v>
      </c>
      <c r="S4034">
        <v>42293.47587962963</v>
      </c>
      <c r="T4034">
        <v>42353.517546296294</v>
      </c>
      <c r="U4034" s="11">
        <f t="shared" ref="U4034:U4097" si="318">(((J4034/60)/60)/24)+DATE(1970,1,1)+(-8/24)</f>
        <v>42293.47587962963</v>
      </c>
      <c r="V4034" s="11">
        <f t="shared" ref="V4034:V4097" si="319">(((I4034/60)/60)/24)+DATE(1970,1,1)+(-8/24)</f>
        <v>42353.517546296294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s="7">
        <f t="shared" ref="P4035:P4098" si="320">ROUND(E4035/L4035,2)</f>
        <v>65.34</v>
      </c>
      <c r="Q4035" t="str">
        <f t="shared" ref="Q4035:Q4098" si="321">LEFT(N4035,SEARCH("/",N4035,1)-1)</f>
        <v>theater</v>
      </c>
      <c r="R4035" t="str">
        <f t="shared" ref="R4035:R4098" si="322">RIGHT(N4035,LEN(N4035)-SEARCH("/",N4035))</f>
        <v>plays</v>
      </c>
      <c r="S4035">
        <v>42613.93546296296</v>
      </c>
      <c r="T4035">
        <v>42645.041666666664</v>
      </c>
      <c r="U4035" s="11">
        <f t="shared" si="318"/>
        <v>42613.93546296296</v>
      </c>
      <c r="V4035" s="11">
        <f t="shared" si="319"/>
        <v>42645.041666666664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s="7">
        <f t="shared" si="320"/>
        <v>100</v>
      </c>
      <c r="Q4036" t="str">
        <f t="shared" si="321"/>
        <v>theater</v>
      </c>
      <c r="R4036" t="str">
        <f t="shared" si="322"/>
        <v>plays</v>
      </c>
      <c r="S4036">
        <v>42067.614004629628</v>
      </c>
      <c r="T4036">
        <v>42097.572337962956</v>
      </c>
      <c r="U4036" s="11">
        <f t="shared" si="318"/>
        <v>42067.614004629628</v>
      </c>
      <c r="V4036" s="11">
        <f t="shared" si="319"/>
        <v>42097.572337962956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s="7">
        <f t="shared" si="320"/>
        <v>147.4</v>
      </c>
      <c r="Q4037" t="str">
        <f t="shared" si="321"/>
        <v>theater</v>
      </c>
      <c r="R4037" t="str">
        <f t="shared" si="322"/>
        <v>plays</v>
      </c>
      <c r="S4037">
        <v>41903.549618055549</v>
      </c>
      <c r="T4037">
        <v>41933.549618055549</v>
      </c>
      <c r="U4037" s="11">
        <f t="shared" si="318"/>
        <v>41903.549618055549</v>
      </c>
      <c r="V4037" s="11">
        <f t="shared" si="319"/>
        <v>41933.549618055549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s="7">
        <f t="shared" si="320"/>
        <v>166.06</v>
      </c>
      <c r="Q4038" t="str">
        <f t="shared" si="321"/>
        <v>theater</v>
      </c>
      <c r="R4038" t="str">
        <f t="shared" si="322"/>
        <v>plays</v>
      </c>
      <c r="S4038">
        <v>41804.603749999995</v>
      </c>
      <c r="T4038">
        <v>41821.604166666664</v>
      </c>
      <c r="U4038" s="11">
        <f t="shared" si="318"/>
        <v>41804.603749999995</v>
      </c>
      <c r="V4038" s="11">
        <f t="shared" si="319"/>
        <v>41821.604166666664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s="7">
        <f t="shared" si="320"/>
        <v>40</v>
      </c>
      <c r="Q4039" t="str">
        <f t="shared" si="321"/>
        <v>theater</v>
      </c>
      <c r="R4039" t="str">
        <f t="shared" si="322"/>
        <v>plays</v>
      </c>
      <c r="S4039">
        <v>42496.737442129634</v>
      </c>
      <c r="T4039">
        <v>42514.267361111109</v>
      </c>
      <c r="U4039" s="11">
        <f t="shared" si="318"/>
        <v>42496.737442129634</v>
      </c>
      <c r="V4039" s="11">
        <f t="shared" si="319"/>
        <v>42514.267361111109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s="7">
        <f t="shared" si="320"/>
        <v>75.25</v>
      </c>
      <c r="Q4040" t="str">
        <f t="shared" si="321"/>
        <v>theater</v>
      </c>
      <c r="R4040" t="str">
        <f t="shared" si="322"/>
        <v>plays</v>
      </c>
      <c r="S4040">
        <v>41869.46539351852</v>
      </c>
      <c r="T4040">
        <v>41929.46539351852</v>
      </c>
      <c r="U4040" s="11">
        <f t="shared" si="318"/>
        <v>41869.46539351852</v>
      </c>
      <c r="V4040" s="11">
        <f t="shared" si="319"/>
        <v>41929.46539351852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s="7">
        <f t="shared" si="320"/>
        <v>60</v>
      </c>
      <c r="Q4041" t="str">
        <f t="shared" si="321"/>
        <v>theater</v>
      </c>
      <c r="R4041" t="str">
        <f t="shared" si="322"/>
        <v>plays</v>
      </c>
      <c r="S4041">
        <v>42305.337581018517</v>
      </c>
      <c r="T4041">
        <v>42338.915972222218</v>
      </c>
      <c r="U4041" s="11">
        <f t="shared" si="318"/>
        <v>42305.337581018517</v>
      </c>
      <c r="V4041" s="11">
        <f t="shared" si="319"/>
        <v>42338.915972222218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s="7">
        <f t="shared" si="320"/>
        <v>1250</v>
      </c>
      <c r="Q4042" t="str">
        <f t="shared" si="321"/>
        <v>theater</v>
      </c>
      <c r="R4042" t="str">
        <f t="shared" si="322"/>
        <v>plays</v>
      </c>
      <c r="S4042">
        <v>42143.898194444446</v>
      </c>
      <c r="T4042">
        <v>42202.791666666664</v>
      </c>
      <c r="U4042" s="11">
        <f t="shared" si="318"/>
        <v>42143.898194444446</v>
      </c>
      <c r="V4042" s="11">
        <f t="shared" si="319"/>
        <v>42202.791666666664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s="7">
        <f t="shared" si="320"/>
        <v>10.5</v>
      </c>
      <c r="Q4043" t="str">
        <f t="shared" si="321"/>
        <v>theater</v>
      </c>
      <c r="R4043" t="str">
        <f t="shared" si="322"/>
        <v>plays</v>
      </c>
      <c r="S4043">
        <v>42559.140671296293</v>
      </c>
      <c r="T4043">
        <v>42619.140671296293</v>
      </c>
      <c r="U4043" s="11">
        <f t="shared" si="318"/>
        <v>42559.140671296293</v>
      </c>
      <c r="V4043" s="11">
        <f t="shared" si="319"/>
        <v>42619.140671296293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s="7">
        <f t="shared" si="320"/>
        <v>7</v>
      </c>
      <c r="Q4044" t="str">
        <f t="shared" si="321"/>
        <v>theater</v>
      </c>
      <c r="R4044" t="str">
        <f t="shared" si="322"/>
        <v>plays</v>
      </c>
      <c r="S4044">
        <v>41994.750740740739</v>
      </c>
      <c r="T4044">
        <v>42024.469444444439</v>
      </c>
      <c r="U4044" s="11">
        <f t="shared" si="318"/>
        <v>41994.750740740739</v>
      </c>
      <c r="V4044" s="11">
        <f t="shared" si="319"/>
        <v>42024.469444444439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s="7" t="e">
        <f t="shared" si="320"/>
        <v>#DIV/0!</v>
      </c>
      <c r="Q4045" t="str">
        <f t="shared" si="321"/>
        <v>theater</v>
      </c>
      <c r="R4045" t="str">
        <f t="shared" si="322"/>
        <v>plays</v>
      </c>
      <c r="S4045">
        <v>41948.624131944445</v>
      </c>
      <c r="T4045">
        <v>41963.624131944445</v>
      </c>
      <c r="U4045" s="11">
        <f t="shared" si="318"/>
        <v>41948.624131944445</v>
      </c>
      <c r="V4045" s="11">
        <f t="shared" si="319"/>
        <v>41963.624131944445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s="7">
        <f t="shared" si="320"/>
        <v>56.25</v>
      </c>
      <c r="Q4046" t="str">
        <f t="shared" si="321"/>
        <v>theater</v>
      </c>
      <c r="R4046" t="str">
        <f t="shared" si="322"/>
        <v>plays</v>
      </c>
      <c r="S4046">
        <v>42073.886365740742</v>
      </c>
      <c r="T4046">
        <v>42103.874999999993</v>
      </c>
      <c r="U4046" s="11">
        <f t="shared" si="318"/>
        <v>42073.886365740742</v>
      </c>
      <c r="V4046" s="11">
        <f t="shared" si="319"/>
        <v>42103.874999999993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s="7">
        <f t="shared" si="320"/>
        <v>1</v>
      </c>
      <c r="Q4047" t="str">
        <f t="shared" si="321"/>
        <v>theater</v>
      </c>
      <c r="R4047" t="str">
        <f t="shared" si="322"/>
        <v>plays</v>
      </c>
      <c r="S4047">
        <v>41841.867928240739</v>
      </c>
      <c r="T4047">
        <v>41871.867928240739</v>
      </c>
      <c r="U4047" s="11">
        <f t="shared" si="318"/>
        <v>41841.867928240739</v>
      </c>
      <c r="V4047" s="11">
        <f t="shared" si="319"/>
        <v>41871.867928240739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s="7">
        <f t="shared" si="320"/>
        <v>38.33</v>
      </c>
      <c r="Q4048" t="str">
        <f t="shared" si="321"/>
        <v>theater</v>
      </c>
      <c r="R4048" t="str">
        <f t="shared" si="322"/>
        <v>plays</v>
      </c>
      <c r="S4048">
        <v>41904.317245370366</v>
      </c>
      <c r="T4048">
        <v>41934.317245370366</v>
      </c>
      <c r="U4048" s="11">
        <f t="shared" si="318"/>
        <v>41904.317245370366</v>
      </c>
      <c r="V4048" s="11">
        <f t="shared" si="319"/>
        <v>41934.317245370366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s="7">
        <f t="shared" si="320"/>
        <v>27.5</v>
      </c>
      <c r="Q4049" t="str">
        <f t="shared" si="321"/>
        <v>theater</v>
      </c>
      <c r="R4049" t="str">
        <f t="shared" si="322"/>
        <v>plays</v>
      </c>
      <c r="S4049">
        <v>41990.689155092587</v>
      </c>
      <c r="T4049">
        <v>42014.708333333336</v>
      </c>
      <c r="U4049" s="11">
        <f t="shared" si="318"/>
        <v>41990.689155092587</v>
      </c>
      <c r="V4049" s="11">
        <f t="shared" si="319"/>
        <v>42014.708333333336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s="7">
        <f t="shared" si="320"/>
        <v>32.979999999999997</v>
      </c>
      <c r="Q4050" t="str">
        <f t="shared" si="321"/>
        <v>theater</v>
      </c>
      <c r="R4050" t="str">
        <f t="shared" si="322"/>
        <v>plays</v>
      </c>
      <c r="S4050">
        <v>42436.175775462958</v>
      </c>
      <c r="T4050">
        <v>42471.134108796294</v>
      </c>
      <c r="U4050" s="11">
        <f t="shared" si="318"/>
        <v>42436.175775462958</v>
      </c>
      <c r="V4050" s="11">
        <f t="shared" si="319"/>
        <v>42471.134108796294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s="7">
        <f t="shared" si="320"/>
        <v>16</v>
      </c>
      <c r="Q4051" t="str">
        <f t="shared" si="321"/>
        <v>theater</v>
      </c>
      <c r="R4051" t="str">
        <f t="shared" si="322"/>
        <v>plays</v>
      </c>
      <c r="S4051">
        <v>42169.625173611108</v>
      </c>
      <c r="T4051">
        <v>42199.625173611108</v>
      </c>
      <c r="U4051" s="11">
        <f t="shared" si="318"/>
        <v>42169.625173611108</v>
      </c>
      <c r="V4051" s="11">
        <f t="shared" si="319"/>
        <v>42199.625173611108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s="7">
        <f t="shared" si="320"/>
        <v>1</v>
      </c>
      <c r="Q4052" t="str">
        <f t="shared" si="321"/>
        <v>theater</v>
      </c>
      <c r="R4052" t="str">
        <f t="shared" si="322"/>
        <v>plays</v>
      </c>
      <c r="S4052">
        <v>41905.303136574068</v>
      </c>
      <c r="T4052">
        <v>41935.303136574068</v>
      </c>
      <c r="U4052" s="11">
        <f t="shared" si="318"/>
        <v>41905.303136574068</v>
      </c>
      <c r="V4052" s="11">
        <f t="shared" si="319"/>
        <v>41935.303136574068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s="7" t="e">
        <f t="shared" si="320"/>
        <v>#DIV/0!</v>
      </c>
      <c r="Q4053" t="str">
        <f t="shared" si="321"/>
        <v>theater</v>
      </c>
      <c r="R4053" t="str">
        <f t="shared" si="322"/>
        <v>plays</v>
      </c>
      <c r="S4053">
        <v>41761.476817129631</v>
      </c>
      <c r="T4053">
        <v>41767.953472222223</v>
      </c>
      <c r="U4053" s="11">
        <f t="shared" si="318"/>
        <v>41761.476817129631</v>
      </c>
      <c r="V4053" s="11">
        <f t="shared" si="319"/>
        <v>41767.953472222223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s="7">
        <f t="shared" si="320"/>
        <v>86.62</v>
      </c>
      <c r="Q4054" t="str">
        <f t="shared" si="321"/>
        <v>theater</v>
      </c>
      <c r="R4054" t="str">
        <f t="shared" si="322"/>
        <v>plays</v>
      </c>
      <c r="S4054">
        <v>41865.545324074068</v>
      </c>
      <c r="T4054">
        <v>41925.545324074068</v>
      </c>
      <c r="U4054" s="11">
        <f t="shared" si="318"/>
        <v>41865.545324074068</v>
      </c>
      <c r="V4054" s="11">
        <f t="shared" si="319"/>
        <v>41925.545324074068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s="7">
        <f t="shared" si="320"/>
        <v>55</v>
      </c>
      <c r="Q4055" t="str">
        <f t="shared" si="321"/>
        <v>theater</v>
      </c>
      <c r="R4055" t="str">
        <f t="shared" si="322"/>
        <v>plays</v>
      </c>
      <c r="S4055">
        <v>41928.356805555552</v>
      </c>
      <c r="T4055">
        <v>41958.499999999993</v>
      </c>
      <c r="U4055" s="11">
        <f t="shared" si="318"/>
        <v>41928.356805555552</v>
      </c>
      <c r="V4055" s="11">
        <f t="shared" si="319"/>
        <v>41958.499999999993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s="7" t="e">
        <f t="shared" si="320"/>
        <v>#DIV/0!</v>
      </c>
      <c r="Q4056" t="str">
        <f t="shared" si="321"/>
        <v>theater</v>
      </c>
      <c r="R4056" t="str">
        <f t="shared" si="322"/>
        <v>plays</v>
      </c>
      <c r="S4056">
        <v>42613.507928240739</v>
      </c>
      <c r="T4056">
        <v>42643.833333333336</v>
      </c>
      <c r="U4056" s="11">
        <f t="shared" si="318"/>
        <v>42613.507928240739</v>
      </c>
      <c r="V4056" s="11">
        <f t="shared" si="319"/>
        <v>42643.833333333336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s="7">
        <f t="shared" si="320"/>
        <v>41.95</v>
      </c>
      <c r="Q4057" t="str">
        <f t="shared" si="321"/>
        <v>theater</v>
      </c>
      <c r="R4057" t="str">
        <f t="shared" si="322"/>
        <v>plays</v>
      </c>
      <c r="S4057">
        <v>41779.31517361111</v>
      </c>
      <c r="T4057">
        <v>41809.31517361111</v>
      </c>
      <c r="U4057" s="11">
        <f t="shared" si="318"/>
        <v>41779.31517361111</v>
      </c>
      <c r="V4057" s="11">
        <f t="shared" si="319"/>
        <v>41809.31517361111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s="7">
        <f t="shared" si="320"/>
        <v>88.33</v>
      </c>
      <c r="Q4058" t="str">
        <f t="shared" si="321"/>
        <v>theater</v>
      </c>
      <c r="R4058" t="str">
        <f t="shared" si="322"/>
        <v>plays</v>
      </c>
      <c r="S4058">
        <v>42534.599988425929</v>
      </c>
      <c r="T4058">
        <v>42554.499305555553</v>
      </c>
      <c r="U4058" s="11">
        <f t="shared" si="318"/>
        <v>42534.599988425929</v>
      </c>
      <c r="V4058" s="11">
        <f t="shared" si="319"/>
        <v>42554.499305555553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s="7">
        <f t="shared" si="320"/>
        <v>129.16999999999999</v>
      </c>
      <c r="Q4059" t="str">
        <f t="shared" si="321"/>
        <v>theater</v>
      </c>
      <c r="R4059" t="str">
        <f t="shared" si="322"/>
        <v>plays</v>
      </c>
      <c r="S4059">
        <v>42310.635185185187</v>
      </c>
      <c r="T4059">
        <v>42333.624999999993</v>
      </c>
      <c r="U4059" s="11">
        <f t="shared" si="318"/>
        <v>42310.635185185187</v>
      </c>
      <c r="V4059" s="11">
        <f t="shared" si="319"/>
        <v>42333.624999999993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s="7">
        <f t="shared" si="320"/>
        <v>23.75</v>
      </c>
      <c r="Q4060" t="str">
        <f t="shared" si="321"/>
        <v>theater</v>
      </c>
      <c r="R4060" t="str">
        <f t="shared" si="322"/>
        <v>plays</v>
      </c>
      <c r="S4060">
        <v>42445.727361111109</v>
      </c>
      <c r="T4060">
        <v>42460.832638888889</v>
      </c>
      <c r="U4060" s="11">
        <f t="shared" si="318"/>
        <v>42445.727361111109</v>
      </c>
      <c r="V4060" s="11">
        <f t="shared" si="319"/>
        <v>42460.832638888889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s="7">
        <f t="shared" si="320"/>
        <v>35.71</v>
      </c>
      <c r="Q4061" t="str">
        <f t="shared" si="321"/>
        <v>theater</v>
      </c>
      <c r="R4061" t="str">
        <f t="shared" si="322"/>
        <v>plays</v>
      </c>
      <c r="S4061">
        <v>41866.307314814811</v>
      </c>
      <c r="T4061">
        <v>41897.791666666664</v>
      </c>
      <c r="U4061" s="11">
        <f t="shared" si="318"/>
        <v>41866.307314814811</v>
      </c>
      <c r="V4061" s="11">
        <f t="shared" si="319"/>
        <v>41897.791666666664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s="7">
        <f t="shared" si="320"/>
        <v>57</v>
      </c>
      <c r="Q4062" t="str">
        <f t="shared" si="321"/>
        <v>theater</v>
      </c>
      <c r="R4062" t="str">
        <f t="shared" si="322"/>
        <v>plays</v>
      </c>
      <c r="S4062">
        <v>41779.361759259256</v>
      </c>
      <c r="T4062">
        <v>41813.333333333328</v>
      </c>
      <c r="U4062" s="11">
        <f t="shared" si="318"/>
        <v>41779.361759259256</v>
      </c>
      <c r="V4062" s="11">
        <f t="shared" si="319"/>
        <v>41813.333333333328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s="7" t="e">
        <f t="shared" si="320"/>
        <v>#DIV/0!</v>
      </c>
      <c r="Q4063" t="str">
        <f t="shared" si="321"/>
        <v>theater</v>
      </c>
      <c r="R4063" t="str">
        <f t="shared" si="322"/>
        <v>plays</v>
      </c>
      <c r="S4063">
        <v>42420.808136574073</v>
      </c>
      <c r="T4063">
        <v>42480.766469907401</v>
      </c>
      <c r="U4063" s="11">
        <f t="shared" si="318"/>
        <v>42420.808136574073</v>
      </c>
      <c r="V4063" s="11">
        <f t="shared" si="319"/>
        <v>42480.766469907401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s="7">
        <f t="shared" si="320"/>
        <v>163.33000000000001</v>
      </c>
      <c r="Q4064" t="str">
        <f t="shared" si="321"/>
        <v>theater</v>
      </c>
      <c r="R4064" t="str">
        <f t="shared" si="322"/>
        <v>plays</v>
      </c>
      <c r="S4064">
        <v>42523.405879629623</v>
      </c>
      <c r="T4064">
        <v>42553.405879629623</v>
      </c>
      <c r="U4064" s="11">
        <f t="shared" si="318"/>
        <v>42523.405879629623</v>
      </c>
      <c r="V4064" s="11">
        <f t="shared" si="319"/>
        <v>42553.405879629623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s="7">
        <f t="shared" si="320"/>
        <v>15</v>
      </c>
      <c r="Q4065" t="str">
        <f t="shared" si="321"/>
        <v>theater</v>
      </c>
      <c r="R4065" t="str">
        <f t="shared" si="322"/>
        <v>plays</v>
      </c>
      <c r="S4065">
        <v>41787.348194444443</v>
      </c>
      <c r="T4065">
        <v>41817.348194444443</v>
      </c>
      <c r="U4065" s="11">
        <f t="shared" si="318"/>
        <v>41787.348194444443</v>
      </c>
      <c r="V4065" s="11">
        <f t="shared" si="319"/>
        <v>41817.348194444443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s="7">
        <f t="shared" si="320"/>
        <v>64.17</v>
      </c>
      <c r="Q4066" t="str">
        <f t="shared" si="321"/>
        <v>theater</v>
      </c>
      <c r="R4066" t="str">
        <f t="shared" si="322"/>
        <v>plays</v>
      </c>
      <c r="S4066">
        <v>42093.254930555551</v>
      </c>
      <c r="T4066">
        <v>42123.254930555551</v>
      </c>
      <c r="U4066" s="11">
        <f t="shared" si="318"/>
        <v>42093.254930555551</v>
      </c>
      <c r="V4066" s="11">
        <f t="shared" si="319"/>
        <v>42123.254930555551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s="7">
        <f t="shared" si="320"/>
        <v>6.75</v>
      </c>
      <c r="Q4067" t="str">
        <f t="shared" si="321"/>
        <v>theater</v>
      </c>
      <c r="R4067" t="str">
        <f t="shared" si="322"/>
        <v>plays</v>
      </c>
      <c r="S4067">
        <v>41833.61818287037</v>
      </c>
      <c r="T4067">
        <v>41863.61818287037</v>
      </c>
      <c r="U4067" s="11">
        <f t="shared" si="318"/>
        <v>41833.61818287037</v>
      </c>
      <c r="V4067" s="11">
        <f t="shared" si="319"/>
        <v>41863.61818287037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s="7">
        <f t="shared" si="320"/>
        <v>25</v>
      </c>
      <c r="Q4068" t="str">
        <f t="shared" si="321"/>
        <v>theater</v>
      </c>
      <c r="R4068" t="str">
        <f t="shared" si="322"/>
        <v>plays</v>
      </c>
      <c r="S4068">
        <v>42478.705879629626</v>
      </c>
      <c r="T4068">
        <v>42508.705879629626</v>
      </c>
      <c r="U4068" s="11">
        <f t="shared" si="318"/>
        <v>42478.705879629626</v>
      </c>
      <c r="V4068" s="11">
        <f t="shared" si="319"/>
        <v>42508.705879629626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s="7">
        <f t="shared" si="320"/>
        <v>179.12</v>
      </c>
      <c r="Q4069" t="str">
        <f t="shared" si="321"/>
        <v>theater</v>
      </c>
      <c r="R4069" t="str">
        <f t="shared" si="322"/>
        <v>plays</v>
      </c>
      <c r="S4069">
        <v>42234.784143518518</v>
      </c>
      <c r="T4069">
        <v>42274.784143518518</v>
      </c>
      <c r="U4069" s="11">
        <f t="shared" si="318"/>
        <v>42234.784143518518</v>
      </c>
      <c r="V4069" s="11">
        <f t="shared" si="319"/>
        <v>42274.784143518518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s="7">
        <f t="shared" si="320"/>
        <v>34.950000000000003</v>
      </c>
      <c r="Q4070" t="str">
        <f t="shared" si="321"/>
        <v>theater</v>
      </c>
      <c r="R4070" t="str">
        <f t="shared" si="322"/>
        <v>plays</v>
      </c>
      <c r="S4070">
        <v>42718.630266203698</v>
      </c>
      <c r="T4070">
        <v>42748.628472222219</v>
      </c>
      <c r="U4070" s="11">
        <f t="shared" si="318"/>
        <v>42718.630266203698</v>
      </c>
      <c r="V4070" s="11">
        <f t="shared" si="319"/>
        <v>42748.628472222219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s="7">
        <f t="shared" si="320"/>
        <v>33.08</v>
      </c>
      <c r="Q4071" t="str">
        <f t="shared" si="321"/>
        <v>theater</v>
      </c>
      <c r="R4071" t="str">
        <f t="shared" si="322"/>
        <v>plays</v>
      </c>
      <c r="S4071">
        <v>42022.328194444439</v>
      </c>
      <c r="T4071">
        <v>42063.166666666664</v>
      </c>
      <c r="U4071" s="11">
        <f t="shared" si="318"/>
        <v>42022.328194444439</v>
      </c>
      <c r="V4071" s="11">
        <f t="shared" si="319"/>
        <v>42063.166666666664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s="7">
        <f t="shared" si="320"/>
        <v>27.5</v>
      </c>
      <c r="Q4072" t="str">
        <f t="shared" si="321"/>
        <v>theater</v>
      </c>
      <c r="R4072" t="str">
        <f t="shared" si="322"/>
        <v>plays</v>
      </c>
      <c r="S4072">
        <v>42031.333564814813</v>
      </c>
      <c r="T4072">
        <v>42063.791666666664</v>
      </c>
      <c r="U4072" s="11">
        <f t="shared" si="318"/>
        <v>42031.333564814813</v>
      </c>
      <c r="V4072" s="11">
        <f t="shared" si="319"/>
        <v>42063.791666666664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s="7" t="e">
        <f t="shared" si="320"/>
        <v>#DIV/0!</v>
      </c>
      <c r="Q4073" t="str">
        <f t="shared" si="321"/>
        <v>theater</v>
      </c>
      <c r="R4073" t="str">
        <f t="shared" si="322"/>
        <v>plays</v>
      </c>
      <c r="S4073">
        <v>42700.47142361111</v>
      </c>
      <c r="T4073">
        <v>42730.47142361111</v>
      </c>
      <c r="U4073" s="11">
        <f t="shared" si="318"/>
        <v>42700.47142361111</v>
      </c>
      <c r="V4073" s="11">
        <f t="shared" si="319"/>
        <v>42730.47142361111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s="7">
        <f t="shared" si="320"/>
        <v>2</v>
      </c>
      <c r="Q4074" t="str">
        <f t="shared" si="321"/>
        <v>theater</v>
      </c>
      <c r="R4074" t="str">
        <f t="shared" si="322"/>
        <v>plays</v>
      </c>
      <c r="S4074">
        <v>41812.441099537034</v>
      </c>
      <c r="T4074">
        <v>41872.441099537034</v>
      </c>
      <c r="U4074" s="11">
        <f t="shared" si="318"/>
        <v>41812.441099537034</v>
      </c>
      <c r="V4074" s="11">
        <f t="shared" si="319"/>
        <v>41872.441099537034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s="7">
        <f t="shared" si="320"/>
        <v>18.5</v>
      </c>
      <c r="Q4075" t="str">
        <f t="shared" si="321"/>
        <v>theater</v>
      </c>
      <c r="R4075" t="str">
        <f t="shared" si="322"/>
        <v>plays</v>
      </c>
      <c r="S4075">
        <v>42078.011875000004</v>
      </c>
      <c r="T4075">
        <v>42132.833333333336</v>
      </c>
      <c r="U4075" s="11">
        <f t="shared" si="318"/>
        <v>42078.011875000004</v>
      </c>
      <c r="V4075" s="11">
        <f t="shared" si="319"/>
        <v>42132.833333333336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s="7">
        <f t="shared" si="320"/>
        <v>35</v>
      </c>
      <c r="Q4076" t="str">
        <f t="shared" si="321"/>
        <v>theater</v>
      </c>
      <c r="R4076" t="str">
        <f t="shared" si="322"/>
        <v>plays</v>
      </c>
      <c r="S4076">
        <v>42283.219618055555</v>
      </c>
      <c r="T4076">
        <v>42313.261284722219</v>
      </c>
      <c r="U4076" s="11">
        <f t="shared" si="318"/>
        <v>42283.219618055555</v>
      </c>
      <c r="V4076" s="11">
        <f t="shared" si="319"/>
        <v>42313.261284722219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s="7">
        <f t="shared" si="320"/>
        <v>44.31</v>
      </c>
      <c r="Q4077" t="str">
        <f t="shared" si="321"/>
        <v>theater</v>
      </c>
      <c r="R4077" t="str">
        <f t="shared" si="322"/>
        <v>plays</v>
      </c>
      <c r="S4077">
        <v>41778.712604166663</v>
      </c>
      <c r="T4077">
        <v>41820.394444444442</v>
      </c>
      <c r="U4077" s="11">
        <f t="shared" si="318"/>
        <v>41778.712604166663</v>
      </c>
      <c r="V4077" s="11">
        <f t="shared" si="319"/>
        <v>41820.394444444442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s="7" t="e">
        <f t="shared" si="320"/>
        <v>#DIV/0!</v>
      </c>
      <c r="Q4078" t="str">
        <f t="shared" si="321"/>
        <v>theater</v>
      </c>
      <c r="R4078" t="str">
        <f t="shared" si="322"/>
        <v>plays</v>
      </c>
      <c r="S4078">
        <v>41905.462372685186</v>
      </c>
      <c r="T4078">
        <v>41933.493749999994</v>
      </c>
      <c r="U4078" s="11">
        <f t="shared" si="318"/>
        <v>41905.462372685186</v>
      </c>
      <c r="V4078" s="11">
        <f t="shared" si="319"/>
        <v>41933.493749999994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s="7">
        <f t="shared" si="320"/>
        <v>222.5</v>
      </c>
      <c r="Q4079" t="str">
        <f t="shared" si="321"/>
        <v>theater</v>
      </c>
      <c r="R4079" t="str">
        <f t="shared" si="322"/>
        <v>plays</v>
      </c>
      <c r="S4079">
        <v>42695.377245370364</v>
      </c>
      <c r="T4079">
        <v>42725.377245370364</v>
      </c>
      <c r="U4079" s="11">
        <f t="shared" si="318"/>
        <v>42695.377245370364</v>
      </c>
      <c r="V4079" s="11">
        <f t="shared" si="319"/>
        <v>42725.377245370364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s="7" t="e">
        <f t="shared" si="320"/>
        <v>#DIV/0!</v>
      </c>
      <c r="Q4080" t="str">
        <f t="shared" si="321"/>
        <v>theater</v>
      </c>
      <c r="R4080" t="str">
        <f t="shared" si="322"/>
        <v>plays</v>
      </c>
      <c r="S4080">
        <v>42732.454189814809</v>
      </c>
      <c r="T4080">
        <v>42762.454189814809</v>
      </c>
      <c r="U4080" s="11">
        <f t="shared" si="318"/>
        <v>42732.454189814809</v>
      </c>
      <c r="V4080" s="11">
        <f t="shared" si="319"/>
        <v>42762.454189814809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s="7">
        <f t="shared" si="320"/>
        <v>5</v>
      </c>
      <c r="Q4081" t="str">
        <f t="shared" si="321"/>
        <v>theater</v>
      </c>
      <c r="R4081" t="str">
        <f t="shared" si="322"/>
        <v>plays</v>
      </c>
      <c r="S4081">
        <v>42510.605567129627</v>
      </c>
      <c r="T4081">
        <v>42540.605567129627</v>
      </c>
      <c r="U4081" s="11">
        <f t="shared" si="318"/>
        <v>42510.605567129627</v>
      </c>
      <c r="V4081" s="11">
        <f t="shared" si="319"/>
        <v>42540.605567129627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s="7" t="e">
        <f t="shared" si="320"/>
        <v>#DIV/0!</v>
      </c>
      <c r="Q4082" t="str">
        <f t="shared" si="321"/>
        <v>theater</v>
      </c>
      <c r="R4082" t="str">
        <f t="shared" si="322"/>
        <v>plays</v>
      </c>
      <c r="S4082">
        <v>42511.364768518521</v>
      </c>
      <c r="T4082">
        <v>42535.45416666667</v>
      </c>
      <c r="U4082" s="11">
        <f t="shared" si="318"/>
        <v>42511.364768518521</v>
      </c>
      <c r="V4082" s="11">
        <f t="shared" si="319"/>
        <v>42535.45416666667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s="7">
        <f t="shared" si="320"/>
        <v>29.17</v>
      </c>
      <c r="Q4083" t="str">
        <f t="shared" si="321"/>
        <v>theater</v>
      </c>
      <c r="R4083" t="str">
        <f t="shared" si="322"/>
        <v>plays</v>
      </c>
      <c r="S4083">
        <v>42041.247974537029</v>
      </c>
      <c r="T4083">
        <v>42071.206307870372</v>
      </c>
      <c r="U4083" s="11">
        <f t="shared" si="318"/>
        <v>42041.247974537029</v>
      </c>
      <c r="V4083" s="11">
        <f t="shared" si="319"/>
        <v>42071.206307870372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s="7">
        <f t="shared" si="320"/>
        <v>1.5</v>
      </c>
      <c r="Q4084" t="str">
        <f t="shared" si="321"/>
        <v>theater</v>
      </c>
      <c r="R4084" t="str">
        <f t="shared" si="322"/>
        <v>plays</v>
      </c>
      <c r="S4084">
        <v>42306.855937499997</v>
      </c>
      <c r="T4084">
        <v>42322.624999999993</v>
      </c>
      <c r="U4084" s="11">
        <f t="shared" si="318"/>
        <v>42306.855937499997</v>
      </c>
      <c r="V4084" s="11">
        <f t="shared" si="319"/>
        <v>42322.624999999993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s="7">
        <f t="shared" si="320"/>
        <v>126.5</v>
      </c>
      <c r="Q4085" t="str">
        <f t="shared" si="321"/>
        <v>theater</v>
      </c>
      <c r="R4085" t="str">
        <f t="shared" si="322"/>
        <v>plays</v>
      </c>
      <c r="S4085">
        <v>42353.428425925922</v>
      </c>
      <c r="T4085">
        <v>42383.428425925922</v>
      </c>
      <c r="U4085" s="11">
        <f t="shared" si="318"/>
        <v>42353.428425925922</v>
      </c>
      <c r="V4085" s="11">
        <f t="shared" si="319"/>
        <v>42383.428425925922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s="7">
        <f t="shared" si="320"/>
        <v>10</v>
      </c>
      <c r="Q4086" t="str">
        <f t="shared" si="321"/>
        <v>theater</v>
      </c>
      <c r="R4086" t="str">
        <f t="shared" si="322"/>
        <v>plays</v>
      </c>
      <c r="S4086">
        <v>42622.103078703702</v>
      </c>
      <c r="T4086">
        <v>42652.103078703702</v>
      </c>
      <c r="U4086" s="11">
        <f t="shared" si="318"/>
        <v>42622.103078703702</v>
      </c>
      <c r="V4086" s="11">
        <f t="shared" si="319"/>
        <v>42652.103078703702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s="7">
        <f t="shared" si="320"/>
        <v>10</v>
      </c>
      <c r="Q4087" t="str">
        <f t="shared" si="321"/>
        <v>theater</v>
      </c>
      <c r="R4087" t="str">
        <f t="shared" si="322"/>
        <v>plays</v>
      </c>
      <c r="S4087">
        <v>42058.270543981482</v>
      </c>
      <c r="T4087">
        <v>42086.832638888889</v>
      </c>
      <c r="U4087" s="11">
        <f t="shared" si="318"/>
        <v>42058.270543981482</v>
      </c>
      <c r="V4087" s="11">
        <f t="shared" si="319"/>
        <v>42086.832638888889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s="7">
        <f t="shared" si="320"/>
        <v>9.4</v>
      </c>
      <c r="Q4088" t="str">
        <f t="shared" si="321"/>
        <v>theater</v>
      </c>
      <c r="R4088" t="str">
        <f t="shared" si="322"/>
        <v>plays</v>
      </c>
      <c r="S4088">
        <v>42304.607627314814</v>
      </c>
      <c r="T4088">
        <v>42328.833333333336</v>
      </c>
      <c r="U4088" s="11">
        <f t="shared" si="318"/>
        <v>42304.607627314814</v>
      </c>
      <c r="V4088" s="11">
        <f t="shared" si="319"/>
        <v>42328.833333333336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s="7" t="e">
        <f t="shared" si="320"/>
        <v>#DIV/0!</v>
      </c>
      <c r="Q4089" t="str">
        <f t="shared" si="321"/>
        <v>theater</v>
      </c>
      <c r="R4089" t="str">
        <f t="shared" si="322"/>
        <v>plays</v>
      </c>
      <c r="S4089">
        <v>42538.40956018518</v>
      </c>
      <c r="T4089">
        <v>42568.40956018518</v>
      </c>
      <c r="U4089" s="11">
        <f t="shared" si="318"/>
        <v>42538.40956018518</v>
      </c>
      <c r="V4089" s="11">
        <f t="shared" si="319"/>
        <v>42568.40956018518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s="7">
        <f t="shared" si="320"/>
        <v>72</v>
      </c>
      <c r="Q4090" t="str">
        <f t="shared" si="321"/>
        <v>theater</v>
      </c>
      <c r="R4090" t="str">
        <f t="shared" si="322"/>
        <v>plays</v>
      </c>
      <c r="S4090">
        <v>41990.27921296296</v>
      </c>
      <c r="T4090">
        <v>42020.101388888892</v>
      </c>
      <c r="U4090" s="11">
        <f t="shared" si="318"/>
        <v>41990.27921296296</v>
      </c>
      <c r="V4090" s="11">
        <f t="shared" si="319"/>
        <v>42020.101388888892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s="7">
        <f t="shared" si="320"/>
        <v>30</v>
      </c>
      <c r="Q4091" t="str">
        <f t="shared" si="321"/>
        <v>theater</v>
      </c>
      <c r="R4091" t="str">
        <f t="shared" si="322"/>
        <v>plays</v>
      </c>
      <c r="S4091">
        <v>42122.399166666662</v>
      </c>
      <c r="T4091">
        <v>42155.399305555555</v>
      </c>
      <c r="U4091" s="11">
        <f t="shared" si="318"/>
        <v>42122.399166666662</v>
      </c>
      <c r="V4091" s="11">
        <f t="shared" si="319"/>
        <v>42155.399305555555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s="7">
        <f t="shared" si="320"/>
        <v>10.67</v>
      </c>
      <c r="Q4092" t="str">
        <f t="shared" si="321"/>
        <v>theater</v>
      </c>
      <c r="R4092" t="str">
        <f t="shared" si="322"/>
        <v>plays</v>
      </c>
      <c r="S4092">
        <v>42209.339548611104</v>
      </c>
      <c r="T4092">
        <v>42223.291666666664</v>
      </c>
      <c r="U4092" s="11">
        <f t="shared" si="318"/>
        <v>42209.339548611104</v>
      </c>
      <c r="V4092" s="11">
        <f t="shared" si="319"/>
        <v>42223.291666666664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s="7">
        <f t="shared" si="320"/>
        <v>25.5</v>
      </c>
      <c r="Q4093" t="str">
        <f t="shared" si="321"/>
        <v>theater</v>
      </c>
      <c r="R4093" t="str">
        <f t="shared" si="322"/>
        <v>plays</v>
      </c>
      <c r="S4093">
        <v>41990.173043981478</v>
      </c>
      <c r="T4093">
        <v>42020.173043981478</v>
      </c>
      <c r="U4093" s="11">
        <f t="shared" si="318"/>
        <v>41990.173043981478</v>
      </c>
      <c r="V4093" s="11">
        <f t="shared" si="319"/>
        <v>42020.173043981478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s="7">
        <f t="shared" si="320"/>
        <v>20</v>
      </c>
      <c r="Q4094" t="str">
        <f t="shared" si="321"/>
        <v>theater</v>
      </c>
      <c r="R4094" t="str">
        <f t="shared" si="322"/>
        <v>plays</v>
      </c>
      <c r="S4094">
        <v>42038.861655092587</v>
      </c>
      <c r="T4094">
        <v>42098.81998842593</v>
      </c>
      <c r="U4094" s="11">
        <f t="shared" si="318"/>
        <v>42038.861655092587</v>
      </c>
      <c r="V4094" s="11">
        <f t="shared" si="319"/>
        <v>42098.81998842593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s="7">
        <f t="shared" si="320"/>
        <v>15</v>
      </c>
      <c r="Q4095" t="str">
        <f t="shared" si="321"/>
        <v>theater</v>
      </c>
      <c r="R4095" t="str">
        <f t="shared" si="322"/>
        <v>plays</v>
      </c>
      <c r="S4095">
        <v>42178.482557870368</v>
      </c>
      <c r="T4095">
        <v>42238.482557870368</v>
      </c>
      <c r="U4095" s="11">
        <f t="shared" si="318"/>
        <v>42178.482557870368</v>
      </c>
      <c r="V4095" s="11">
        <f t="shared" si="319"/>
        <v>42238.482557870368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s="7">
        <f t="shared" si="320"/>
        <v>91.25</v>
      </c>
      <c r="Q4096" t="str">
        <f t="shared" si="321"/>
        <v>theater</v>
      </c>
      <c r="R4096" t="str">
        <f t="shared" si="322"/>
        <v>plays</v>
      </c>
      <c r="S4096">
        <v>41889.753472222219</v>
      </c>
      <c r="T4096">
        <v>41933.874305555553</v>
      </c>
      <c r="U4096" s="11">
        <f t="shared" si="318"/>
        <v>41889.753472222219</v>
      </c>
      <c r="V4096" s="11">
        <f t="shared" si="319"/>
        <v>41933.874305555553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 s="7">
        <f t="shared" si="320"/>
        <v>800</v>
      </c>
      <c r="Q4097" t="str">
        <f t="shared" si="321"/>
        <v>theater</v>
      </c>
      <c r="R4097" t="str">
        <f t="shared" si="322"/>
        <v>plays</v>
      </c>
      <c r="S4097">
        <v>42692.698495370372</v>
      </c>
      <c r="T4097">
        <v>42722.698495370372</v>
      </c>
      <c r="U4097" s="11">
        <f t="shared" si="318"/>
        <v>42692.698495370372</v>
      </c>
      <c r="V4097" s="11">
        <f t="shared" si="319"/>
        <v>42722.698495370372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s="7">
        <f t="shared" si="320"/>
        <v>80</v>
      </c>
      <c r="Q4098" t="str">
        <f t="shared" si="321"/>
        <v>theater</v>
      </c>
      <c r="R4098" t="str">
        <f t="shared" si="322"/>
        <v>plays</v>
      </c>
      <c r="S4098">
        <v>42750.196979166663</v>
      </c>
      <c r="T4098">
        <v>42794.035416666658</v>
      </c>
      <c r="U4098" s="11">
        <f t="shared" ref="U4098:U4115" si="323">(((J4098/60)/60)/24)+DATE(1970,1,1)+(-8/24)</f>
        <v>42750.196979166663</v>
      </c>
      <c r="V4098" s="11">
        <f t="shared" ref="V4098:V4115" si="324">(((I4098/60)/60)/24)+DATE(1970,1,1)+(-8/24)</f>
        <v>42794.035416666658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s="7" t="e">
        <f t="shared" ref="P4099:P4115" si="325">ROUND(E4099/L4099,2)</f>
        <v>#DIV/0!</v>
      </c>
      <c r="Q4099" t="str">
        <f t="shared" ref="Q4099:Q4115" si="326">LEFT(N4099,SEARCH("/",N4099,1)-1)</f>
        <v>theater</v>
      </c>
      <c r="R4099" t="str">
        <f t="shared" ref="R4099:R4115" si="327">RIGHT(N4099,LEN(N4099)-SEARCH("/",N4099))</f>
        <v>plays</v>
      </c>
      <c r="S4099">
        <v>42344.491168981483</v>
      </c>
      <c r="T4099">
        <v>42400.663194444445</v>
      </c>
      <c r="U4099" s="11">
        <f t="shared" si="323"/>
        <v>42344.491168981483</v>
      </c>
      <c r="V4099" s="11">
        <f t="shared" si="324"/>
        <v>42400.663194444445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s="7" t="e">
        <f t="shared" si="325"/>
        <v>#DIV/0!</v>
      </c>
      <c r="Q4100" t="str">
        <f t="shared" si="326"/>
        <v>theater</v>
      </c>
      <c r="R4100" t="str">
        <f t="shared" si="327"/>
        <v>plays</v>
      </c>
      <c r="S4100">
        <v>42495.38885416666</v>
      </c>
      <c r="T4100">
        <v>42525.38885416666</v>
      </c>
      <c r="U4100" s="11">
        <f t="shared" si="323"/>
        <v>42495.38885416666</v>
      </c>
      <c r="V4100" s="11">
        <f t="shared" si="324"/>
        <v>42525.38885416666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s="7">
        <f t="shared" si="325"/>
        <v>50</v>
      </c>
      <c r="Q4101" t="str">
        <f t="shared" si="326"/>
        <v>theater</v>
      </c>
      <c r="R4101" t="str">
        <f t="shared" si="327"/>
        <v>plays</v>
      </c>
      <c r="S4101">
        <v>42570.517048611109</v>
      </c>
      <c r="T4101">
        <v>42615.517048611109</v>
      </c>
      <c r="U4101" s="11">
        <f t="shared" si="323"/>
        <v>42570.517048611109</v>
      </c>
      <c r="V4101" s="11">
        <f t="shared" si="324"/>
        <v>42615.517048611109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s="7" t="e">
        <f t="shared" si="325"/>
        <v>#DIV/0!</v>
      </c>
      <c r="Q4102" t="str">
        <f t="shared" si="326"/>
        <v>theater</v>
      </c>
      <c r="R4102" t="str">
        <f t="shared" si="327"/>
        <v>plays</v>
      </c>
      <c r="S4102">
        <v>41926.791550925926</v>
      </c>
      <c r="T4102">
        <v>41936.791550925926</v>
      </c>
      <c r="U4102" s="11">
        <f t="shared" si="323"/>
        <v>41926.791550925926</v>
      </c>
      <c r="V4102" s="11">
        <f t="shared" si="324"/>
        <v>41936.791550925926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s="7" t="e">
        <f t="shared" si="325"/>
        <v>#DIV/0!</v>
      </c>
      <c r="Q4103" t="str">
        <f t="shared" si="326"/>
        <v>theater</v>
      </c>
      <c r="R4103" t="str">
        <f t="shared" si="327"/>
        <v>plays</v>
      </c>
      <c r="S4103">
        <v>42730.570393518516</v>
      </c>
      <c r="T4103">
        <v>42760.570393518516</v>
      </c>
      <c r="U4103" s="11">
        <f t="shared" si="323"/>
        <v>42730.570393518516</v>
      </c>
      <c r="V4103" s="11">
        <f t="shared" si="324"/>
        <v>42760.570393518516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s="7">
        <f t="shared" si="325"/>
        <v>22.83</v>
      </c>
      <c r="Q4104" t="str">
        <f t="shared" si="326"/>
        <v>theater</v>
      </c>
      <c r="R4104" t="str">
        <f t="shared" si="327"/>
        <v>plays</v>
      </c>
      <c r="S4104">
        <v>42475.514733796292</v>
      </c>
      <c r="T4104">
        <v>42505.514733796292</v>
      </c>
      <c r="U4104" s="11">
        <f t="shared" si="323"/>
        <v>42475.514733796292</v>
      </c>
      <c r="V4104" s="11">
        <f t="shared" si="324"/>
        <v>42505.514733796292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s="7">
        <f t="shared" si="325"/>
        <v>16.670000000000002</v>
      </c>
      <c r="Q4105" t="str">
        <f t="shared" si="326"/>
        <v>theater</v>
      </c>
      <c r="R4105" t="str">
        <f t="shared" si="327"/>
        <v>plays</v>
      </c>
      <c r="S4105">
        <v>42188.499606481484</v>
      </c>
      <c r="T4105">
        <v>42242.438888888886</v>
      </c>
      <c r="U4105" s="11">
        <f t="shared" si="323"/>
        <v>42188.499606481484</v>
      </c>
      <c r="V4105" s="11">
        <f t="shared" si="324"/>
        <v>42242.438888888886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s="7">
        <f t="shared" si="325"/>
        <v>45.79</v>
      </c>
      <c r="Q4106" t="str">
        <f t="shared" si="326"/>
        <v>theater</v>
      </c>
      <c r="R4106" t="str">
        <f t="shared" si="327"/>
        <v>plays</v>
      </c>
      <c r="S4106">
        <v>42639.944837962961</v>
      </c>
      <c r="T4106">
        <v>42669.944837962961</v>
      </c>
      <c r="U4106" s="11">
        <f t="shared" si="323"/>
        <v>42639.944837962961</v>
      </c>
      <c r="V4106" s="11">
        <f t="shared" si="324"/>
        <v>42669.944837962961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s="7">
        <f t="shared" si="325"/>
        <v>383.33</v>
      </c>
      <c r="Q4107" t="str">
        <f t="shared" si="326"/>
        <v>theater</v>
      </c>
      <c r="R4107" t="str">
        <f t="shared" si="327"/>
        <v>plays</v>
      </c>
      <c r="S4107">
        <v>42696.677187499998</v>
      </c>
      <c r="T4107">
        <v>42729.677187499998</v>
      </c>
      <c r="U4107" s="11">
        <f t="shared" si="323"/>
        <v>42696.677187499998</v>
      </c>
      <c r="V4107" s="11">
        <f t="shared" si="324"/>
        <v>42729.677187499998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s="7">
        <f t="shared" si="325"/>
        <v>106.97</v>
      </c>
      <c r="Q4108" t="str">
        <f t="shared" si="326"/>
        <v>theater</v>
      </c>
      <c r="R4108" t="str">
        <f t="shared" si="327"/>
        <v>plays</v>
      </c>
      <c r="S4108">
        <v>42052.716041666667</v>
      </c>
      <c r="T4108">
        <v>42095.708333333336</v>
      </c>
      <c r="U4108" s="11">
        <f t="shared" si="323"/>
        <v>42052.716041666667</v>
      </c>
      <c r="V4108" s="11">
        <f t="shared" si="324"/>
        <v>42095.708333333336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s="7">
        <f t="shared" si="325"/>
        <v>10.25</v>
      </c>
      <c r="Q4109" t="str">
        <f t="shared" si="326"/>
        <v>theater</v>
      </c>
      <c r="R4109" t="str">
        <f t="shared" si="327"/>
        <v>plays</v>
      </c>
      <c r="S4109">
        <v>41883.583344907405</v>
      </c>
      <c r="T4109">
        <v>41906.583344907405</v>
      </c>
      <c r="U4109" s="11">
        <f t="shared" si="323"/>
        <v>41883.583344907405</v>
      </c>
      <c r="V4109" s="11">
        <f t="shared" si="324"/>
        <v>41906.583344907405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s="7">
        <f t="shared" si="325"/>
        <v>59</v>
      </c>
      <c r="Q4110" t="str">
        <f t="shared" si="326"/>
        <v>theater</v>
      </c>
      <c r="R4110" t="str">
        <f t="shared" si="327"/>
        <v>plays</v>
      </c>
      <c r="S4110">
        <v>42766.698344907411</v>
      </c>
      <c r="T4110">
        <v>42796.874999999993</v>
      </c>
      <c r="U4110" s="11">
        <f t="shared" si="323"/>
        <v>42766.698344907411</v>
      </c>
      <c r="V4110" s="11">
        <f t="shared" si="324"/>
        <v>42796.874999999993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s="7" t="e">
        <f t="shared" si="325"/>
        <v>#DIV/0!</v>
      </c>
      <c r="Q4111" t="str">
        <f t="shared" si="326"/>
        <v>theater</v>
      </c>
      <c r="R4111" t="str">
        <f t="shared" si="327"/>
        <v>plays</v>
      </c>
      <c r="S4111">
        <v>42307.206064814811</v>
      </c>
      <c r="T4111">
        <v>42337.247731481482</v>
      </c>
      <c r="U4111" s="11">
        <f t="shared" si="323"/>
        <v>42307.206064814811</v>
      </c>
      <c r="V4111" s="11">
        <f t="shared" si="324"/>
        <v>42337.247731481482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s="7">
        <f t="shared" si="325"/>
        <v>14.33</v>
      </c>
      <c r="Q4112" t="str">
        <f t="shared" si="326"/>
        <v>theater</v>
      </c>
      <c r="R4112" t="str">
        <f t="shared" si="327"/>
        <v>plays</v>
      </c>
      <c r="S4112">
        <v>42512.293414351843</v>
      </c>
      <c r="T4112">
        <v>42572.293414351843</v>
      </c>
      <c r="U4112" s="11">
        <f t="shared" si="323"/>
        <v>42512.293414351843</v>
      </c>
      <c r="V4112" s="11">
        <f t="shared" si="324"/>
        <v>42572.293414351843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s="7">
        <f t="shared" si="325"/>
        <v>15.67</v>
      </c>
      <c r="Q4113" t="str">
        <f t="shared" si="326"/>
        <v>theater</v>
      </c>
      <c r="R4113" t="str">
        <f t="shared" si="327"/>
        <v>plays</v>
      </c>
      <c r="S4113">
        <v>42028.802546296291</v>
      </c>
      <c r="T4113">
        <v>42058.802546296291</v>
      </c>
      <c r="U4113" s="11">
        <f t="shared" si="323"/>
        <v>42028.802546296291</v>
      </c>
      <c r="V4113" s="11">
        <f t="shared" si="324"/>
        <v>42058.802546296291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s="7">
        <f t="shared" si="325"/>
        <v>1</v>
      </c>
      <c r="Q4114" t="str">
        <f t="shared" si="326"/>
        <v>theater</v>
      </c>
      <c r="R4114" t="str">
        <f t="shared" si="327"/>
        <v>plays</v>
      </c>
      <c r="S4114">
        <v>42400.613263888888</v>
      </c>
      <c r="T4114">
        <v>42427.666666666664</v>
      </c>
      <c r="U4114" s="11">
        <f t="shared" si="323"/>
        <v>42400.613263888888</v>
      </c>
      <c r="V4114" s="11">
        <f t="shared" si="324"/>
        <v>42427.666666666664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s="7">
        <f t="shared" si="325"/>
        <v>1</v>
      </c>
      <c r="Q4115" t="str">
        <f t="shared" si="326"/>
        <v>theater</v>
      </c>
      <c r="R4115" t="str">
        <f t="shared" si="327"/>
        <v>plays</v>
      </c>
      <c r="S4115">
        <v>42358.239849537036</v>
      </c>
      <c r="T4115">
        <v>42376.94027777778</v>
      </c>
      <c r="U4115" s="11">
        <f t="shared" si="323"/>
        <v>42358.239849537036</v>
      </c>
      <c r="V4115" s="11">
        <f t="shared" si="324"/>
        <v>42376.94027777778</v>
      </c>
    </row>
  </sheetData>
  <autoFilter ref="D1:D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K36"/>
  <sheetViews>
    <sheetView workbookViewId="0">
      <selection activeCell="P25" sqref="P25"/>
    </sheetView>
  </sheetViews>
  <sheetFormatPr defaultRowHeight="15" x14ac:dyDescent="0.25"/>
  <cols>
    <col min="1" max="1" width="19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  <col min="7" max="7" width="11.28515625" customWidth="1"/>
    <col min="8" max="8" width="10.5703125" customWidth="1"/>
    <col min="9" max="9" width="10.42578125" customWidth="1"/>
    <col min="10" max="10" width="11.42578125" customWidth="1"/>
  </cols>
  <sheetData>
    <row r="5" spans="1:9" x14ac:dyDescent="0.25">
      <c r="A5" s="8" t="s">
        <v>8223</v>
      </c>
      <c r="B5" t="s">
        <v>8362</v>
      </c>
    </row>
    <row r="7" spans="1:9" x14ac:dyDescent="0.25">
      <c r="A7" s="8" t="s">
        <v>8364</v>
      </c>
      <c r="B7" s="8" t="s">
        <v>8363</v>
      </c>
    </row>
    <row r="8" spans="1:9" x14ac:dyDescent="0.25">
      <c r="A8" s="8" t="s">
        <v>8308</v>
      </c>
      <c r="B8" t="s">
        <v>8219</v>
      </c>
      <c r="C8" t="s">
        <v>8221</v>
      </c>
      <c r="D8" t="s">
        <v>8220</v>
      </c>
      <c r="E8" t="s">
        <v>8222</v>
      </c>
      <c r="F8" t="s">
        <v>8361</v>
      </c>
    </row>
    <row r="9" spans="1:9" x14ac:dyDescent="0.25">
      <c r="A9" s="9" t="s">
        <v>8310</v>
      </c>
      <c r="B9" s="10">
        <v>300</v>
      </c>
      <c r="C9" s="10">
        <v>180</v>
      </c>
      <c r="D9" s="10">
        <v>40</v>
      </c>
      <c r="E9" s="10"/>
      <c r="F9" s="10">
        <v>520</v>
      </c>
      <c r="G9" s="15"/>
      <c r="H9" s="15"/>
      <c r="I9" s="15"/>
    </row>
    <row r="10" spans="1:9" x14ac:dyDescent="0.25">
      <c r="A10" s="9" t="s">
        <v>8336</v>
      </c>
      <c r="B10" s="10">
        <v>34</v>
      </c>
      <c r="C10" s="10">
        <v>140</v>
      </c>
      <c r="D10" s="10">
        <v>20</v>
      </c>
      <c r="E10" s="10">
        <v>6</v>
      </c>
      <c r="F10" s="10">
        <v>200</v>
      </c>
      <c r="G10" s="15"/>
      <c r="H10" s="15"/>
      <c r="I10" s="15"/>
    </row>
    <row r="11" spans="1:9" x14ac:dyDescent="0.25">
      <c r="A11" s="9" t="s">
        <v>8333</v>
      </c>
      <c r="B11" s="10">
        <v>80</v>
      </c>
      <c r="C11" s="10">
        <v>140</v>
      </c>
      <c r="D11" s="10"/>
      <c r="E11" s="10"/>
      <c r="F11" s="10">
        <v>220</v>
      </c>
      <c r="G11" s="15"/>
      <c r="H11" s="15"/>
      <c r="I11" s="15"/>
    </row>
    <row r="12" spans="1:9" x14ac:dyDescent="0.25">
      <c r="A12" s="9" t="s">
        <v>8331</v>
      </c>
      <c r="B12" s="10"/>
      <c r="C12" s="10"/>
      <c r="D12" s="10">
        <v>24</v>
      </c>
      <c r="E12" s="10"/>
      <c r="F12" s="10">
        <v>24</v>
      </c>
      <c r="G12" s="15"/>
      <c r="H12" s="15"/>
      <c r="I12" s="15"/>
    </row>
    <row r="13" spans="1:9" x14ac:dyDescent="0.25">
      <c r="A13" s="9" t="s">
        <v>8325</v>
      </c>
      <c r="B13" s="10">
        <v>540</v>
      </c>
      <c r="C13" s="10">
        <v>120</v>
      </c>
      <c r="D13" s="10">
        <v>20</v>
      </c>
      <c r="E13" s="10">
        <v>20</v>
      </c>
      <c r="F13" s="10">
        <v>700</v>
      </c>
      <c r="G13" s="15"/>
      <c r="H13" s="15"/>
      <c r="I13" s="15"/>
    </row>
    <row r="14" spans="1:9" x14ac:dyDescent="0.25">
      <c r="A14" s="9" t="s">
        <v>8338</v>
      </c>
      <c r="B14" s="10">
        <v>103</v>
      </c>
      <c r="C14" s="10">
        <v>117</v>
      </c>
      <c r="D14" s="10"/>
      <c r="E14" s="10"/>
      <c r="F14" s="10">
        <v>220</v>
      </c>
      <c r="G14" s="15"/>
      <c r="H14" s="15"/>
      <c r="I14" s="15"/>
    </row>
    <row r="15" spans="1:9" x14ac:dyDescent="0.25">
      <c r="A15" s="9" t="s">
        <v>8322</v>
      </c>
      <c r="B15" s="10">
        <v>80</v>
      </c>
      <c r="C15" s="10">
        <v>127</v>
      </c>
      <c r="D15" s="10">
        <v>30</v>
      </c>
      <c r="E15" s="10"/>
      <c r="F15" s="10">
        <v>237</v>
      </c>
      <c r="G15" s="15"/>
      <c r="H15" s="15"/>
      <c r="I15" s="15"/>
    </row>
    <row r="16" spans="1:9" x14ac:dyDescent="0.25">
      <c r="A16" s="9" t="s">
        <v>8319</v>
      </c>
      <c r="B16" s="10">
        <v>209</v>
      </c>
      <c r="C16" s="10">
        <v>213</v>
      </c>
      <c r="D16" s="10">
        <v>178</v>
      </c>
      <c r="E16" s="10"/>
      <c r="F16" s="10">
        <v>600</v>
      </c>
      <c r="G16" s="15"/>
      <c r="H16" s="15"/>
      <c r="I16" s="15"/>
    </row>
    <row r="17" spans="1:11" x14ac:dyDescent="0.25">
      <c r="A17" s="9" t="s">
        <v>8317</v>
      </c>
      <c r="B17" s="10">
        <v>839</v>
      </c>
      <c r="C17" s="10">
        <v>493</v>
      </c>
      <c r="D17" s="10">
        <v>37</v>
      </c>
      <c r="E17" s="10">
        <v>24</v>
      </c>
      <c r="F17" s="10">
        <v>1393</v>
      </c>
      <c r="G17" s="15"/>
      <c r="H17" s="15"/>
      <c r="I17" s="15"/>
    </row>
    <row r="18" spans="1:11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  <row r="25" spans="1:11" x14ac:dyDescent="0.25">
      <c r="H25" s="22" t="s">
        <v>8390</v>
      </c>
      <c r="I25" s="22"/>
      <c r="J25" s="22"/>
    </row>
    <row r="26" spans="1:11" x14ac:dyDescent="0.25">
      <c r="A26" s="13" t="s">
        <v>8308</v>
      </c>
      <c r="B26" s="13" t="s">
        <v>8219</v>
      </c>
      <c r="C26" s="13" t="s">
        <v>8221</v>
      </c>
      <c r="D26" s="13" t="s">
        <v>8220</v>
      </c>
      <c r="E26" s="13" t="s">
        <v>8222</v>
      </c>
      <c r="F26" s="13" t="s">
        <v>8361</v>
      </c>
      <c r="G26" s="16" t="s">
        <v>8385</v>
      </c>
      <c r="H26" s="16" t="s">
        <v>8386</v>
      </c>
      <c r="I26" s="16" t="s">
        <v>8388</v>
      </c>
      <c r="J26" s="16" t="s">
        <v>8389</v>
      </c>
      <c r="K26" s="16" t="s">
        <v>8391</v>
      </c>
    </row>
    <row r="27" spans="1:11" x14ac:dyDescent="0.25">
      <c r="A27" s="18" t="s">
        <v>8317</v>
      </c>
      <c r="B27" s="18">
        <v>839</v>
      </c>
      <c r="C27" s="18">
        <v>493</v>
      </c>
      <c r="D27" s="18">
        <v>37</v>
      </c>
      <c r="E27" s="18">
        <v>24</v>
      </c>
      <c r="F27" s="18">
        <v>1393</v>
      </c>
      <c r="G27" s="15">
        <f t="shared" ref="G27:G35" si="0">ROUND(F27/TotalCampaigns,2)</f>
        <v>0.34</v>
      </c>
      <c r="H27" s="15">
        <f t="shared" ref="H27:H35" si="1">ROUND(B27/F27,2)</f>
        <v>0.6</v>
      </c>
      <c r="I27" s="15">
        <f t="shared" ref="I27:I35" si="2">ROUND(C27/F27,2)</f>
        <v>0.35</v>
      </c>
      <c r="J27" s="15">
        <f t="shared" ref="J27:J35" si="3">ROUND(D27/F27,2)</f>
        <v>0.03</v>
      </c>
      <c r="K27" s="15">
        <f t="shared" ref="K27:K35" si="4">ROUND(E27/F27,2)</f>
        <v>0.02</v>
      </c>
    </row>
    <row r="28" spans="1:11" x14ac:dyDescent="0.25">
      <c r="A28" t="s">
        <v>8325</v>
      </c>
      <c r="B28">
        <v>540</v>
      </c>
      <c r="C28">
        <v>120</v>
      </c>
      <c r="D28">
        <v>20</v>
      </c>
      <c r="E28">
        <v>20</v>
      </c>
      <c r="F28">
        <v>700</v>
      </c>
      <c r="G28" s="15">
        <f t="shared" si="0"/>
        <v>0.17</v>
      </c>
      <c r="H28" s="15">
        <f t="shared" si="1"/>
        <v>0.77</v>
      </c>
      <c r="I28" s="15">
        <f t="shared" si="2"/>
        <v>0.17</v>
      </c>
      <c r="J28" s="15">
        <f t="shared" si="3"/>
        <v>0.03</v>
      </c>
      <c r="K28" s="15">
        <f t="shared" si="4"/>
        <v>0.03</v>
      </c>
    </row>
    <row r="29" spans="1:11" x14ac:dyDescent="0.25">
      <c r="A29" t="s">
        <v>8319</v>
      </c>
      <c r="B29">
        <v>209</v>
      </c>
      <c r="C29">
        <v>213</v>
      </c>
      <c r="D29">
        <v>178</v>
      </c>
      <c r="F29">
        <v>600</v>
      </c>
      <c r="G29" s="15">
        <f t="shared" si="0"/>
        <v>0.15</v>
      </c>
      <c r="H29" s="15">
        <f t="shared" si="1"/>
        <v>0.35</v>
      </c>
      <c r="I29" s="15">
        <f t="shared" si="2"/>
        <v>0.36</v>
      </c>
      <c r="J29" s="15">
        <f t="shared" si="3"/>
        <v>0.3</v>
      </c>
      <c r="K29" s="15">
        <f t="shared" si="4"/>
        <v>0</v>
      </c>
    </row>
    <row r="30" spans="1:11" x14ac:dyDescent="0.25">
      <c r="A30" t="s">
        <v>8310</v>
      </c>
      <c r="B30">
        <v>300</v>
      </c>
      <c r="C30">
        <v>180</v>
      </c>
      <c r="D30">
        <v>40</v>
      </c>
      <c r="F30">
        <v>520</v>
      </c>
      <c r="G30" s="15">
        <f t="shared" si="0"/>
        <v>0.13</v>
      </c>
      <c r="H30" s="15">
        <f t="shared" si="1"/>
        <v>0.57999999999999996</v>
      </c>
      <c r="I30" s="15">
        <f t="shared" si="2"/>
        <v>0.35</v>
      </c>
      <c r="J30" s="15">
        <f t="shared" si="3"/>
        <v>0.08</v>
      </c>
      <c r="K30" s="15">
        <f t="shared" si="4"/>
        <v>0</v>
      </c>
    </row>
    <row r="31" spans="1:11" x14ac:dyDescent="0.25">
      <c r="A31" t="s">
        <v>8322</v>
      </c>
      <c r="B31">
        <v>80</v>
      </c>
      <c r="C31">
        <v>127</v>
      </c>
      <c r="D31">
        <v>30</v>
      </c>
      <c r="F31">
        <v>237</v>
      </c>
      <c r="G31" s="15">
        <f t="shared" si="0"/>
        <v>0.06</v>
      </c>
      <c r="H31" s="15">
        <f t="shared" si="1"/>
        <v>0.34</v>
      </c>
      <c r="I31" s="15">
        <f t="shared" si="2"/>
        <v>0.54</v>
      </c>
      <c r="J31" s="15">
        <f t="shared" si="3"/>
        <v>0.13</v>
      </c>
      <c r="K31" s="15">
        <f t="shared" si="4"/>
        <v>0</v>
      </c>
    </row>
    <row r="32" spans="1:11" x14ac:dyDescent="0.25">
      <c r="A32" t="s">
        <v>8336</v>
      </c>
      <c r="B32">
        <v>34</v>
      </c>
      <c r="C32">
        <v>140</v>
      </c>
      <c r="D32">
        <v>20</v>
      </c>
      <c r="E32">
        <v>6</v>
      </c>
      <c r="F32">
        <v>200</v>
      </c>
      <c r="G32" s="15">
        <f t="shared" si="0"/>
        <v>0.05</v>
      </c>
      <c r="H32" s="15">
        <f t="shared" si="1"/>
        <v>0.17</v>
      </c>
      <c r="I32" s="15">
        <f t="shared" si="2"/>
        <v>0.7</v>
      </c>
      <c r="J32" s="15">
        <f t="shared" si="3"/>
        <v>0.1</v>
      </c>
      <c r="K32" s="15">
        <f t="shared" si="4"/>
        <v>0.03</v>
      </c>
    </row>
    <row r="33" spans="1:11" x14ac:dyDescent="0.25">
      <c r="A33" t="s">
        <v>8333</v>
      </c>
      <c r="B33">
        <v>80</v>
      </c>
      <c r="C33">
        <v>140</v>
      </c>
      <c r="F33">
        <v>220</v>
      </c>
      <c r="G33" s="15">
        <f t="shared" si="0"/>
        <v>0.05</v>
      </c>
      <c r="H33" s="15">
        <f t="shared" si="1"/>
        <v>0.36</v>
      </c>
      <c r="I33" s="15">
        <f t="shared" si="2"/>
        <v>0.64</v>
      </c>
      <c r="J33" s="15">
        <f t="shared" si="3"/>
        <v>0</v>
      </c>
      <c r="K33" s="15">
        <f t="shared" si="4"/>
        <v>0</v>
      </c>
    </row>
    <row r="34" spans="1:11" x14ac:dyDescent="0.25">
      <c r="A34" t="s">
        <v>8338</v>
      </c>
      <c r="B34">
        <v>103</v>
      </c>
      <c r="C34">
        <v>117</v>
      </c>
      <c r="F34">
        <v>220</v>
      </c>
      <c r="G34" s="15">
        <f t="shared" si="0"/>
        <v>0.05</v>
      </c>
      <c r="H34" s="15">
        <f t="shared" si="1"/>
        <v>0.47</v>
      </c>
      <c r="I34" s="15">
        <f t="shared" si="2"/>
        <v>0.53</v>
      </c>
      <c r="J34" s="15">
        <f t="shared" si="3"/>
        <v>0</v>
      </c>
      <c r="K34" s="15">
        <f t="shared" si="4"/>
        <v>0</v>
      </c>
    </row>
    <row r="35" spans="1:11" x14ac:dyDescent="0.25">
      <c r="A35" s="17" t="s">
        <v>8331</v>
      </c>
      <c r="B35" s="17"/>
      <c r="C35" s="17"/>
      <c r="D35" s="17">
        <v>24</v>
      </c>
      <c r="E35" s="17"/>
      <c r="F35" s="17">
        <v>24</v>
      </c>
      <c r="G35" s="15">
        <f t="shared" si="0"/>
        <v>0.01</v>
      </c>
      <c r="H35" s="15">
        <f t="shared" si="1"/>
        <v>0</v>
      </c>
      <c r="I35" s="15">
        <f t="shared" si="2"/>
        <v>0</v>
      </c>
      <c r="J35" s="15">
        <f t="shared" si="3"/>
        <v>1</v>
      </c>
      <c r="K35" s="15">
        <f t="shared" si="4"/>
        <v>0</v>
      </c>
    </row>
    <row r="36" spans="1:11" x14ac:dyDescent="0.25">
      <c r="A36" t="s">
        <v>8361</v>
      </c>
      <c r="B36">
        <v>2185</v>
      </c>
      <c r="C36">
        <v>1530</v>
      </c>
      <c r="D36">
        <v>349</v>
      </c>
      <c r="E36">
        <v>50</v>
      </c>
      <c r="F36">
        <v>4114</v>
      </c>
      <c r="G36" s="15"/>
      <c r="H36" s="15">
        <f t="shared" ref="H36" si="5">ROUND(B36/F36,2)</f>
        <v>0.53</v>
      </c>
      <c r="I36" s="15">
        <f t="shared" ref="I36" si="6">ROUND(C36/F36,2)</f>
        <v>0.37</v>
      </c>
      <c r="J36" s="15">
        <f t="shared" ref="J36" si="7">ROUND(D36/F36,2)</f>
        <v>0.08</v>
      </c>
    </row>
  </sheetData>
  <sortState ref="A25:K33">
    <sortCondition descending="1" ref="G25:G33"/>
  </sortState>
  <mergeCells count="1">
    <mergeCell ref="H25:J25"/>
  </mergeCells>
  <conditionalFormatting sqref="H27:K35">
    <cfRule type="cellIs" dxfId="5" priority="1" operator="greaterThan">
      <formula>0.5</formula>
    </cfRule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87"/>
  <sheetViews>
    <sheetView topLeftCell="A10" zoomScale="90" zoomScaleNormal="90" workbookViewId="0">
      <selection activeCell="Z35" sqref="Z35"/>
    </sheetView>
  </sheetViews>
  <sheetFormatPr defaultRowHeight="15" x14ac:dyDescent="0.25"/>
  <cols>
    <col min="1" max="1" width="18.285156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7" bestFit="1" customWidth="1"/>
    <col min="13" max="13" width="10.7109375" customWidth="1"/>
    <col min="17" max="17" width="10.85546875" bestFit="1" customWidth="1"/>
  </cols>
  <sheetData>
    <row r="3" spans="1:6" x14ac:dyDescent="0.25">
      <c r="A3" s="8" t="s">
        <v>8223</v>
      </c>
      <c r="B3" t="s">
        <v>8362</v>
      </c>
    </row>
    <row r="4" spans="1:6" x14ac:dyDescent="0.25">
      <c r="A4" s="8" t="s">
        <v>8308</v>
      </c>
      <c r="B4" t="s">
        <v>8362</v>
      </c>
    </row>
    <row r="6" spans="1:6" x14ac:dyDescent="0.25">
      <c r="A6" s="8" t="s">
        <v>8365</v>
      </c>
      <c r="B6" s="8" t="s">
        <v>8363</v>
      </c>
    </row>
    <row r="7" spans="1:6" x14ac:dyDescent="0.25">
      <c r="A7" s="8" t="s">
        <v>8360</v>
      </c>
      <c r="B7" t="s">
        <v>8219</v>
      </c>
      <c r="C7" t="s">
        <v>8221</v>
      </c>
      <c r="D7" t="s">
        <v>8220</v>
      </c>
      <c r="E7" t="s">
        <v>8222</v>
      </c>
      <c r="F7" t="s">
        <v>8361</v>
      </c>
    </row>
    <row r="8" spans="1:6" x14ac:dyDescent="0.25">
      <c r="A8" s="9" t="s">
        <v>8316</v>
      </c>
      <c r="B8" s="10"/>
      <c r="C8" s="10">
        <v>100</v>
      </c>
      <c r="D8" s="10"/>
      <c r="E8" s="10"/>
      <c r="F8" s="10">
        <v>100</v>
      </c>
    </row>
    <row r="9" spans="1:6" x14ac:dyDescent="0.25">
      <c r="A9" s="9" t="s">
        <v>8344</v>
      </c>
      <c r="B9" s="10"/>
      <c r="C9" s="10"/>
      <c r="D9" s="10">
        <v>20</v>
      </c>
      <c r="E9" s="10"/>
      <c r="F9" s="10">
        <v>20</v>
      </c>
    </row>
    <row r="10" spans="1:6" x14ac:dyDescent="0.25">
      <c r="A10" s="9" t="s">
        <v>8332</v>
      </c>
      <c r="B10" s="10"/>
      <c r="C10" s="10"/>
      <c r="D10" s="10">
        <v>24</v>
      </c>
      <c r="E10" s="10"/>
      <c r="F10" s="10">
        <v>24</v>
      </c>
    </row>
    <row r="11" spans="1:6" x14ac:dyDescent="0.25">
      <c r="A11" s="9" t="s">
        <v>8358</v>
      </c>
      <c r="B11" s="10"/>
      <c r="C11" s="10">
        <v>40</v>
      </c>
      <c r="D11" s="10"/>
      <c r="E11" s="10"/>
      <c r="F11" s="10">
        <v>40</v>
      </c>
    </row>
    <row r="12" spans="1:6" x14ac:dyDescent="0.25">
      <c r="A12" s="9" t="s">
        <v>8354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9" t="s">
        <v>8315</v>
      </c>
      <c r="B13" s="10">
        <v>180</v>
      </c>
      <c r="C13" s="10"/>
      <c r="D13" s="10"/>
      <c r="E13" s="10"/>
      <c r="F13" s="10">
        <v>180</v>
      </c>
    </row>
    <row r="14" spans="1:6" x14ac:dyDescent="0.25">
      <c r="A14" s="9" t="s">
        <v>8314</v>
      </c>
      <c r="B14" s="10"/>
      <c r="C14" s="10">
        <v>80</v>
      </c>
      <c r="D14" s="10"/>
      <c r="E14" s="10"/>
      <c r="F14" s="10">
        <v>80</v>
      </c>
    </row>
    <row r="15" spans="1:6" x14ac:dyDescent="0.25">
      <c r="A15" s="9" t="s">
        <v>8330</v>
      </c>
      <c r="B15" s="10">
        <v>40</v>
      </c>
      <c r="C15" s="10"/>
      <c r="D15" s="10"/>
      <c r="E15" s="10"/>
      <c r="F15" s="10">
        <v>40</v>
      </c>
    </row>
    <row r="16" spans="1:6" x14ac:dyDescent="0.25">
      <c r="A16" s="9" t="s">
        <v>8347</v>
      </c>
      <c r="B16" s="10"/>
      <c r="C16" s="10">
        <v>40</v>
      </c>
      <c r="D16" s="10"/>
      <c r="E16" s="10">
        <v>20</v>
      </c>
      <c r="F16" s="10">
        <v>60</v>
      </c>
    </row>
    <row r="17" spans="1:6" x14ac:dyDescent="0.25">
      <c r="A17" s="9" t="s">
        <v>8324</v>
      </c>
      <c r="B17" s="10"/>
      <c r="C17" s="10">
        <v>40</v>
      </c>
      <c r="D17" s="10"/>
      <c r="E17" s="10"/>
      <c r="F17" s="10">
        <v>40</v>
      </c>
    </row>
    <row r="18" spans="1:6" x14ac:dyDescent="0.25">
      <c r="A18" s="9" t="s">
        <v>8337</v>
      </c>
      <c r="B18" s="10"/>
      <c r="C18" s="10">
        <v>120</v>
      </c>
      <c r="D18" s="10">
        <v>20</v>
      </c>
      <c r="E18" s="10"/>
      <c r="F18" s="10">
        <v>140</v>
      </c>
    </row>
    <row r="19" spans="1:6" x14ac:dyDescent="0.25">
      <c r="A19" s="9" t="s">
        <v>8348</v>
      </c>
      <c r="B19" s="10"/>
      <c r="C19" s="10">
        <v>20</v>
      </c>
      <c r="D19" s="10"/>
      <c r="E19" s="10"/>
      <c r="F19" s="10">
        <v>20</v>
      </c>
    </row>
    <row r="20" spans="1:6" x14ac:dyDescent="0.25">
      <c r="A20" s="9" t="s">
        <v>8349</v>
      </c>
      <c r="B20" s="10">
        <v>140</v>
      </c>
      <c r="C20" s="10"/>
      <c r="D20" s="10"/>
      <c r="E20" s="10"/>
      <c r="F20" s="10">
        <v>140</v>
      </c>
    </row>
    <row r="21" spans="1:6" x14ac:dyDescent="0.25">
      <c r="A21" s="9" t="s">
        <v>8329</v>
      </c>
      <c r="B21" s="10">
        <v>140</v>
      </c>
      <c r="C21" s="10">
        <v>20</v>
      </c>
      <c r="D21" s="10"/>
      <c r="E21" s="10"/>
      <c r="F21" s="10">
        <v>160</v>
      </c>
    </row>
    <row r="22" spans="1:6" x14ac:dyDescent="0.25">
      <c r="A22" s="9" t="s">
        <v>8328</v>
      </c>
      <c r="B22" s="10"/>
      <c r="C22" s="10">
        <v>60</v>
      </c>
      <c r="D22" s="10"/>
      <c r="E22" s="10"/>
      <c r="F22" s="10">
        <v>60</v>
      </c>
    </row>
    <row r="23" spans="1:6" x14ac:dyDescent="0.25">
      <c r="A23" s="9" t="s">
        <v>8356</v>
      </c>
      <c r="B23" s="10">
        <v>9</v>
      </c>
      <c r="C23" s="10">
        <v>11</v>
      </c>
      <c r="D23" s="10"/>
      <c r="E23" s="10"/>
      <c r="F23" s="10">
        <v>20</v>
      </c>
    </row>
    <row r="24" spans="1:6" x14ac:dyDescent="0.25">
      <c r="A24" s="9" t="s">
        <v>8327</v>
      </c>
      <c r="B24" s="10">
        <v>20</v>
      </c>
      <c r="C24" s="10"/>
      <c r="D24" s="10"/>
      <c r="E24" s="10"/>
      <c r="F24" s="10">
        <v>20</v>
      </c>
    </row>
    <row r="25" spans="1:6" x14ac:dyDescent="0.25">
      <c r="A25" s="9" t="s">
        <v>8335</v>
      </c>
      <c r="B25" s="10"/>
      <c r="C25" s="10">
        <v>40</v>
      </c>
      <c r="D25" s="10"/>
      <c r="E25" s="10"/>
      <c r="F25" s="10">
        <v>40</v>
      </c>
    </row>
    <row r="26" spans="1:6" x14ac:dyDescent="0.25">
      <c r="A26" s="9" t="s">
        <v>8359</v>
      </c>
      <c r="B26" s="10">
        <v>60</v>
      </c>
      <c r="C26" s="10">
        <v>60</v>
      </c>
      <c r="D26" s="10">
        <v>20</v>
      </c>
      <c r="E26" s="10"/>
      <c r="F26" s="10">
        <v>140</v>
      </c>
    </row>
    <row r="27" spans="1:6" x14ac:dyDescent="0.25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8323</v>
      </c>
      <c r="B28" s="10">
        <v>60</v>
      </c>
      <c r="C28" s="10"/>
      <c r="D28" s="10"/>
      <c r="E28" s="10"/>
      <c r="F28" s="10">
        <v>60</v>
      </c>
    </row>
    <row r="29" spans="1:6" x14ac:dyDescent="0.25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8339</v>
      </c>
      <c r="B30" s="10">
        <v>103</v>
      </c>
      <c r="C30" s="10">
        <v>57</v>
      </c>
      <c r="D30" s="10"/>
      <c r="E30" s="10"/>
      <c r="F30" s="10">
        <v>160</v>
      </c>
    </row>
    <row r="31" spans="1:6" x14ac:dyDescent="0.25">
      <c r="A31" s="9" t="s">
        <v>8345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9" t="s">
        <v>8318</v>
      </c>
      <c r="B32" s="10">
        <v>694</v>
      </c>
      <c r="C32" s="10">
        <v>353</v>
      </c>
      <c r="D32" s="10"/>
      <c r="E32" s="10">
        <v>19</v>
      </c>
      <c r="F32" s="10">
        <v>1066</v>
      </c>
    </row>
    <row r="33" spans="1:18" x14ac:dyDescent="0.25">
      <c r="A33" s="9" t="s">
        <v>8346</v>
      </c>
      <c r="B33" s="10">
        <v>40</v>
      </c>
      <c r="C33" s="10"/>
      <c r="D33" s="10"/>
      <c r="E33" s="10"/>
      <c r="F33" s="10">
        <v>40</v>
      </c>
    </row>
    <row r="34" spans="1:18" x14ac:dyDescent="0.25">
      <c r="A34" s="9" t="s">
        <v>8342</v>
      </c>
      <c r="B34" s="10">
        <v>20</v>
      </c>
      <c r="C34" s="10"/>
      <c r="D34" s="10"/>
      <c r="E34" s="10"/>
      <c r="F34" s="10">
        <v>20</v>
      </c>
    </row>
    <row r="35" spans="1:18" x14ac:dyDescent="0.25">
      <c r="A35" s="9" t="s">
        <v>8353</v>
      </c>
      <c r="B35" s="10"/>
      <c r="C35" s="10">
        <v>20</v>
      </c>
      <c r="D35" s="10"/>
      <c r="E35" s="10"/>
      <c r="F35" s="10">
        <v>20</v>
      </c>
    </row>
    <row r="36" spans="1:18" x14ac:dyDescent="0.25">
      <c r="A36" s="9" t="s">
        <v>8326</v>
      </c>
      <c r="B36" s="10">
        <v>260</v>
      </c>
      <c r="C36" s="10"/>
      <c r="D36" s="10"/>
      <c r="E36" s="10"/>
      <c r="F36" s="10">
        <v>260</v>
      </c>
    </row>
    <row r="37" spans="1:18" x14ac:dyDescent="0.25">
      <c r="A37" s="9" t="s">
        <v>8313</v>
      </c>
      <c r="B37" s="10"/>
      <c r="C37" s="10"/>
      <c r="D37" s="10">
        <v>40</v>
      </c>
      <c r="E37" s="10"/>
      <c r="F37" s="10">
        <v>40</v>
      </c>
    </row>
    <row r="38" spans="1:18" x14ac:dyDescent="0.25">
      <c r="A38" s="9" t="s">
        <v>8312</v>
      </c>
      <c r="B38" s="10">
        <v>60</v>
      </c>
      <c r="C38" s="10"/>
      <c r="D38" s="10"/>
      <c r="E38" s="10"/>
      <c r="F38" s="10">
        <v>60</v>
      </c>
    </row>
    <row r="39" spans="1:18" x14ac:dyDescent="0.25">
      <c r="A39" s="9" t="s">
        <v>8352</v>
      </c>
      <c r="B39" s="10">
        <v>34</v>
      </c>
      <c r="C39" s="10"/>
      <c r="D39" s="10"/>
      <c r="E39" s="10">
        <v>6</v>
      </c>
      <c r="F39" s="10">
        <v>40</v>
      </c>
    </row>
    <row r="40" spans="1:18" x14ac:dyDescent="0.25">
      <c r="A40" s="9" t="s">
        <v>8355</v>
      </c>
      <c r="B40" s="10">
        <v>40</v>
      </c>
      <c r="C40" s="10">
        <v>2</v>
      </c>
      <c r="D40" s="10">
        <v>18</v>
      </c>
      <c r="E40" s="10"/>
      <c r="F40" s="10">
        <v>60</v>
      </c>
    </row>
    <row r="41" spans="1:18" x14ac:dyDescent="0.25">
      <c r="A41" s="9" t="s">
        <v>8357</v>
      </c>
      <c r="B41" s="10">
        <v>85</v>
      </c>
      <c r="C41" s="10">
        <v>80</v>
      </c>
      <c r="D41" s="10">
        <v>17</v>
      </c>
      <c r="E41" s="10">
        <v>5</v>
      </c>
      <c r="F41" s="10">
        <v>187</v>
      </c>
    </row>
    <row r="42" spans="1:18" x14ac:dyDescent="0.25">
      <c r="A42" s="9" t="s">
        <v>8351</v>
      </c>
      <c r="B42" s="10">
        <v>80</v>
      </c>
      <c r="C42" s="10"/>
      <c r="D42" s="10"/>
      <c r="E42" s="10"/>
      <c r="F42" s="10">
        <v>80</v>
      </c>
    </row>
    <row r="43" spans="1:18" x14ac:dyDescent="0.25">
      <c r="A43" s="9" t="s">
        <v>8311</v>
      </c>
      <c r="B43" s="10">
        <v>60</v>
      </c>
      <c r="C43" s="10"/>
      <c r="D43" s="10"/>
      <c r="E43" s="10"/>
      <c r="F43" s="10">
        <v>60</v>
      </c>
    </row>
    <row r="44" spans="1:18" x14ac:dyDescent="0.25">
      <c r="A44" s="9" t="s">
        <v>8341</v>
      </c>
      <c r="B44" s="10"/>
      <c r="C44" s="10">
        <v>47</v>
      </c>
      <c r="D44" s="10">
        <v>10</v>
      </c>
      <c r="E44" s="10"/>
      <c r="F44" s="10">
        <v>57</v>
      </c>
    </row>
    <row r="45" spans="1:18" x14ac:dyDescent="0.25">
      <c r="A45" s="9" t="s">
        <v>8334</v>
      </c>
      <c r="B45" s="10"/>
      <c r="C45" s="10">
        <v>100</v>
      </c>
      <c r="D45" s="10"/>
      <c r="E45" s="10"/>
      <c r="F45" s="10">
        <v>100</v>
      </c>
      <c r="H45" s="20" t="s">
        <v>8360</v>
      </c>
      <c r="I45" s="20" t="s">
        <v>8219</v>
      </c>
      <c r="J45" s="20" t="s">
        <v>8221</v>
      </c>
      <c r="K45" s="20" t="s">
        <v>8220</v>
      </c>
      <c r="L45" s="20" t="s">
        <v>8222</v>
      </c>
      <c r="M45" s="20" t="s">
        <v>8361</v>
      </c>
      <c r="N45" s="20" t="s">
        <v>8392</v>
      </c>
      <c r="O45" s="20" t="s">
        <v>8393</v>
      </c>
      <c r="P45" s="20" t="s">
        <v>8387</v>
      </c>
      <c r="Q45" s="20" t="s">
        <v>8394</v>
      </c>
      <c r="R45" s="20" t="s">
        <v>8391</v>
      </c>
    </row>
    <row r="46" spans="1:18" x14ac:dyDescent="0.25">
      <c r="A46" s="9" t="s">
        <v>8321</v>
      </c>
      <c r="B46" s="10">
        <v>20</v>
      </c>
      <c r="C46" s="10">
        <v>120</v>
      </c>
      <c r="D46" s="10">
        <v>60</v>
      </c>
      <c r="E46" s="10"/>
      <c r="F46" s="10">
        <v>200</v>
      </c>
      <c r="H46" t="s">
        <v>8318</v>
      </c>
      <c r="I46">
        <v>694</v>
      </c>
      <c r="J46">
        <v>353</v>
      </c>
      <c r="L46">
        <v>19</v>
      </c>
      <c r="M46">
        <v>1066</v>
      </c>
      <c r="N46" s="21">
        <f t="shared" ref="N46:N87" si="0">ROUND(M46/TotalSub,2)</f>
        <v>0.26</v>
      </c>
      <c r="O46" s="21">
        <f t="shared" ref="O46:O86" si="1">ROUND(I46/M46,2)</f>
        <v>0.65</v>
      </c>
      <c r="P46" s="21">
        <f t="shared" ref="P46:P86" si="2">ROUND(J46/M46,2)</f>
        <v>0.33</v>
      </c>
      <c r="Q46" s="21">
        <f t="shared" ref="Q46:Q86" si="3">ROUND(K46/M46,2)</f>
        <v>0</v>
      </c>
      <c r="R46" s="21">
        <f t="shared" ref="R46:R86" si="4">ROUND(L46/M46,2)</f>
        <v>0.02</v>
      </c>
    </row>
    <row r="47" spans="1:18" x14ac:dyDescent="0.25">
      <c r="A47" s="9" t="s">
        <v>8320</v>
      </c>
      <c r="B47" s="10"/>
      <c r="C47" s="10">
        <v>60</v>
      </c>
      <c r="D47" s="10">
        <v>100</v>
      </c>
      <c r="E47" s="10"/>
      <c r="F47" s="10">
        <v>160</v>
      </c>
      <c r="H47" t="s">
        <v>8326</v>
      </c>
      <c r="I47">
        <v>260</v>
      </c>
      <c r="M47">
        <v>260</v>
      </c>
      <c r="N47" s="21">
        <f t="shared" si="0"/>
        <v>0.06</v>
      </c>
      <c r="O47" s="21">
        <f t="shared" si="1"/>
        <v>1</v>
      </c>
      <c r="P47" s="21">
        <f t="shared" si="2"/>
        <v>0</v>
      </c>
      <c r="Q47" s="21">
        <f t="shared" si="3"/>
        <v>0</v>
      </c>
      <c r="R47" s="21">
        <f t="shared" si="4"/>
        <v>0</v>
      </c>
    </row>
    <row r="48" spans="1:18" x14ac:dyDescent="0.25">
      <c r="A48" s="9" t="s">
        <v>8340</v>
      </c>
      <c r="B48" s="10"/>
      <c r="C48" s="10"/>
      <c r="D48" s="10">
        <v>20</v>
      </c>
      <c r="E48" s="10"/>
      <c r="F48" s="10">
        <v>20</v>
      </c>
      <c r="H48" t="s">
        <v>8357</v>
      </c>
      <c r="I48">
        <v>85</v>
      </c>
      <c r="J48">
        <v>80</v>
      </c>
      <c r="K48">
        <v>17</v>
      </c>
      <c r="L48">
        <v>5</v>
      </c>
      <c r="M48">
        <v>187</v>
      </c>
      <c r="N48" s="21">
        <f t="shared" si="0"/>
        <v>0.05</v>
      </c>
      <c r="O48" s="21">
        <f t="shared" si="1"/>
        <v>0.45</v>
      </c>
      <c r="P48" s="21">
        <f t="shared" si="2"/>
        <v>0.43</v>
      </c>
      <c r="Q48" s="21">
        <f t="shared" si="3"/>
        <v>0.09</v>
      </c>
      <c r="R48" s="21">
        <f t="shared" si="4"/>
        <v>0.03</v>
      </c>
    </row>
    <row r="49" spans="1:18" x14ac:dyDescent="0.25">
      <c r="A49" s="9" t="s">
        <v>8361</v>
      </c>
      <c r="B49" s="10">
        <v>2185</v>
      </c>
      <c r="C49" s="10">
        <v>1530</v>
      </c>
      <c r="D49" s="10">
        <v>349</v>
      </c>
      <c r="E49" s="10">
        <v>50</v>
      </c>
      <c r="F49" s="10">
        <v>4114</v>
      </c>
      <c r="H49" t="s">
        <v>8321</v>
      </c>
      <c r="I49">
        <v>20</v>
      </c>
      <c r="J49">
        <v>120</v>
      </c>
      <c r="K49">
        <v>60</v>
      </c>
      <c r="M49">
        <v>200</v>
      </c>
      <c r="N49" s="21">
        <f t="shared" si="0"/>
        <v>0.05</v>
      </c>
      <c r="O49" s="21">
        <f t="shared" si="1"/>
        <v>0.1</v>
      </c>
      <c r="P49" s="21">
        <f t="shared" si="2"/>
        <v>0.6</v>
      </c>
      <c r="Q49" s="21">
        <f t="shared" si="3"/>
        <v>0.3</v>
      </c>
      <c r="R49" s="21">
        <f t="shared" si="4"/>
        <v>0</v>
      </c>
    </row>
    <row r="50" spans="1:18" x14ac:dyDescent="0.25">
      <c r="H50" t="s">
        <v>8315</v>
      </c>
      <c r="I50">
        <v>180</v>
      </c>
      <c r="M50">
        <v>180</v>
      </c>
      <c r="N50" s="21">
        <f t="shared" si="0"/>
        <v>0.04</v>
      </c>
      <c r="O50" s="21">
        <f t="shared" si="1"/>
        <v>1</v>
      </c>
      <c r="P50" s="21">
        <f t="shared" si="2"/>
        <v>0</v>
      </c>
      <c r="Q50" s="21">
        <f t="shared" si="3"/>
        <v>0</v>
      </c>
      <c r="R50" s="21">
        <f t="shared" si="4"/>
        <v>0</v>
      </c>
    </row>
    <row r="51" spans="1:18" x14ac:dyDescent="0.25">
      <c r="H51" t="s">
        <v>8329</v>
      </c>
      <c r="I51">
        <v>140</v>
      </c>
      <c r="J51">
        <v>20</v>
      </c>
      <c r="M51">
        <v>160</v>
      </c>
      <c r="N51" s="21">
        <f t="shared" si="0"/>
        <v>0.04</v>
      </c>
      <c r="O51" s="21">
        <f t="shared" si="1"/>
        <v>0.88</v>
      </c>
      <c r="P51" s="21">
        <f t="shared" si="2"/>
        <v>0.13</v>
      </c>
      <c r="Q51" s="21">
        <f t="shared" si="3"/>
        <v>0</v>
      </c>
      <c r="R51" s="21">
        <f t="shared" si="4"/>
        <v>0</v>
      </c>
    </row>
    <row r="52" spans="1:18" x14ac:dyDescent="0.25">
      <c r="H52" t="s">
        <v>8339</v>
      </c>
      <c r="I52">
        <v>103</v>
      </c>
      <c r="J52">
        <v>57</v>
      </c>
      <c r="M52">
        <v>160</v>
      </c>
      <c r="N52" s="21">
        <f t="shared" si="0"/>
        <v>0.04</v>
      </c>
      <c r="O52" s="21">
        <f t="shared" si="1"/>
        <v>0.64</v>
      </c>
      <c r="P52" s="21">
        <f t="shared" si="2"/>
        <v>0.36</v>
      </c>
      <c r="Q52" s="21">
        <f t="shared" si="3"/>
        <v>0</v>
      </c>
      <c r="R52" s="21">
        <f t="shared" si="4"/>
        <v>0</v>
      </c>
    </row>
    <row r="53" spans="1:18" x14ac:dyDescent="0.25">
      <c r="H53" t="s">
        <v>8320</v>
      </c>
      <c r="J53">
        <v>60</v>
      </c>
      <c r="K53">
        <v>100</v>
      </c>
      <c r="M53">
        <v>160</v>
      </c>
      <c r="N53" s="21">
        <f t="shared" si="0"/>
        <v>0.04</v>
      </c>
      <c r="O53" s="21">
        <f t="shared" si="1"/>
        <v>0</v>
      </c>
      <c r="P53" s="21">
        <f t="shared" si="2"/>
        <v>0.38</v>
      </c>
      <c r="Q53" s="21">
        <f t="shared" si="3"/>
        <v>0.63</v>
      </c>
      <c r="R53" s="21">
        <f t="shared" si="4"/>
        <v>0</v>
      </c>
    </row>
    <row r="54" spans="1:18" x14ac:dyDescent="0.25">
      <c r="H54" t="s">
        <v>8337</v>
      </c>
      <c r="J54">
        <v>120</v>
      </c>
      <c r="K54">
        <v>20</v>
      </c>
      <c r="M54">
        <v>140</v>
      </c>
      <c r="N54" s="21">
        <f t="shared" si="0"/>
        <v>0.03</v>
      </c>
      <c r="O54" s="21">
        <f t="shared" si="1"/>
        <v>0</v>
      </c>
      <c r="P54" s="21">
        <f t="shared" si="2"/>
        <v>0.86</v>
      </c>
      <c r="Q54" s="21">
        <f t="shared" si="3"/>
        <v>0.14000000000000001</v>
      </c>
      <c r="R54" s="21">
        <f t="shared" si="4"/>
        <v>0</v>
      </c>
    </row>
    <row r="55" spans="1:18" x14ac:dyDescent="0.25">
      <c r="H55" t="s">
        <v>8349</v>
      </c>
      <c r="I55">
        <v>140</v>
      </c>
      <c r="M55">
        <v>140</v>
      </c>
      <c r="N55" s="21">
        <f t="shared" si="0"/>
        <v>0.03</v>
      </c>
      <c r="O55" s="21">
        <f t="shared" si="1"/>
        <v>1</v>
      </c>
      <c r="P55" s="21">
        <f t="shared" si="2"/>
        <v>0</v>
      </c>
      <c r="Q55" s="21">
        <f t="shared" si="3"/>
        <v>0</v>
      </c>
      <c r="R55" s="21">
        <f t="shared" si="4"/>
        <v>0</v>
      </c>
    </row>
    <row r="56" spans="1:18" x14ac:dyDescent="0.25">
      <c r="H56" t="s">
        <v>8359</v>
      </c>
      <c r="I56">
        <v>60</v>
      </c>
      <c r="J56">
        <v>60</v>
      </c>
      <c r="K56">
        <v>20</v>
      </c>
      <c r="M56">
        <v>140</v>
      </c>
      <c r="N56" s="21">
        <f t="shared" si="0"/>
        <v>0.03</v>
      </c>
      <c r="O56" s="21">
        <f t="shared" si="1"/>
        <v>0.43</v>
      </c>
      <c r="P56" s="21">
        <f t="shared" si="2"/>
        <v>0.43</v>
      </c>
      <c r="Q56" s="21">
        <f t="shared" si="3"/>
        <v>0.14000000000000001</v>
      </c>
      <c r="R56" s="21">
        <f t="shared" si="4"/>
        <v>0</v>
      </c>
    </row>
    <row r="57" spans="1:18" x14ac:dyDescent="0.25">
      <c r="H57" t="s">
        <v>8316</v>
      </c>
      <c r="J57">
        <v>100</v>
      </c>
      <c r="M57">
        <v>100</v>
      </c>
      <c r="N57" s="21">
        <f t="shared" si="0"/>
        <v>0.02</v>
      </c>
      <c r="O57" s="21">
        <f t="shared" si="1"/>
        <v>0</v>
      </c>
      <c r="P57" s="21">
        <f t="shared" si="2"/>
        <v>1</v>
      </c>
      <c r="Q57" s="21">
        <f t="shared" si="3"/>
        <v>0</v>
      </c>
      <c r="R57" s="21">
        <f t="shared" si="4"/>
        <v>0</v>
      </c>
    </row>
    <row r="58" spans="1:18" x14ac:dyDescent="0.25">
      <c r="H58" t="s">
        <v>8314</v>
      </c>
      <c r="J58">
        <v>80</v>
      </c>
      <c r="M58">
        <v>80</v>
      </c>
      <c r="N58" s="21">
        <f t="shared" si="0"/>
        <v>0.02</v>
      </c>
      <c r="O58" s="21">
        <f t="shared" si="1"/>
        <v>0</v>
      </c>
      <c r="P58" s="21">
        <f t="shared" si="2"/>
        <v>1</v>
      </c>
      <c r="Q58" s="21">
        <f t="shared" si="3"/>
        <v>0</v>
      </c>
      <c r="R58" s="21">
        <f t="shared" si="4"/>
        <v>0</v>
      </c>
    </row>
    <row r="59" spans="1:18" x14ac:dyDescent="0.25">
      <c r="H59" t="s">
        <v>8351</v>
      </c>
      <c r="I59">
        <v>80</v>
      </c>
      <c r="M59">
        <v>80</v>
      </c>
      <c r="N59" s="21">
        <f t="shared" si="0"/>
        <v>0.02</v>
      </c>
      <c r="O59" s="21">
        <f t="shared" si="1"/>
        <v>1</v>
      </c>
      <c r="P59" s="21">
        <f t="shared" si="2"/>
        <v>0</v>
      </c>
      <c r="Q59" s="21">
        <f t="shared" si="3"/>
        <v>0</v>
      </c>
      <c r="R59" s="21">
        <f t="shared" si="4"/>
        <v>0</v>
      </c>
    </row>
    <row r="60" spans="1:18" x14ac:dyDescent="0.25">
      <c r="H60" t="s">
        <v>8334</v>
      </c>
      <c r="J60">
        <v>100</v>
      </c>
      <c r="M60">
        <v>100</v>
      </c>
      <c r="N60" s="21">
        <f t="shared" si="0"/>
        <v>0.02</v>
      </c>
      <c r="O60" s="21">
        <f t="shared" si="1"/>
        <v>0</v>
      </c>
      <c r="P60" s="21">
        <f t="shared" si="2"/>
        <v>1</v>
      </c>
      <c r="Q60" s="21">
        <f t="shared" si="3"/>
        <v>0</v>
      </c>
      <c r="R60" s="21">
        <f t="shared" si="4"/>
        <v>0</v>
      </c>
    </row>
    <row r="61" spans="1:18" x14ac:dyDescent="0.25">
      <c r="H61" t="s">
        <v>8332</v>
      </c>
      <c r="K61">
        <v>24</v>
      </c>
      <c r="M61">
        <v>24</v>
      </c>
      <c r="N61" s="21">
        <f t="shared" si="0"/>
        <v>0.01</v>
      </c>
      <c r="O61" s="21">
        <f t="shared" si="1"/>
        <v>0</v>
      </c>
      <c r="P61" s="21">
        <f t="shared" si="2"/>
        <v>0</v>
      </c>
      <c r="Q61" s="21">
        <f t="shared" si="3"/>
        <v>1</v>
      </c>
      <c r="R61" s="21">
        <f t="shared" si="4"/>
        <v>0</v>
      </c>
    </row>
    <row r="62" spans="1:18" x14ac:dyDescent="0.25">
      <c r="H62" t="s">
        <v>8358</v>
      </c>
      <c r="J62">
        <v>40</v>
      </c>
      <c r="M62">
        <v>40</v>
      </c>
      <c r="N62" s="21">
        <f t="shared" si="0"/>
        <v>0.01</v>
      </c>
      <c r="O62" s="21">
        <f t="shared" si="1"/>
        <v>0</v>
      </c>
      <c r="P62" s="21">
        <f t="shared" si="2"/>
        <v>1</v>
      </c>
      <c r="Q62" s="21">
        <f t="shared" si="3"/>
        <v>0</v>
      </c>
      <c r="R62" s="21">
        <f t="shared" si="4"/>
        <v>0</v>
      </c>
    </row>
    <row r="63" spans="1:18" x14ac:dyDescent="0.25">
      <c r="H63" t="s">
        <v>8354</v>
      </c>
      <c r="I63">
        <v>40</v>
      </c>
      <c r="M63">
        <v>40</v>
      </c>
      <c r="N63" s="21">
        <f t="shared" si="0"/>
        <v>0.01</v>
      </c>
      <c r="O63" s="21">
        <f t="shared" si="1"/>
        <v>1</v>
      </c>
      <c r="P63" s="21">
        <f t="shared" si="2"/>
        <v>0</v>
      </c>
      <c r="Q63" s="21">
        <f t="shared" si="3"/>
        <v>0</v>
      </c>
      <c r="R63" s="21">
        <f t="shared" si="4"/>
        <v>0</v>
      </c>
    </row>
    <row r="64" spans="1:18" x14ac:dyDescent="0.25">
      <c r="H64" t="s">
        <v>8330</v>
      </c>
      <c r="I64">
        <v>40</v>
      </c>
      <c r="M64">
        <v>40</v>
      </c>
      <c r="N64" s="21">
        <f t="shared" si="0"/>
        <v>0.01</v>
      </c>
      <c r="O64" s="21">
        <f t="shared" si="1"/>
        <v>1</v>
      </c>
      <c r="P64" s="21">
        <f t="shared" si="2"/>
        <v>0</v>
      </c>
      <c r="Q64" s="21">
        <f t="shared" si="3"/>
        <v>0</v>
      </c>
      <c r="R64" s="21">
        <f t="shared" si="4"/>
        <v>0</v>
      </c>
    </row>
    <row r="65" spans="8:18" x14ac:dyDescent="0.25">
      <c r="H65" t="s">
        <v>8347</v>
      </c>
      <c r="J65">
        <v>40</v>
      </c>
      <c r="L65">
        <v>20</v>
      </c>
      <c r="M65">
        <v>60</v>
      </c>
      <c r="N65" s="21">
        <f t="shared" si="0"/>
        <v>0.01</v>
      </c>
      <c r="O65" s="21">
        <f t="shared" si="1"/>
        <v>0</v>
      </c>
      <c r="P65" s="21">
        <f t="shared" si="2"/>
        <v>0.67</v>
      </c>
      <c r="Q65" s="21">
        <f t="shared" si="3"/>
        <v>0</v>
      </c>
      <c r="R65" s="21">
        <f t="shared" si="4"/>
        <v>0.33</v>
      </c>
    </row>
    <row r="66" spans="8:18" x14ac:dyDescent="0.25">
      <c r="H66" t="s">
        <v>8324</v>
      </c>
      <c r="J66">
        <v>40</v>
      </c>
      <c r="M66">
        <v>40</v>
      </c>
      <c r="N66" s="21">
        <f t="shared" si="0"/>
        <v>0.01</v>
      </c>
      <c r="O66" s="21">
        <f t="shared" si="1"/>
        <v>0</v>
      </c>
      <c r="P66" s="21">
        <f t="shared" si="2"/>
        <v>1</v>
      </c>
      <c r="Q66" s="21">
        <f t="shared" si="3"/>
        <v>0</v>
      </c>
      <c r="R66" s="21">
        <f t="shared" si="4"/>
        <v>0</v>
      </c>
    </row>
    <row r="67" spans="8:18" x14ac:dyDescent="0.25">
      <c r="H67" t="s">
        <v>8328</v>
      </c>
      <c r="J67">
        <v>60</v>
      </c>
      <c r="M67">
        <v>60</v>
      </c>
      <c r="N67" s="21">
        <f t="shared" si="0"/>
        <v>0.01</v>
      </c>
      <c r="O67" s="21">
        <f t="shared" si="1"/>
        <v>0</v>
      </c>
      <c r="P67" s="21">
        <f t="shared" si="2"/>
        <v>1</v>
      </c>
      <c r="Q67" s="21">
        <f t="shared" si="3"/>
        <v>0</v>
      </c>
      <c r="R67" s="21">
        <f t="shared" si="4"/>
        <v>0</v>
      </c>
    </row>
    <row r="68" spans="8:18" x14ac:dyDescent="0.25">
      <c r="H68" t="s">
        <v>8335</v>
      </c>
      <c r="J68">
        <v>40</v>
      </c>
      <c r="M68">
        <v>40</v>
      </c>
      <c r="N68" s="21">
        <f t="shared" si="0"/>
        <v>0.01</v>
      </c>
      <c r="O68" s="21">
        <f t="shared" si="1"/>
        <v>0</v>
      </c>
      <c r="P68" s="21">
        <f t="shared" si="2"/>
        <v>1</v>
      </c>
      <c r="Q68" s="21">
        <f t="shared" si="3"/>
        <v>0</v>
      </c>
      <c r="R68" s="21">
        <f t="shared" si="4"/>
        <v>0</v>
      </c>
    </row>
    <row r="69" spans="8:18" x14ac:dyDescent="0.25">
      <c r="H69" t="s">
        <v>8323</v>
      </c>
      <c r="I69">
        <v>60</v>
      </c>
      <c r="M69">
        <v>60</v>
      </c>
      <c r="N69" s="21">
        <f t="shared" si="0"/>
        <v>0.01</v>
      </c>
      <c r="O69" s="21">
        <f t="shared" si="1"/>
        <v>1</v>
      </c>
      <c r="P69" s="21">
        <f t="shared" si="2"/>
        <v>0</v>
      </c>
      <c r="Q69" s="21">
        <f t="shared" si="3"/>
        <v>0</v>
      </c>
      <c r="R69" s="21">
        <f t="shared" si="4"/>
        <v>0</v>
      </c>
    </row>
    <row r="70" spans="8:18" x14ac:dyDescent="0.25">
      <c r="H70" t="s">
        <v>8346</v>
      </c>
      <c r="I70">
        <v>40</v>
      </c>
      <c r="M70">
        <v>40</v>
      </c>
      <c r="N70" s="21">
        <f t="shared" si="0"/>
        <v>0.01</v>
      </c>
      <c r="O70" s="21">
        <f t="shared" si="1"/>
        <v>1</v>
      </c>
      <c r="P70" s="21">
        <f t="shared" si="2"/>
        <v>0</v>
      </c>
      <c r="Q70" s="21">
        <f t="shared" si="3"/>
        <v>0</v>
      </c>
      <c r="R70" s="21">
        <f t="shared" si="4"/>
        <v>0</v>
      </c>
    </row>
    <row r="71" spans="8:18" x14ac:dyDescent="0.25">
      <c r="H71" t="s">
        <v>8313</v>
      </c>
      <c r="K71">
        <v>40</v>
      </c>
      <c r="M71">
        <v>40</v>
      </c>
      <c r="N71" s="21">
        <f t="shared" si="0"/>
        <v>0.01</v>
      </c>
      <c r="O71" s="21">
        <f t="shared" si="1"/>
        <v>0</v>
      </c>
      <c r="P71" s="21">
        <f t="shared" si="2"/>
        <v>0</v>
      </c>
      <c r="Q71" s="21">
        <f t="shared" si="3"/>
        <v>1</v>
      </c>
      <c r="R71" s="21">
        <f t="shared" si="4"/>
        <v>0</v>
      </c>
    </row>
    <row r="72" spans="8:18" x14ac:dyDescent="0.25">
      <c r="H72" t="s">
        <v>8312</v>
      </c>
      <c r="I72">
        <v>60</v>
      </c>
      <c r="M72">
        <v>60</v>
      </c>
      <c r="N72" s="21">
        <f t="shared" si="0"/>
        <v>0.01</v>
      </c>
      <c r="O72" s="21">
        <f t="shared" si="1"/>
        <v>1</v>
      </c>
      <c r="P72" s="21">
        <f t="shared" si="2"/>
        <v>0</v>
      </c>
      <c r="Q72" s="21">
        <f t="shared" si="3"/>
        <v>0</v>
      </c>
      <c r="R72" s="21">
        <f t="shared" si="4"/>
        <v>0</v>
      </c>
    </row>
    <row r="73" spans="8:18" x14ac:dyDescent="0.25">
      <c r="H73" t="s">
        <v>8352</v>
      </c>
      <c r="I73">
        <v>34</v>
      </c>
      <c r="L73">
        <v>6</v>
      </c>
      <c r="M73">
        <v>40</v>
      </c>
      <c r="N73" s="21">
        <f t="shared" si="0"/>
        <v>0.01</v>
      </c>
      <c r="O73" s="21">
        <f t="shared" si="1"/>
        <v>0.85</v>
      </c>
      <c r="P73" s="21">
        <f t="shared" si="2"/>
        <v>0</v>
      </c>
      <c r="Q73" s="21">
        <f t="shared" si="3"/>
        <v>0</v>
      </c>
      <c r="R73" s="21">
        <f t="shared" si="4"/>
        <v>0.15</v>
      </c>
    </row>
    <row r="74" spans="8:18" x14ac:dyDescent="0.25">
      <c r="H74" t="s">
        <v>8355</v>
      </c>
      <c r="I74">
        <v>40</v>
      </c>
      <c r="J74">
        <v>2</v>
      </c>
      <c r="K74">
        <v>18</v>
      </c>
      <c r="M74">
        <v>60</v>
      </c>
      <c r="N74" s="21">
        <f t="shared" si="0"/>
        <v>0.01</v>
      </c>
      <c r="O74" s="21">
        <f t="shared" si="1"/>
        <v>0.67</v>
      </c>
      <c r="P74" s="21">
        <f t="shared" si="2"/>
        <v>0.03</v>
      </c>
      <c r="Q74" s="21">
        <f t="shared" si="3"/>
        <v>0.3</v>
      </c>
      <c r="R74" s="21">
        <f t="shared" si="4"/>
        <v>0</v>
      </c>
    </row>
    <row r="75" spans="8:18" x14ac:dyDescent="0.25">
      <c r="H75" t="s">
        <v>8311</v>
      </c>
      <c r="I75">
        <v>60</v>
      </c>
      <c r="M75">
        <v>60</v>
      </c>
      <c r="N75" s="21">
        <f t="shared" si="0"/>
        <v>0.01</v>
      </c>
      <c r="O75" s="21">
        <f t="shared" si="1"/>
        <v>1</v>
      </c>
      <c r="P75" s="21">
        <f t="shared" si="2"/>
        <v>0</v>
      </c>
      <c r="Q75" s="21">
        <f t="shared" si="3"/>
        <v>0</v>
      </c>
      <c r="R75" s="21">
        <f t="shared" si="4"/>
        <v>0</v>
      </c>
    </row>
    <row r="76" spans="8:18" x14ac:dyDescent="0.25">
      <c r="H76" t="s">
        <v>8341</v>
      </c>
      <c r="J76">
        <v>47</v>
      </c>
      <c r="K76">
        <v>10</v>
      </c>
      <c r="M76">
        <v>57</v>
      </c>
      <c r="N76" s="21">
        <f t="shared" si="0"/>
        <v>0.01</v>
      </c>
      <c r="O76" s="21">
        <f t="shared" si="1"/>
        <v>0</v>
      </c>
      <c r="P76" s="21">
        <f t="shared" si="2"/>
        <v>0.82</v>
      </c>
      <c r="Q76" s="21">
        <f t="shared" si="3"/>
        <v>0.18</v>
      </c>
      <c r="R76" s="21">
        <f t="shared" si="4"/>
        <v>0</v>
      </c>
    </row>
    <row r="77" spans="8:18" x14ac:dyDescent="0.25">
      <c r="H77" t="s">
        <v>8344</v>
      </c>
      <c r="K77">
        <v>20</v>
      </c>
      <c r="M77">
        <v>20</v>
      </c>
      <c r="N77" s="21">
        <f t="shared" si="0"/>
        <v>0</v>
      </c>
      <c r="O77" s="21">
        <f t="shared" si="1"/>
        <v>0</v>
      </c>
      <c r="P77" s="21">
        <f t="shared" si="2"/>
        <v>0</v>
      </c>
      <c r="Q77" s="21">
        <f t="shared" si="3"/>
        <v>1</v>
      </c>
      <c r="R77" s="21">
        <f t="shared" si="4"/>
        <v>0</v>
      </c>
    </row>
    <row r="78" spans="8:18" x14ac:dyDescent="0.25">
      <c r="H78" t="s">
        <v>8348</v>
      </c>
      <c r="J78">
        <v>20</v>
      </c>
      <c r="M78">
        <v>20</v>
      </c>
      <c r="N78" s="21">
        <f t="shared" si="0"/>
        <v>0</v>
      </c>
      <c r="O78" s="21">
        <f t="shared" si="1"/>
        <v>0</v>
      </c>
      <c r="P78" s="21">
        <f t="shared" si="2"/>
        <v>1</v>
      </c>
      <c r="Q78" s="21">
        <f t="shared" si="3"/>
        <v>0</v>
      </c>
      <c r="R78" s="21">
        <f t="shared" si="4"/>
        <v>0</v>
      </c>
    </row>
    <row r="79" spans="8:18" x14ac:dyDescent="0.25">
      <c r="H79" t="s">
        <v>8356</v>
      </c>
      <c r="I79">
        <v>9</v>
      </c>
      <c r="J79">
        <v>11</v>
      </c>
      <c r="M79">
        <v>20</v>
      </c>
      <c r="N79" s="21">
        <f t="shared" si="0"/>
        <v>0</v>
      </c>
      <c r="O79" s="21">
        <f t="shared" si="1"/>
        <v>0.45</v>
      </c>
      <c r="P79" s="21">
        <f t="shared" si="2"/>
        <v>0.55000000000000004</v>
      </c>
      <c r="Q79" s="21">
        <f t="shared" si="3"/>
        <v>0</v>
      </c>
      <c r="R79" s="21">
        <f t="shared" si="4"/>
        <v>0</v>
      </c>
    </row>
    <row r="80" spans="8:18" x14ac:dyDescent="0.25">
      <c r="H80" t="s">
        <v>8327</v>
      </c>
      <c r="I80">
        <v>20</v>
      </c>
      <c r="M80">
        <v>20</v>
      </c>
      <c r="N80" s="21">
        <f t="shared" si="0"/>
        <v>0</v>
      </c>
      <c r="O80" s="21">
        <f t="shared" si="1"/>
        <v>1</v>
      </c>
      <c r="P80" s="21">
        <f t="shared" si="2"/>
        <v>0</v>
      </c>
      <c r="Q80" s="21">
        <f t="shared" si="3"/>
        <v>0</v>
      </c>
      <c r="R80" s="21">
        <f t="shared" si="4"/>
        <v>0</v>
      </c>
    </row>
    <row r="81" spans="8:18" x14ac:dyDescent="0.25">
      <c r="H81" t="s">
        <v>8343</v>
      </c>
      <c r="J81">
        <v>20</v>
      </c>
      <c r="M81">
        <v>20</v>
      </c>
      <c r="N81" s="21">
        <f t="shared" si="0"/>
        <v>0</v>
      </c>
      <c r="O81" s="21">
        <f t="shared" si="1"/>
        <v>0</v>
      </c>
      <c r="P81" s="21">
        <f t="shared" si="2"/>
        <v>1</v>
      </c>
      <c r="Q81" s="21">
        <f t="shared" si="3"/>
        <v>0</v>
      </c>
      <c r="R81" s="21">
        <f t="shared" si="4"/>
        <v>0</v>
      </c>
    </row>
    <row r="82" spans="8:18" x14ac:dyDescent="0.25">
      <c r="H82" t="s">
        <v>8350</v>
      </c>
      <c r="J82">
        <v>20</v>
      </c>
      <c r="M82">
        <v>20</v>
      </c>
      <c r="N82" s="21">
        <f t="shared" si="0"/>
        <v>0</v>
      </c>
      <c r="O82" s="21">
        <f t="shared" si="1"/>
        <v>0</v>
      </c>
      <c r="P82" s="21">
        <f t="shared" si="2"/>
        <v>1</v>
      </c>
      <c r="Q82" s="21">
        <f t="shared" si="3"/>
        <v>0</v>
      </c>
      <c r="R82" s="21">
        <f t="shared" si="4"/>
        <v>0</v>
      </c>
    </row>
    <row r="83" spans="8:18" x14ac:dyDescent="0.25">
      <c r="H83" t="s">
        <v>8345</v>
      </c>
      <c r="J83">
        <v>20</v>
      </c>
      <c r="M83">
        <v>20</v>
      </c>
      <c r="N83" s="21">
        <f t="shared" si="0"/>
        <v>0</v>
      </c>
      <c r="O83" s="21">
        <f t="shared" si="1"/>
        <v>0</v>
      </c>
      <c r="P83" s="21">
        <f t="shared" si="2"/>
        <v>1</v>
      </c>
      <c r="Q83" s="21">
        <f t="shared" si="3"/>
        <v>0</v>
      </c>
      <c r="R83" s="21">
        <f t="shared" si="4"/>
        <v>0</v>
      </c>
    </row>
    <row r="84" spans="8:18" x14ac:dyDescent="0.25">
      <c r="H84" t="s">
        <v>8342</v>
      </c>
      <c r="I84">
        <v>20</v>
      </c>
      <c r="M84">
        <v>20</v>
      </c>
      <c r="N84" s="21">
        <f t="shared" si="0"/>
        <v>0</v>
      </c>
      <c r="O84" s="21">
        <f t="shared" si="1"/>
        <v>1</v>
      </c>
      <c r="P84" s="21">
        <f t="shared" si="2"/>
        <v>0</v>
      </c>
      <c r="Q84" s="21">
        <f t="shared" si="3"/>
        <v>0</v>
      </c>
      <c r="R84" s="21">
        <f t="shared" si="4"/>
        <v>0</v>
      </c>
    </row>
    <row r="85" spans="8:18" x14ac:dyDescent="0.25">
      <c r="H85" t="s">
        <v>8353</v>
      </c>
      <c r="J85">
        <v>20</v>
      </c>
      <c r="M85">
        <v>20</v>
      </c>
      <c r="N85" s="21">
        <f t="shared" si="0"/>
        <v>0</v>
      </c>
      <c r="O85" s="21">
        <f t="shared" si="1"/>
        <v>0</v>
      </c>
      <c r="P85" s="21">
        <f t="shared" si="2"/>
        <v>1</v>
      </c>
      <c r="Q85" s="21">
        <f t="shared" si="3"/>
        <v>0</v>
      </c>
      <c r="R85" s="21">
        <f t="shared" si="4"/>
        <v>0</v>
      </c>
    </row>
    <row r="86" spans="8:18" x14ac:dyDescent="0.25">
      <c r="H86" t="s">
        <v>8340</v>
      </c>
      <c r="K86">
        <v>20</v>
      </c>
      <c r="M86">
        <v>20</v>
      </c>
      <c r="N86" s="21">
        <f t="shared" si="0"/>
        <v>0</v>
      </c>
      <c r="O86" s="21">
        <f t="shared" si="1"/>
        <v>0</v>
      </c>
      <c r="P86" s="21">
        <f t="shared" si="2"/>
        <v>0</v>
      </c>
      <c r="Q86" s="21">
        <f t="shared" si="3"/>
        <v>1</v>
      </c>
      <c r="R86" s="21">
        <f t="shared" si="4"/>
        <v>0</v>
      </c>
    </row>
    <row r="87" spans="8:18" x14ac:dyDescent="0.25">
      <c r="I87" s="19">
        <v>2185</v>
      </c>
      <c r="J87" s="19">
        <v>1530</v>
      </c>
      <c r="K87" s="19">
        <v>349</v>
      </c>
      <c r="L87" s="19">
        <v>50</v>
      </c>
      <c r="M87" s="19">
        <v>4114</v>
      </c>
      <c r="N87" s="21">
        <f t="shared" si="0"/>
        <v>1</v>
      </c>
      <c r="O87" s="21">
        <f t="shared" ref="O87" si="5">ROUND(I87/M87,2)</f>
        <v>0.53</v>
      </c>
      <c r="P87" s="21">
        <f t="shared" ref="P87" si="6">ROUND(J87/M87,2)</f>
        <v>0.37</v>
      </c>
      <c r="Q87" s="21">
        <f t="shared" ref="Q87" si="7">ROUND(K87/M87,2)</f>
        <v>0.08</v>
      </c>
      <c r="R87" s="21">
        <f t="shared" ref="R87" si="8">ROUND(L87/M87,2)</f>
        <v>0.01</v>
      </c>
    </row>
  </sheetData>
  <sortState ref="H46:S86">
    <sortCondition descending="1" ref="N46:N86"/>
  </sortState>
  <conditionalFormatting sqref="O46:Q86">
    <cfRule type="cellIs" dxfId="4" priority="1" operator="greaterThan">
      <formula>0.5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6"/>
  <sheetViews>
    <sheetView workbookViewId="0">
      <selection activeCell="P13" sqref="P13"/>
    </sheetView>
  </sheetViews>
  <sheetFormatPr defaultRowHeight="15" x14ac:dyDescent="0.25"/>
  <cols>
    <col min="1" max="1" width="17" bestFit="1" customWidth="1"/>
    <col min="2" max="2" width="11.42578125" bestFit="1" customWidth="1"/>
    <col min="3" max="3" width="6.140625" bestFit="1" customWidth="1"/>
    <col min="4" max="4" width="8.85546875" customWidth="1"/>
    <col min="5" max="5" width="11.28515625" bestFit="1" customWidth="1"/>
    <col min="6" max="6" width="29.42578125" customWidth="1"/>
    <col min="7" max="7" width="26" bestFit="1" customWidth="1"/>
    <col min="8" max="8" width="26" customWidth="1"/>
    <col min="9" max="9" width="20.42578125" customWidth="1"/>
    <col min="10" max="10" width="24.85546875" bestFit="1" customWidth="1"/>
  </cols>
  <sheetData>
    <row r="2" spans="1:5" x14ac:dyDescent="0.25">
      <c r="A2" s="8" t="s">
        <v>8308</v>
      </c>
      <c r="B2" t="s">
        <v>8362</v>
      </c>
    </row>
    <row r="3" spans="1:5" x14ac:dyDescent="0.25">
      <c r="A3" s="8" t="s">
        <v>8384</v>
      </c>
      <c r="B3" t="s">
        <v>8362</v>
      </c>
    </row>
    <row r="5" spans="1:5" x14ac:dyDescent="0.25">
      <c r="A5" s="8" t="s">
        <v>8365</v>
      </c>
      <c r="B5" s="8" t="s">
        <v>8383</v>
      </c>
    </row>
    <row r="6" spans="1:5" x14ac:dyDescent="0.25">
      <c r="A6" s="8" t="s">
        <v>8382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14" t="s">
        <v>8376</v>
      </c>
      <c r="B7" s="10">
        <v>184</v>
      </c>
      <c r="C7" s="10">
        <v>148</v>
      </c>
      <c r="D7" s="10">
        <v>34</v>
      </c>
      <c r="E7" s="10">
        <v>366</v>
      </c>
    </row>
    <row r="8" spans="1:5" x14ac:dyDescent="0.25">
      <c r="A8" s="14" t="s">
        <v>8377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25">
      <c r="A9" s="14" t="s">
        <v>8378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25">
      <c r="A10" s="14" t="s">
        <v>8379</v>
      </c>
      <c r="B10" s="10">
        <v>193</v>
      </c>
      <c r="C10" s="10">
        <v>103</v>
      </c>
      <c r="D10" s="10">
        <v>27</v>
      </c>
      <c r="E10" s="10">
        <v>323</v>
      </c>
    </row>
    <row r="11" spans="1:5" x14ac:dyDescent="0.25">
      <c r="A11" s="14" t="s">
        <v>8370</v>
      </c>
      <c r="B11" s="10">
        <v>232</v>
      </c>
      <c r="C11" s="10">
        <v>125</v>
      </c>
      <c r="D11" s="10">
        <v>27</v>
      </c>
      <c r="E11" s="10">
        <v>384</v>
      </c>
    </row>
    <row r="12" spans="1:5" x14ac:dyDescent="0.25">
      <c r="A12" s="14" t="s">
        <v>8380</v>
      </c>
      <c r="B12" s="10">
        <v>213</v>
      </c>
      <c r="C12" s="10">
        <v>148</v>
      </c>
      <c r="D12" s="10">
        <v>27</v>
      </c>
      <c r="E12" s="10">
        <v>388</v>
      </c>
    </row>
    <row r="13" spans="1:5" x14ac:dyDescent="0.25">
      <c r="A13" s="14" t="s">
        <v>8371</v>
      </c>
      <c r="B13" s="10">
        <v>191</v>
      </c>
      <c r="C13" s="10">
        <v>148</v>
      </c>
      <c r="D13" s="10">
        <v>43</v>
      </c>
      <c r="E13" s="10">
        <v>382</v>
      </c>
    </row>
    <row r="14" spans="1:5" x14ac:dyDescent="0.25">
      <c r="A14" s="14" t="s">
        <v>8372</v>
      </c>
      <c r="B14" s="10">
        <v>167</v>
      </c>
      <c r="C14" s="10">
        <v>135</v>
      </c>
      <c r="D14" s="10">
        <v>32</v>
      </c>
      <c r="E14" s="10">
        <v>334</v>
      </c>
    </row>
    <row r="15" spans="1:5" x14ac:dyDescent="0.25">
      <c r="A15" s="14" t="s">
        <v>8373</v>
      </c>
      <c r="B15" s="10">
        <v>149</v>
      </c>
      <c r="C15" s="10">
        <v>126</v>
      </c>
      <c r="D15" s="10">
        <v>24</v>
      </c>
      <c r="E15" s="10">
        <v>299</v>
      </c>
    </row>
    <row r="16" spans="1:5" x14ac:dyDescent="0.25">
      <c r="A16" s="14" t="s">
        <v>8374</v>
      </c>
      <c r="B16" s="10">
        <v>183</v>
      </c>
      <c r="C16" s="10">
        <v>151</v>
      </c>
      <c r="D16" s="10">
        <v>20</v>
      </c>
      <c r="E16" s="10">
        <v>354</v>
      </c>
    </row>
    <row r="17" spans="1:12" x14ac:dyDescent="0.25">
      <c r="A17" s="14" t="s">
        <v>8375</v>
      </c>
      <c r="B17" s="10">
        <v>181</v>
      </c>
      <c r="C17" s="10">
        <v>113</v>
      </c>
      <c r="D17" s="10">
        <v>37</v>
      </c>
      <c r="E17" s="10">
        <v>331</v>
      </c>
    </row>
    <row r="18" spans="1:12" x14ac:dyDescent="0.25">
      <c r="A18" s="14" t="s">
        <v>8381</v>
      </c>
      <c r="B18" s="10">
        <v>110</v>
      </c>
      <c r="C18" s="10">
        <v>119</v>
      </c>
      <c r="D18" s="10">
        <v>23</v>
      </c>
      <c r="E18" s="10">
        <v>252</v>
      </c>
    </row>
    <row r="19" spans="1:12" x14ac:dyDescent="0.25">
      <c r="A19" s="14" t="s">
        <v>8361</v>
      </c>
      <c r="B19" s="10">
        <v>2185</v>
      </c>
      <c r="C19" s="10">
        <v>1530</v>
      </c>
      <c r="D19" s="10">
        <v>349</v>
      </c>
      <c r="E19" s="10">
        <v>4064</v>
      </c>
    </row>
    <row r="28" spans="1:12" x14ac:dyDescent="0.25">
      <c r="A28" s="20" t="s">
        <v>8382</v>
      </c>
      <c r="B28" s="20" t="s">
        <v>8219</v>
      </c>
      <c r="C28" s="20" t="s">
        <v>8221</v>
      </c>
      <c r="D28" s="20" t="s">
        <v>8220</v>
      </c>
      <c r="E28" s="20" t="s">
        <v>8361</v>
      </c>
      <c r="F28" s="20" t="s">
        <v>8397</v>
      </c>
      <c r="G28" s="20" t="s">
        <v>8398</v>
      </c>
      <c r="H28" s="20" t="s">
        <v>8395</v>
      </c>
      <c r="I28" s="20" t="s">
        <v>8396</v>
      </c>
      <c r="K28" s="23"/>
      <c r="L28" s="23"/>
    </row>
    <row r="29" spans="1:12" x14ac:dyDescent="0.25">
      <c r="A29" t="s">
        <v>8377</v>
      </c>
      <c r="B29">
        <v>202</v>
      </c>
      <c r="C29">
        <v>106</v>
      </c>
      <c r="D29">
        <v>27</v>
      </c>
      <c r="E29">
        <v>335</v>
      </c>
      <c r="F29" s="21">
        <f t="shared" ref="F29:F40" si="0">ROUND(B29/E29,2)</f>
        <v>0.6</v>
      </c>
      <c r="G29" s="21">
        <f t="shared" ref="G29:G40" si="1">C29/E29</f>
        <v>0.31641791044776119</v>
      </c>
      <c r="H29" s="21">
        <f t="shared" ref="H29:H40" si="2">ROUND(B29/GrandTotal,2)</f>
        <v>0.05</v>
      </c>
      <c r="I29" s="21">
        <f t="shared" ref="I29:I40" si="3">ROUND(C29/GrandTotal,2)</f>
        <v>0.03</v>
      </c>
      <c r="K29" s="21"/>
      <c r="L29" s="21"/>
    </row>
    <row r="30" spans="1:12" x14ac:dyDescent="0.25">
      <c r="A30" t="s">
        <v>8379</v>
      </c>
      <c r="B30">
        <v>193</v>
      </c>
      <c r="C30">
        <v>103</v>
      </c>
      <c r="D30">
        <v>27</v>
      </c>
      <c r="E30">
        <v>323</v>
      </c>
      <c r="F30" s="21">
        <f t="shared" si="0"/>
        <v>0.6</v>
      </c>
      <c r="G30" s="21">
        <f t="shared" si="1"/>
        <v>0.31888544891640869</v>
      </c>
      <c r="H30" s="21">
        <f t="shared" si="2"/>
        <v>0.05</v>
      </c>
      <c r="I30" s="21">
        <f t="shared" si="3"/>
        <v>0.03</v>
      </c>
      <c r="K30" s="21"/>
      <c r="L30" s="21"/>
    </row>
    <row r="31" spans="1:12" x14ac:dyDescent="0.25">
      <c r="A31" t="s">
        <v>8370</v>
      </c>
      <c r="B31">
        <v>232</v>
      </c>
      <c r="C31">
        <v>125</v>
      </c>
      <c r="D31">
        <v>27</v>
      </c>
      <c r="E31">
        <v>384</v>
      </c>
      <c r="F31" s="21">
        <f t="shared" si="0"/>
        <v>0.6</v>
      </c>
      <c r="G31" s="21">
        <f t="shared" si="1"/>
        <v>0.32552083333333331</v>
      </c>
      <c r="H31" s="21">
        <f t="shared" si="2"/>
        <v>0.06</v>
      </c>
      <c r="I31" s="21">
        <f t="shared" si="3"/>
        <v>0.03</v>
      </c>
      <c r="K31" s="21"/>
      <c r="L31" s="21"/>
    </row>
    <row r="32" spans="1:12" x14ac:dyDescent="0.25">
      <c r="A32" t="s">
        <v>8378</v>
      </c>
      <c r="B32">
        <v>180</v>
      </c>
      <c r="C32">
        <v>108</v>
      </c>
      <c r="D32">
        <v>28</v>
      </c>
      <c r="E32">
        <v>316</v>
      </c>
      <c r="F32" s="21">
        <f t="shared" si="0"/>
        <v>0.56999999999999995</v>
      </c>
      <c r="G32" s="21">
        <f t="shared" si="1"/>
        <v>0.34177215189873417</v>
      </c>
      <c r="H32" s="21">
        <f t="shared" si="2"/>
        <v>0.04</v>
      </c>
      <c r="I32" s="21">
        <f t="shared" si="3"/>
        <v>0.03</v>
      </c>
      <c r="K32" s="21"/>
      <c r="L32" s="21"/>
    </row>
    <row r="33" spans="1:12" x14ac:dyDescent="0.25">
      <c r="A33" t="s">
        <v>8375</v>
      </c>
      <c r="B33">
        <v>181</v>
      </c>
      <c r="C33">
        <v>113</v>
      </c>
      <c r="D33">
        <v>37</v>
      </c>
      <c r="E33">
        <v>331</v>
      </c>
      <c r="F33" s="21">
        <f t="shared" si="0"/>
        <v>0.55000000000000004</v>
      </c>
      <c r="G33" s="21">
        <f t="shared" si="1"/>
        <v>0.34138972809667673</v>
      </c>
      <c r="H33" s="21">
        <f t="shared" si="2"/>
        <v>0.04</v>
      </c>
      <c r="I33" s="21">
        <f t="shared" si="3"/>
        <v>0.03</v>
      </c>
      <c r="K33" s="21"/>
      <c r="L33" s="21"/>
    </row>
    <row r="34" spans="1:12" x14ac:dyDescent="0.25">
      <c r="A34" t="s">
        <v>8380</v>
      </c>
      <c r="B34">
        <v>213</v>
      </c>
      <c r="C34">
        <v>148</v>
      </c>
      <c r="D34">
        <v>27</v>
      </c>
      <c r="E34">
        <v>388</v>
      </c>
      <c r="F34" s="21">
        <f t="shared" si="0"/>
        <v>0.55000000000000004</v>
      </c>
      <c r="G34" s="21">
        <f t="shared" si="1"/>
        <v>0.38144329896907214</v>
      </c>
      <c r="H34" s="21">
        <f t="shared" si="2"/>
        <v>0.05</v>
      </c>
      <c r="I34" s="21">
        <f t="shared" si="3"/>
        <v>0.04</v>
      </c>
      <c r="K34" s="21"/>
      <c r="L34" s="21"/>
    </row>
    <row r="35" spans="1:12" x14ac:dyDescent="0.25">
      <c r="A35" t="s">
        <v>8371</v>
      </c>
      <c r="B35">
        <v>191</v>
      </c>
      <c r="C35">
        <v>148</v>
      </c>
      <c r="D35">
        <v>43</v>
      </c>
      <c r="E35">
        <v>382</v>
      </c>
      <c r="F35" s="21">
        <f t="shared" si="0"/>
        <v>0.5</v>
      </c>
      <c r="G35" s="21">
        <f t="shared" si="1"/>
        <v>0.38743455497382201</v>
      </c>
      <c r="H35" s="21">
        <f t="shared" si="2"/>
        <v>0.05</v>
      </c>
      <c r="I35" s="21">
        <f t="shared" si="3"/>
        <v>0.04</v>
      </c>
      <c r="K35" s="21"/>
      <c r="L35" s="21"/>
    </row>
    <row r="36" spans="1:12" x14ac:dyDescent="0.25">
      <c r="A36" t="s">
        <v>8372</v>
      </c>
      <c r="B36">
        <v>167</v>
      </c>
      <c r="C36">
        <v>135</v>
      </c>
      <c r="D36">
        <v>32</v>
      </c>
      <c r="E36">
        <v>334</v>
      </c>
      <c r="F36" s="21">
        <f t="shared" si="0"/>
        <v>0.5</v>
      </c>
      <c r="G36" s="21">
        <f t="shared" si="1"/>
        <v>0.40419161676646709</v>
      </c>
      <c r="H36" s="21">
        <f t="shared" si="2"/>
        <v>0.04</v>
      </c>
      <c r="I36" s="21">
        <f t="shared" si="3"/>
        <v>0.03</v>
      </c>
      <c r="K36" s="21"/>
      <c r="L36" s="21"/>
    </row>
    <row r="37" spans="1:12" x14ac:dyDescent="0.25">
      <c r="A37" t="s">
        <v>8376</v>
      </c>
      <c r="B37">
        <v>184</v>
      </c>
      <c r="C37">
        <v>148</v>
      </c>
      <c r="D37">
        <v>34</v>
      </c>
      <c r="E37">
        <v>366</v>
      </c>
      <c r="F37" s="21">
        <f t="shared" si="0"/>
        <v>0.5</v>
      </c>
      <c r="G37" s="21">
        <f t="shared" si="1"/>
        <v>0.40437158469945356</v>
      </c>
      <c r="H37" s="21">
        <f t="shared" si="2"/>
        <v>0.05</v>
      </c>
      <c r="I37" s="21">
        <f t="shared" si="3"/>
        <v>0.04</v>
      </c>
      <c r="K37" s="21"/>
      <c r="L37" s="21"/>
    </row>
    <row r="38" spans="1:12" x14ac:dyDescent="0.25">
      <c r="A38" t="s">
        <v>8374</v>
      </c>
      <c r="B38">
        <v>183</v>
      </c>
      <c r="C38">
        <v>151</v>
      </c>
      <c r="D38">
        <v>20</v>
      </c>
      <c r="E38">
        <v>354</v>
      </c>
      <c r="F38" s="21">
        <f t="shared" si="0"/>
        <v>0.52</v>
      </c>
      <c r="G38" s="21">
        <f t="shared" si="1"/>
        <v>0.42655367231638419</v>
      </c>
      <c r="H38" s="21">
        <f t="shared" si="2"/>
        <v>0.05</v>
      </c>
      <c r="I38" s="21">
        <f t="shared" si="3"/>
        <v>0.04</v>
      </c>
      <c r="K38" s="21"/>
      <c r="L38" s="21"/>
    </row>
    <row r="39" spans="1:12" x14ac:dyDescent="0.25">
      <c r="A39" t="s">
        <v>8373</v>
      </c>
      <c r="B39">
        <v>149</v>
      </c>
      <c r="C39">
        <v>126</v>
      </c>
      <c r="D39">
        <v>24</v>
      </c>
      <c r="E39">
        <v>299</v>
      </c>
      <c r="F39" s="21">
        <f t="shared" si="0"/>
        <v>0.5</v>
      </c>
      <c r="G39" s="21">
        <f t="shared" si="1"/>
        <v>0.42140468227424749</v>
      </c>
      <c r="H39" s="21">
        <f t="shared" si="2"/>
        <v>0.04</v>
      </c>
      <c r="I39" s="21">
        <f t="shared" si="3"/>
        <v>0.03</v>
      </c>
      <c r="K39" s="21"/>
      <c r="L39" s="21"/>
    </row>
    <row r="40" spans="1:12" x14ac:dyDescent="0.25">
      <c r="A40" s="17" t="s">
        <v>8381</v>
      </c>
      <c r="B40" s="17">
        <v>110</v>
      </c>
      <c r="C40" s="17">
        <v>119</v>
      </c>
      <c r="D40" s="17">
        <v>23</v>
      </c>
      <c r="E40" s="17">
        <v>252</v>
      </c>
      <c r="F40" s="21">
        <f t="shared" si="0"/>
        <v>0.44</v>
      </c>
      <c r="G40" s="21">
        <f t="shared" si="1"/>
        <v>0.47222222222222221</v>
      </c>
      <c r="H40" s="21">
        <f t="shared" si="2"/>
        <v>0.03</v>
      </c>
      <c r="I40" s="21">
        <f t="shared" si="3"/>
        <v>0.03</v>
      </c>
      <c r="K40" s="21"/>
      <c r="L40" s="21"/>
    </row>
    <row r="41" spans="1:12" x14ac:dyDescent="0.25">
      <c r="A41" t="s">
        <v>8361</v>
      </c>
      <c r="B41">
        <v>2185</v>
      </c>
      <c r="C41">
        <v>1530</v>
      </c>
      <c r="D41">
        <v>349</v>
      </c>
      <c r="E41">
        <v>4064</v>
      </c>
    </row>
    <row r="44" spans="1:12" x14ac:dyDescent="0.25">
      <c r="A44" s="20"/>
      <c r="B44" s="20"/>
      <c r="C44" s="20"/>
      <c r="D44" s="20"/>
      <c r="E44" s="20"/>
    </row>
    <row r="52" spans="1:5" x14ac:dyDescent="0.25">
      <c r="A52" s="18"/>
      <c r="B52" s="18"/>
      <c r="C52" s="18"/>
      <c r="D52" s="18"/>
      <c r="E52" s="18"/>
    </row>
    <row r="56" spans="1:5" x14ac:dyDescent="0.25">
      <c r="A56" s="18"/>
      <c r="B56" s="18"/>
      <c r="C56" s="18"/>
      <c r="D56" s="18"/>
      <c r="E56" s="18"/>
    </row>
  </sheetData>
  <sortState ref="A24:J35">
    <sortCondition descending="1" ref="H24:H35"/>
  </sortState>
  <mergeCells count="1">
    <mergeCell ref="K28:L28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T14" sqref="T1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4" width="17" bestFit="1" customWidth="1"/>
    <col min="5" max="5" width="13.140625" bestFit="1" customWidth="1"/>
    <col min="6" max="6" width="20.85546875" bestFit="1" customWidth="1"/>
    <col min="7" max="7" width="20.85546875" customWidth="1"/>
    <col min="8" max="8" width="19.85546875" bestFit="1" customWidth="1"/>
  </cols>
  <sheetData>
    <row r="1" spans="1:8" x14ac:dyDescent="0.25">
      <c r="A1" s="20" t="s">
        <v>8399</v>
      </c>
      <c r="B1" s="20" t="s">
        <v>8400</v>
      </c>
      <c r="C1" s="20" t="s">
        <v>8402</v>
      </c>
      <c r="D1" s="20" t="s">
        <v>8401</v>
      </c>
      <c r="E1" s="20" t="s">
        <v>8403</v>
      </c>
      <c r="F1" s="24" t="s">
        <v>8404</v>
      </c>
      <c r="G1" s="24" t="s">
        <v>8405</v>
      </c>
      <c r="H1" s="24" t="s">
        <v>8406</v>
      </c>
    </row>
    <row r="2" spans="1:8" x14ac:dyDescent="0.25">
      <c r="A2" t="s">
        <v>8407</v>
      </c>
      <c r="B2">
        <f>COUNTIFS(Goal, "&lt; 1000",State,"successful")</f>
        <v>322</v>
      </c>
      <c r="C2">
        <f>COUNTIFS(Goal, "&lt; 1000",State,"failed")</f>
        <v>113</v>
      </c>
      <c r="D2">
        <f>COUNTIFS(Goal, "&lt; 1000",State,"canceled")</f>
        <v>18</v>
      </c>
      <c r="E2">
        <f>SUM(B2:D2)</f>
        <v>453</v>
      </c>
      <c r="F2" s="21">
        <f>ROUND(B2/E2,2)</f>
        <v>0.71</v>
      </c>
      <c r="G2" s="21">
        <f>ROUND(C2/E2,2)</f>
        <v>0.25</v>
      </c>
      <c r="H2" s="21">
        <f>ROUND(D2/E2,2)</f>
        <v>0.04</v>
      </c>
    </row>
    <row r="3" spans="1:8" x14ac:dyDescent="0.25">
      <c r="A3" t="s">
        <v>8408</v>
      </c>
      <c r="B3">
        <f>COUNTIFS(Goal,"&gt;=1000", Goal, "&lt;5000", State, "successful")</f>
        <v>932</v>
      </c>
      <c r="C3">
        <f>COUNTIFS(Goal,"&gt;=1000", Goal, "&lt;5000", State, "failed")</f>
        <v>420</v>
      </c>
      <c r="D3">
        <f>COUNTIFS(Goal,"&gt;=1000", Goal, "&lt;5000", State, "canceled")</f>
        <v>60</v>
      </c>
      <c r="E3">
        <f t="shared" ref="E3:E13" si="0">SUM(B3:D3)</f>
        <v>1412</v>
      </c>
      <c r="F3" s="21">
        <f t="shared" ref="F3:F13" si="1">ROUND(B3/E3,2)</f>
        <v>0.66</v>
      </c>
      <c r="G3" s="21">
        <f t="shared" ref="G3:G13" si="2">ROUND(C3/E3,2)</f>
        <v>0.3</v>
      </c>
      <c r="H3" s="21">
        <f t="shared" ref="H3:H13" si="3">ROUND(D3/E3,2)</f>
        <v>0.04</v>
      </c>
    </row>
    <row r="4" spans="1:8" x14ac:dyDescent="0.25">
      <c r="A4" t="s">
        <v>8409</v>
      </c>
      <c r="B4">
        <f>COUNTIFS(Goal,"&gt;=5000", Goal, "&lt;10000", State, "successful")</f>
        <v>381</v>
      </c>
      <c r="C4">
        <f>COUNTIFS(Goal,"&gt;=5000", Goal, "&lt;10000", State, "failed")</f>
        <v>283</v>
      </c>
      <c r="D4">
        <f>COUNTIFS(Goal,"&gt;=5000", Goal, "&lt;10000", State, "canceled")</f>
        <v>52</v>
      </c>
      <c r="E4">
        <f t="shared" si="0"/>
        <v>716</v>
      </c>
      <c r="F4" s="21">
        <f t="shared" si="1"/>
        <v>0.53</v>
      </c>
      <c r="G4" s="21">
        <f t="shared" si="2"/>
        <v>0.4</v>
      </c>
      <c r="H4" s="21">
        <f t="shared" si="3"/>
        <v>7.0000000000000007E-2</v>
      </c>
    </row>
    <row r="5" spans="1:8" x14ac:dyDescent="0.25">
      <c r="A5" t="s">
        <v>8410</v>
      </c>
      <c r="B5">
        <f>COUNTIFS(Goal,"&gt;=10000", Goal, "&lt;15000", State, "successful")</f>
        <v>168</v>
      </c>
      <c r="C5">
        <f>COUNTIFS(Goal,"&gt;=10000", Goal, "&lt;15000", State, "failed")</f>
        <v>144</v>
      </c>
      <c r="D5">
        <f>COUNTIFS(Goal,"&gt;=10000", Goal, "&lt;15000", State, "canceled")</f>
        <v>40</v>
      </c>
      <c r="E5">
        <f t="shared" si="0"/>
        <v>352</v>
      </c>
      <c r="F5" s="21">
        <f t="shared" si="1"/>
        <v>0.48</v>
      </c>
      <c r="G5" s="21">
        <f t="shared" si="2"/>
        <v>0.41</v>
      </c>
      <c r="H5" s="21">
        <f t="shared" si="3"/>
        <v>0.11</v>
      </c>
    </row>
    <row r="6" spans="1:8" x14ac:dyDescent="0.25">
      <c r="A6" t="s">
        <v>8411</v>
      </c>
      <c r="B6">
        <f>COUNTIFS(Goal,"&gt;=15000", Goal, "&lt;20000", State, "successful")</f>
        <v>94</v>
      </c>
      <c r="C6">
        <f>COUNTIFS(Goal,"&gt;=15000", Goal, "&lt;20000", State, "failed")</f>
        <v>90</v>
      </c>
      <c r="D6">
        <f>COUNTIFS(Goal,"&gt;=15000", Goal, "&lt;20000", State, "canceled")</f>
        <v>17</v>
      </c>
      <c r="E6">
        <f t="shared" si="0"/>
        <v>201</v>
      </c>
      <c r="F6" s="21">
        <f t="shared" si="1"/>
        <v>0.47</v>
      </c>
      <c r="G6" s="21">
        <f t="shared" si="2"/>
        <v>0.45</v>
      </c>
      <c r="H6" s="21">
        <f t="shared" si="3"/>
        <v>0.08</v>
      </c>
    </row>
    <row r="7" spans="1:8" x14ac:dyDescent="0.25">
      <c r="A7" t="s">
        <v>8412</v>
      </c>
      <c r="B7">
        <f>COUNTIFS(Goal,"&gt;=20000", Goal, "&lt;25000", State, "successful")</f>
        <v>62</v>
      </c>
      <c r="C7">
        <f>COUNTIFS(Goal,"&gt;=20000", Goal, "&lt;25000", State, "failed")</f>
        <v>72</v>
      </c>
      <c r="D7">
        <f>COUNTIFS(Goal,"&gt;=20000", Goal, "&lt;25000", State, "canceled")</f>
        <v>14</v>
      </c>
      <c r="E7">
        <f t="shared" si="0"/>
        <v>148</v>
      </c>
      <c r="F7" s="21">
        <f t="shared" si="1"/>
        <v>0.42</v>
      </c>
      <c r="G7" s="21">
        <f t="shared" si="2"/>
        <v>0.49</v>
      </c>
      <c r="H7" s="21">
        <f t="shared" si="3"/>
        <v>0.09</v>
      </c>
    </row>
    <row r="8" spans="1:8" x14ac:dyDescent="0.25">
      <c r="A8" t="s">
        <v>8413</v>
      </c>
      <c r="B8">
        <f>COUNTIFS(Goal,"&gt;=25000", Goal, "&lt;30000", State, "successful")</f>
        <v>55</v>
      </c>
      <c r="C8">
        <f>COUNTIFS(Goal,"&gt;=25000", Goal, "&lt;30000", State, "failed")</f>
        <v>64</v>
      </c>
      <c r="D8">
        <f>COUNTIFS(Goal,"&gt;=25000", Goal, "&lt;30000", State, "canceled")</f>
        <v>18</v>
      </c>
      <c r="E8">
        <f t="shared" si="0"/>
        <v>137</v>
      </c>
      <c r="F8" s="21">
        <f t="shared" si="1"/>
        <v>0.4</v>
      </c>
      <c r="G8" s="21">
        <f t="shared" si="2"/>
        <v>0.47</v>
      </c>
      <c r="H8" s="21">
        <f t="shared" si="3"/>
        <v>0.13</v>
      </c>
    </row>
    <row r="9" spans="1:8" x14ac:dyDescent="0.25">
      <c r="A9" t="s">
        <v>8414</v>
      </c>
      <c r="B9">
        <f>COUNTIFS(Goal,"&gt;=30000", Goal, "&lt;35000", State, "successful")</f>
        <v>32</v>
      </c>
      <c r="C9">
        <f>COUNTIFS(Goal,"&gt;=30000", Goal, "&lt;35000", State, "failed")</f>
        <v>37</v>
      </c>
      <c r="D9">
        <f>COUNTIFS(Goal,"&gt;=30000", Goal, "&lt;35000", State, "canceled")</f>
        <v>13</v>
      </c>
      <c r="E9">
        <f t="shared" si="0"/>
        <v>82</v>
      </c>
      <c r="F9" s="21">
        <f t="shared" si="1"/>
        <v>0.39</v>
      </c>
      <c r="G9" s="21">
        <f t="shared" si="2"/>
        <v>0.45</v>
      </c>
      <c r="H9" s="21">
        <f t="shared" si="3"/>
        <v>0.16</v>
      </c>
    </row>
    <row r="10" spans="1:8" x14ac:dyDescent="0.25">
      <c r="A10" t="s">
        <v>8415</v>
      </c>
      <c r="B10">
        <f>COUNTIFS(Goal,"&gt;=35000", Goal, "&lt;40000", State, "successful")</f>
        <v>26</v>
      </c>
      <c r="C10">
        <f>COUNTIFS(Goal,"&gt;=35000", Goal, "&lt;40000", State, "failed")</f>
        <v>22</v>
      </c>
      <c r="D10">
        <f>COUNTIFS(Goal,"&gt;=35000", Goal, "&lt;40000", State, "canceled")</f>
        <v>7</v>
      </c>
      <c r="E10">
        <f t="shared" si="0"/>
        <v>55</v>
      </c>
      <c r="F10" s="21">
        <f t="shared" si="1"/>
        <v>0.47</v>
      </c>
      <c r="G10" s="21">
        <f t="shared" si="2"/>
        <v>0.4</v>
      </c>
      <c r="H10" s="21">
        <f t="shared" si="3"/>
        <v>0.13</v>
      </c>
    </row>
    <row r="11" spans="1:8" x14ac:dyDescent="0.25">
      <c r="A11" t="s">
        <v>8416</v>
      </c>
      <c r="B11">
        <f>COUNTIFS(Goal,"&gt;=40000", Goal, "&lt;45000", State, "successful")</f>
        <v>21</v>
      </c>
      <c r="C11">
        <f>COUNTIFS(Goal,"&gt;=40000", Goal, "&lt;45000", State, "failed")</f>
        <v>16</v>
      </c>
      <c r="D11">
        <f>COUNTIFS(Goal,"&gt;=40000", Goal, "&lt;45000", State, "canceled")</f>
        <v>6</v>
      </c>
      <c r="E11">
        <f t="shared" si="0"/>
        <v>43</v>
      </c>
      <c r="F11" s="21">
        <f t="shared" si="1"/>
        <v>0.49</v>
      </c>
      <c r="G11" s="21">
        <f t="shared" si="2"/>
        <v>0.37</v>
      </c>
      <c r="H11" s="21">
        <f t="shared" si="3"/>
        <v>0.14000000000000001</v>
      </c>
    </row>
    <row r="12" spans="1:8" x14ac:dyDescent="0.25">
      <c r="A12" t="s">
        <v>8417</v>
      </c>
      <c r="B12">
        <f>COUNTIFS(Goal,"&gt;=45000", Goal, "&lt;50000", State, "successful")</f>
        <v>6</v>
      </c>
      <c r="C12">
        <f>COUNTIFS(Goal,"&gt;=45000", Goal, "&lt;50000", State, "failed")</f>
        <v>11</v>
      </c>
      <c r="D12">
        <f>COUNTIFS(Goal,"&gt;=45000", Goal, "&lt;50000", State, "canceled")</f>
        <v>4</v>
      </c>
      <c r="E12">
        <f t="shared" si="0"/>
        <v>21</v>
      </c>
      <c r="F12" s="21">
        <f t="shared" si="1"/>
        <v>0.28999999999999998</v>
      </c>
      <c r="G12" s="21">
        <f t="shared" si="2"/>
        <v>0.52</v>
      </c>
      <c r="H12" s="21">
        <f t="shared" si="3"/>
        <v>0.19</v>
      </c>
    </row>
    <row r="13" spans="1:8" x14ac:dyDescent="0.25">
      <c r="A13" t="s">
        <v>8418</v>
      </c>
      <c r="B13">
        <f>COUNTIFS(Goal,"&gt;=50000", State, "successful")</f>
        <v>86</v>
      </c>
      <c r="C13">
        <f>COUNTIFS(Goal,"&gt;=50000", State, "failed")</f>
        <v>258</v>
      </c>
      <c r="D13">
        <f>COUNTIFS(Goal,"&gt;=50000", State, "canceled")</f>
        <v>100</v>
      </c>
      <c r="E13">
        <f t="shared" si="0"/>
        <v>444</v>
      </c>
      <c r="F13" s="21">
        <f t="shared" si="1"/>
        <v>0.19</v>
      </c>
      <c r="G13" s="21">
        <f t="shared" si="2"/>
        <v>0.57999999999999996</v>
      </c>
      <c r="H13" s="21">
        <f t="shared" si="3"/>
        <v>0.23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Data</vt:lpstr>
      <vt:lpstr>Category Analysis</vt:lpstr>
      <vt:lpstr>Subcategory Analysis</vt:lpstr>
      <vt:lpstr>Date Analysis</vt:lpstr>
      <vt:lpstr>Bonus</vt:lpstr>
      <vt:lpstr>Data2</vt:lpstr>
      <vt:lpstr>DataTable</vt:lpstr>
      <vt:lpstr>FailedTotal</vt:lpstr>
      <vt:lpstr>Goal</vt:lpstr>
      <vt:lpstr>GoalTable</vt:lpstr>
      <vt:lpstr>GrandTotal</vt:lpstr>
      <vt:lpstr>State</vt:lpstr>
      <vt:lpstr>SUccessTotal</vt:lpstr>
      <vt:lpstr>TotalCampaigns</vt:lpstr>
      <vt:lpstr>TotalSub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Stefanie Huckleberry</cp:lastModifiedBy>
  <dcterms:created xsi:type="dcterms:W3CDTF">2017-04-20T15:17:24Z</dcterms:created>
  <dcterms:modified xsi:type="dcterms:W3CDTF">2018-08-04T00:32:11Z</dcterms:modified>
</cp:coreProperties>
</file>