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2A8D0C2-2EBC-4C5D-A0CF-6D58E1EC961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卡牌信息" sheetId="1" r:id="rId1"/>
    <sheet name="技能" sheetId="2" r:id="rId2"/>
    <sheet name="技能效果" sheetId="3" r:id="rId3"/>
    <sheet name="状态" sheetId="7" r:id="rId4"/>
    <sheet name="资质" sheetId="9" r:id="rId5"/>
    <sheet name="属性相克" sheetId="5" r:id="rId6"/>
    <sheet name="忽略_初始数值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Q2" i="1"/>
  <c r="P2" i="1"/>
  <c r="O2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3" i="1"/>
  <c r="J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3" i="1"/>
  <c r="G2" i="1"/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3" i="1"/>
  <c r="H4" i="1"/>
  <c r="H5" i="1"/>
  <c r="H6" i="1"/>
  <c r="H7" i="1"/>
  <c r="H8" i="1"/>
  <c r="H9" i="1"/>
  <c r="H10" i="1"/>
  <c r="H2" i="1"/>
  <c r="C1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3" i="1"/>
  <c r="C2" i="1"/>
  <c r="N1" i="5" l="1"/>
  <c r="P1" i="5"/>
  <c r="O1" i="5"/>
  <c r="M1" i="5"/>
  <c r="L1" i="5"/>
  <c r="K1" i="5"/>
  <c r="J1" i="5"/>
  <c r="I1" i="5"/>
  <c r="H1" i="5"/>
  <c r="G1" i="5"/>
  <c r="F1" i="5"/>
  <c r="E1" i="5"/>
  <c r="D1" i="5"/>
  <c r="C1" i="5"/>
  <c r="B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10：增益效果</t>
        </r>
        <r>
          <rPr>
            <sz val="9"/>
            <color indexed="81"/>
            <rFont val="宋体"/>
            <family val="3"/>
            <charset val="134"/>
          </rPr>
          <t xml:space="preserve">（能被识别为buff的效果，都有这个）
11：可被驱散的增益效果（用来标记驱散buff的效果，驱散只能11）
12：随机增益效果（可以被随机上一个buff的能力上上去的基础效果）
</t>
        </r>
        <r>
          <rPr>
            <b/>
            <sz val="9"/>
            <color indexed="81"/>
            <rFont val="宋体"/>
            <family val="3"/>
            <charset val="134"/>
          </rPr>
          <t>20：减益效果</t>
        </r>
        <r>
          <rPr>
            <sz val="9"/>
            <color indexed="81"/>
            <rFont val="宋体"/>
            <family val="3"/>
            <charset val="134"/>
          </rPr>
          <t>（能被识别为debuff的效果，都有这个）
21：可被驱散的减益效果（用来标记驱散debuff的效果，驱散只能21）
22：随机减益效果（可以被随机上一个debuff的能力上上去的基础效果）
25：持续伤害效果
30：控制效果
40：护盾</t>
        </r>
      </text>
    </comment>
  </commentList>
</comments>
</file>

<file path=xl/sharedStrings.xml><?xml version="1.0" encoding="utf-8"?>
<sst xmlns="http://schemas.openxmlformats.org/spreadsheetml/2006/main" count="846" uniqueCount="527">
  <si>
    <t>妙蛙种子</t>
  </si>
  <si>
    <t>名字</t>
    <phoneticPr fontId="1" type="noConversion"/>
  </si>
  <si>
    <t>skip</t>
    <phoneticPr fontId="1" type="noConversion"/>
  </si>
  <si>
    <t>编号</t>
    <phoneticPr fontId="1" type="noConversion"/>
  </si>
  <si>
    <t>初始攻击</t>
    <phoneticPr fontId="1" type="noConversion"/>
  </si>
  <si>
    <t>初始生命</t>
    <phoneticPr fontId="1" type="noConversion"/>
  </si>
  <si>
    <t>初始防御</t>
    <phoneticPr fontId="1" type="noConversion"/>
  </si>
  <si>
    <t>初始速度</t>
    <phoneticPr fontId="1" type="noConversion"/>
  </si>
  <si>
    <t>每级生命成长</t>
    <phoneticPr fontId="1" type="noConversion"/>
  </si>
  <si>
    <t>每级攻击成长</t>
    <phoneticPr fontId="1" type="noConversion"/>
  </si>
  <si>
    <t>每级防御成长</t>
    <phoneticPr fontId="1" type="noConversion"/>
  </si>
  <si>
    <t>每级速度成长</t>
    <phoneticPr fontId="1" type="noConversion"/>
  </si>
  <si>
    <t>藤鞭</t>
    <phoneticPr fontId="1" type="noConversion"/>
  </si>
  <si>
    <t>火花</t>
    <phoneticPr fontId="1" type="noConversion"/>
  </si>
  <si>
    <t>泡沫</t>
    <phoneticPr fontId="1" type="noConversion"/>
  </si>
  <si>
    <t>敌方</t>
    <phoneticPr fontId="1" type="noConversion"/>
  </si>
  <si>
    <t>技能效果列表</t>
    <phoneticPr fontId="1" type="noConversion"/>
  </si>
  <si>
    <t>伤害</t>
    <phoneticPr fontId="1" type="noConversion"/>
  </si>
  <si>
    <t>触发概率</t>
    <phoneticPr fontId="1" type="noConversion"/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</si>
  <si>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</si>
  <si>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</si>
  <si>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</si>
  <si>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</si>
  <si>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</si>
  <si>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</si>
  <si>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</si>
  <si>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</si>
  <si>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</si>
  <si>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</si>
  <si>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</si>
  <si>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</si>
  <si>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冰</t>
    <phoneticPr fontId="1" type="noConversion"/>
  </si>
  <si>
    <t>龙</t>
    <phoneticPr fontId="1" type="noConversion"/>
  </si>
  <si>
    <t>超能</t>
    <phoneticPr fontId="1" type="noConversion"/>
  </si>
  <si>
    <t>属性</t>
    <phoneticPr fontId="1" type="noConversion"/>
  </si>
  <si>
    <t>属性列表</t>
    <phoneticPr fontId="1" type="noConversion"/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</si>
  <si>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</si>
  <si>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</si>
  <si>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</si>
  <si>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</si>
  <si>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</si>
  <si>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</si>
  <si>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</si>
  <si>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</si>
  <si>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</si>
  <si>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</si>
  <si>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巴大蝶</t>
  </si>
  <si>
    <t>独角虫</t>
  </si>
  <si>
    <t>铁壳蛹</t>
  </si>
  <si>
    <t>大针蜂</t>
  </si>
  <si>
    <t>波波</t>
  </si>
  <si>
    <t>比比鸟</t>
  </si>
  <si>
    <t>大比鸟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</si>
  <si>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</si>
  <si>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</si>
  <si>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</si>
  <si>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</si>
  <si>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</si>
  <si>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</si>
  <si>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</si>
  <si>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</si>
  <si>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</si>
  <si>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</si>
  <si>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</si>
  <si>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</si>
  <si>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</si>
  <si>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</si>
  <si>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</si>
  <si>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</si>
  <si>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</si>
  <si>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</si>
  <si>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</si>
  <si>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</si>
  <si>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</si>
  <si>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</si>
  <si>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</si>
  <si>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</si>
  <si>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</si>
  <si>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</si>
  <si>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</si>
  <si>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</si>
  <si>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</si>
  <si>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</si>
  <si>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</si>
  <si>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</si>
  <si>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</si>
  <si>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</si>
  <si>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</si>
  <si>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</si>
  <si>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</si>
  <si>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</si>
  <si>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</si>
  <si>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</si>
  <si>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</si>
  <si>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</si>
  <si>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</si>
  <si>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</si>
  <si>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</si>
  <si>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</si>
  <si>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</si>
  <si>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</si>
  <si>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</si>
  <si>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</si>
  <si>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</si>
  <si>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</si>
  <si>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</si>
  <si>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</si>
  <si>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</si>
  <si>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</si>
  <si>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</si>
  <si>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</si>
  <si>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</si>
  <si>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</si>
  <si>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</si>
  <si>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</si>
  <si>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小磁怪</t>
  </si>
  <si>
    <t>三合一磁怪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</si>
  <si>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</si>
  <si>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</si>
  <si>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</si>
  <si>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</si>
  <si>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</si>
  <si>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</si>
  <si>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</si>
  <si>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</si>
  <si>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刺甲贝</t>
  </si>
  <si>
    <t>鬼斯</t>
  </si>
  <si>
    <t>鬼斯通</t>
  </si>
  <si>
    <t>耿鬼</t>
  </si>
  <si>
    <t>大岩蛇</t>
  </si>
  <si>
    <t>催眠貘</t>
  </si>
  <si>
    <t>引梦貘人</t>
  </si>
  <si>
    <t>大钳蟹</t>
  </si>
  <si>
    <t>巨钳蟹</t>
  </si>
  <si>
    <t>霹雳电球</t>
  </si>
  <si>
    <t>顽皮雷弹</t>
  </si>
  <si>
    <t>蛋蛋</t>
  </si>
  <si>
    <t>椰蛋树</t>
  </si>
  <si>
    <t>卡拉卡拉</t>
  </si>
  <si>
    <t>嘎啦嘎啦</t>
  </si>
  <si>
    <t>飞腿郎</t>
  </si>
  <si>
    <t>快拳郎</t>
  </si>
  <si>
    <t>大舌头</t>
  </si>
  <si>
    <t>瓦斯弹</t>
  </si>
  <si>
    <t>双弹瓦斯</t>
  </si>
  <si>
    <t>独角犀牛</t>
  </si>
  <si>
    <t>钻角犀兽</t>
  </si>
  <si>
    <t>吉利蛋</t>
  </si>
  <si>
    <t>蔓藤怪</t>
  </si>
  <si>
    <t>袋兽</t>
  </si>
  <si>
    <t>墨海马</t>
  </si>
  <si>
    <t>海刺龙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</si>
  <si>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</si>
  <si>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</si>
  <si>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</si>
  <si>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</si>
  <si>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</si>
  <si>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</si>
  <si>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</si>
  <si>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</si>
  <si>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鸭嘴火兽</t>
  </si>
  <si>
    <t>凯罗斯</t>
  </si>
  <si>
    <t>肯泰罗</t>
  </si>
  <si>
    <t>鲤鱼王</t>
  </si>
  <si>
    <t>暴鲤龙</t>
  </si>
  <si>
    <t>拉普拉斯</t>
  </si>
  <si>
    <t>百变怪</t>
  </si>
  <si>
    <t>伊布</t>
  </si>
  <si>
    <t>水伊布</t>
  </si>
  <si>
    <t>雷伊布</t>
  </si>
  <si>
    <t>火伊布</t>
  </si>
  <si>
    <t>多边兽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</si>
  <si>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</si>
  <si>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</si>
  <si>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</si>
  <si>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</si>
  <si>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</si>
  <si>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</si>
  <si>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</si>
  <si>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</si>
  <si>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</si>
  <si>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</si>
  <si>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</si>
  <si>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</si>
  <si>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</si>
  <si>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</si>
  <si>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虫 毒</t>
    <phoneticPr fontId="1" type="noConversion"/>
  </si>
  <si>
    <t>虫 飞行</t>
    <phoneticPr fontId="1" type="noConversion"/>
  </si>
  <si>
    <t>火 飞行</t>
    <phoneticPr fontId="1" type="noConversion"/>
  </si>
  <si>
    <t>草 毒</t>
    <phoneticPr fontId="1" type="noConversion"/>
  </si>
  <si>
    <t>一般 飞行</t>
    <phoneticPr fontId="1" type="noConversion"/>
  </si>
  <si>
    <t>毒 地面</t>
    <phoneticPr fontId="1" type="noConversion"/>
  </si>
  <si>
    <t>毒 飞行</t>
    <phoneticPr fontId="1" type="noConversion"/>
  </si>
  <si>
    <t>虫 草</t>
    <phoneticPr fontId="1" type="noConversion"/>
  </si>
  <si>
    <t>水 格斗</t>
    <phoneticPr fontId="1" type="noConversion"/>
  </si>
  <si>
    <t>水 毒</t>
    <phoneticPr fontId="1" type="noConversion"/>
  </si>
  <si>
    <t>岩石 地面</t>
    <phoneticPr fontId="1" type="noConversion"/>
  </si>
  <si>
    <t>水 超能</t>
    <phoneticPr fontId="1" type="noConversion"/>
  </si>
  <si>
    <t>水 冰</t>
    <phoneticPr fontId="1" type="noConversion"/>
  </si>
  <si>
    <t>幽灵 毒</t>
    <phoneticPr fontId="1" type="noConversion"/>
  </si>
  <si>
    <t>草 超能</t>
    <phoneticPr fontId="1" type="noConversion"/>
  </si>
  <si>
    <t>地面 岩石</t>
    <phoneticPr fontId="1" type="noConversion"/>
  </si>
  <si>
    <t>冰 超能</t>
    <phoneticPr fontId="1" type="noConversion"/>
  </si>
  <si>
    <t>水 飞行</t>
    <phoneticPr fontId="1" type="noConversion"/>
  </si>
  <si>
    <t>岩石 水</t>
    <phoneticPr fontId="1" type="noConversion"/>
  </si>
  <si>
    <t>岩石 飞行</t>
    <phoneticPr fontId="1" type="noConversion"/>
  </si>
  <si>
    <t>冰 飞行</t>
    <phoneticPr fontId="1" type="noConversion"/>
  </si>
  <si>
    <t>电 飞行</t>
    <phoneticPr fontId="1" type="noConversion"/>
  </si>
  <si>
    <t>龙 飞行</t>
    <phoneticPr fontId="1" type="noConversion"/>
  </si>
  <si>
    <t>撞击</t>
    <phoneticPr fontId="1" type="noConversion"/>
  </si>
  <si>
    <t>编号</t>
  </si>
  <si>
    <t>状态标签</t>
    <phoneticPr fontId="1" type="noConversion"/>
  </si>
  <si>
    <t>名字</t>
  </si>
  <si>
    <t>描述</t>
    <phoneticPr fontId="1" type="noConversion"/>
  </si>
  <si>
    <t>备注</t>
  </si>
  <si>
    <t>10 11 12</t>
    <phoneticPr fontId="1" type="noConversion"/>
  </si>
  <si>
    <t>通用buff</t>
    <phoneticPr fontId="1" type="noConversion"/>
  </si>
  <si>
    <t>特殊效果参数</t>
    <phoneticPr fontId="1" type="noConversion"/>
  </si>
  <si>
    <t>加速</t>
    <phoneticPr fontId="1" type="noConversion"/>
  </si>
  <si>
    <t>属性增加</t>
    <phoneticPr fontId="1" type="noConversion"/>
  </si>
  <si>
    <t>20 21 22</t>
    <phoneticPr fontId="1" type="noConversion"/>
  </si>
  <si>
    <t>通用debuff</t>
    <phoneticPr fontId="1" type="noConversion"/>
  </si>
  <si>
    <t>减速</t>
    <phoneticPr fontId="1" type="noConversion"/>
  </si>
  <si>
    <t>加攻</t>
    <phoneticPr fontId="1" type="noConversion"/>
  </si>
  <si>
    <t>加防</t>
    <phoneticPr fontId="1" type="noConversion"/>
  </si>
  <si>
    <t>增伤</t>
  </si>
  <si>
    <t>减受伤</t>
    <phoneticPr fontId="1" type="noConversion"/>
  </si>
  <si>
    <t>减伤</t>
    <phoneticPr fontId="1" type="noConversion"/>
  </si>
  <si>
    <t>增受伤</t>
    <phoneticPr fontId="1" type="noConversion"/>
  </si>
  <si>
    <t>增治疗</t>
    <phoneticPr fontId="1" type="noConversion"/>
  </si>
  <si>
    <t>增受治疗</t>
    <phoneticPr fontId="1" type="noConversion"/>
  </si>
  <si>
    <t>减治疗</t>
    <phoneticPr fontId="1" type="noConversion"/>
  </si>
  <si>
    <t>减受治疗</t>
    <phoneticPr fontId="1" type="noConversion"/>
  </si>
  <si>
    <t>20 21 30</t>
    <phoneticPr fontId="1" type="noConversion"/>
  </si>
  <si>
    <t>混乱</t>
    <phoneticPr fontId="1" type="noConversion"/>
  </si>
  <si>
    <t>通用控制</t>
    <phoneticPr fontId="1" type="noConversion"/>
  </si>
  <si>
    <t>控制</t>
    <phoneticPr fontId="1" type="noConversion"/>
  </si>
  <si>
    <t>暴走</t>
    <phoneticPr fontId="1" type="noConversion"/>
  </si>
  <si>
    <t>禁疗</t>
    <phoneticPr fontId="1" type="noConversion"/>
  </si>
  <si>
    <t>效果:混乱</t>
    <phoneticPr fontId="1" type="noConversion"/>
  </si>
  <si>
    <t>效果:暴走</t>
    <phoneticPr fontId="1" type="noConversion"/>
  </si>
  <si>
    <t>属性减少</t>
    <phoneticPr fontId="1" type="noConversion"/>
  </si>
  <si>
    <t>支持状态刷新</t>
    <phoneticPr fontId="1" type="noConversion"/>
  </si>
  <si>
    <t>10 11 12</t>
  </si>
  <si>
    <t>减攻</t>
    <phoneticPr fontId="1" type="noConversion"/>
  </si>
  <si>
    <t>减防</t>
    <phoneticPr fontId="1" type="noConversion"/>
  </si>
  <si>
    <t>属性:受治疗修正</t>
    <phoneticPr fontId="1" type="noConversion"/>
  </si>
  <si>
    <t>属性:攻击</t>
    <phoneticPr fontId="1" type="noConversion"/>
  </si>
  <si>
    <t>属性:防御</t>
    <phoneticPr fontId="1" type="noConversion"/>
  </si>
  <si>
    <t>属性:速度</t>
    <phoneticPr fontId="1" type="noConversion"/>
  </si>
  <si>
    <t>属性:伤害修正</t>
    <phoneticPr fontId="1" type="noConversion"/>
  </si>
  <si>
    <t>属性:治疗修正</t>
    <phoneticPr fontId="1" type="noConversion"/>
  </si>
  <si>
    <t>属性:受伤修正,最大值:0.9</t>
    <phoneticPr fontId="1" type="noConversion"/>
  </si>
  <si>
    <t>属性:伤害修正,最大值:0.9</t>
    <phoneticPr fontId="1" type="noConversion"/>
  </si>
  <si>
    <t>属性:受伤修正</t>
    <phoneticPr fontId="1" type="noConversion"/>
  </si>
  <si>
    <t>属性:治疗修正,最大值:0.9</t>
    <phoneticPr fontId="1" type="noConversion"/>
  </si>
  <si>
    <t>属性:受治疗修正,最大值:0.9</t>
    <phoneticPr fontId="1" type="noConversion"/>
  </si>
  <si>
    <t>效果:禁疗</t>
    <phoneticPr fontId="1" type="noConversion"/>
  </si>
  <si>
    <t>添加状态</t>
    <phoneticPr fontId="1" type="noConversion"/>
  </si>
  <si>
    <t>执行类型_1</t>
    <phoneticPr fontId="1" type="noConversion"/>
  </si>
  <si>
    <t>射程</t>
    <phoneticPr fontId="1" type="noConversion"/>
  </si>
  <si>
    <t>执行参数_1</t>
    <phoneticPr fontId="1" type="noConversion"/>
  </si>
  <si>
    <t>执行类型_2</t>
    <phoneticPr fontId="1" type="noConversion"/>
  </si>
  <si>
    <t>执行参数_2</t>
    <phoneticPr fontId="1" type="noConversion"/>
  </si>
  <si>
    <t>目标人数</t>
    <phoneticPr fontId="1" type="noConversion"/>
  </si>
  <si>
    <t>忽略_效果说明</t>
    <phoneticPr fontId="1" type="noConversion"/>
  </si>
  <si>
    <t>攻击增加$value$($攻击)</t>
    <phoneticPr fontId="1" type="noConversion"/>
  </si>
  <si>
    <t>防御增加$value$($防御)</t>
    <phoneticPr fontId="1" type="noConversion"/>
  </si>
  <si>
    <t>速度增加$value$($速度)</t>
    <phoneticPr fontId="1" type="noConversion"/>
  </si>
  <si>
    <t>速度减少$value$($速度)</t>
    <phoneticPr fontId="1" type="noConversion"/>
  </si>
  <si>
    <t>防御减少$value$($防御)</t>
    <phoneticPr fontId="1" type="noConversion"/>
  </si>
  <si>
    <t>攻击减少$value$($攻击)</t>
    <phoneticPr fontId="1" type="noConversion"/>
  </si>
  <si>
    <t>系数:0.5</t>
    <phoneticPr fontId="1" type="noConversion"/>
  </si>
  <si>
    <t>已存在描述</t>
    <phoneticPr fontId="1" type="noConversion"/>
  </si>
  <si>
    <t>已存在同等或更强的攻击增加效果</t>
    <phoneticPr fontId="1" type="noConversion"/>
  </si>
  <si>
    <t>已存在混乱效果</t>
    <phoneticPr fontId="1" type="noConversion"/>
  </si>
  <si>
    <t>已存在暴走效果</t>
    <phoneticPr fontId="1" type="noConversion"/>
  </si>
  <si>
    <t>已存在禁疗效果</t>
  </si>
  <si>
    <t>已存在同等或更强的防御增加效果</t>
    <phoneticPr fontId="1" type="noConversion"/>
  </si>
  <si>
    <t>已存在同等或更强的速度增加效果</t>
    <phoneticPr fontId="1" type="noConversion"/>
  </si>
  <si>
    <t>已存在同等或更强的伤害增加效果</t>
    <phoneticPr fontId="1" type="noConversion"/>
  </si>
  <si>
    <t>已存在同等或更强的受伤增加效果</t>
    <phoneticPr fontId="1" type="noConversion"/>
  </si>
  <si>
    <t>已存在同等或更强的治疗增加效果</t>
    <phoneticPr fontId="1" type="noConversion"/>
  </si>
  <si>
    <t>已存在同等或更强的受治疗增加效果</t>
    <phoneticPr fontId="1" type="noConversion"/>
  </si>
  <si>
    <t>获得描述</t>
    <phoneticPr fontId="1" type="noConversion"/>
  </si>
  <si>
    <t>陷入混乱中，无法行动</t>
  </si>
  <si>
    <t>无法受到治疗</t>
    <phoneticPr fontId="1" type="noConversion"/>
  </si>
  <si>
    <t>陷入暴走中，不分敌我目标</t>
    <phoneticPr fontId="1" type="noConversion"/>
  </si>
  <si>
    <t>准备回合数</t>
    <phoneticPr fontId="1" type="noConversion"/>
  </si>
  <si>
    <t>一般</t>
    <phoneticPr fontId="1" type="noConversion"/>
  </si>
  <si>
    <t>叫声</t>
    <phoneticPr fontId="1" type="noConversion"/>
  </si>
  <si>
    <t>忽略_属性</t>
    <phoneticPr fontId="1" type="noConversion"/>
  </si>
  <si>
    <t>100%伤害</t>
    <phoneticPr fontId="1" type="noConversion"/>
  </si>
  <si>
    <t>降低对方攻击</t>
    <phoneticPr fontId="1" type="noConversion"/>
  </si>
  <si>
    <t>一般</t>
    <phoneticPr fontId="1" type="noConversion"/>
  </si>
  <si>
    <t>叫声</t>
    <phoneticPr fontId="1" type="noConversion"/>
  </si>
  <si>
    <t>敌方</t>
    <phoneticPr fontId="1" type="noConversion"/>
  </si>
  <si>
    <t>添加状态</t>
    <phoneticPr fontId="1" type="noConversion"/>
  </si>
  <si>
    <t>-2*2*15攻</t>
    <phoneticPr fontId="1" type="noConversion"/>
  </si>
  <si>
    <t>系数:1.5</t>
    <phoneticPr fontId="1" type="noConversion"/>
  </si>
  <si>
    <t>生长</t>
    <phoneticPr fontId="1" type="noConversion"/>
  </si>
  <si>
    <t>+攻</t>
    <phoneticPr fontId="1" type="noConversion"/>
  </si>
  <si>
    <t>生长</t>
    <phoneticPr fontId="1" type="noConversion"/>
  </si>
  <si>
    <t>+2*15攻</t>
    <phoneticPr fontId="1" type="noConversion"/>
  </si>
  <si>
    <t>自己</t>
    <phoneticPr fontId="1" type="noConversion"/>
  </si>
  <si>
    <t>添加状态</t>
    <phoneticPr fontId="1" type="noConversion"/>
  </si>
  <si>
    <t>目标</t>
    <phoneticPr fontId="1" type="noConversion"/>
  </si>
  <si>
    <t>飞叶快刀</t>
    <phoneticPr fontId="1" type="noConversion"/>
  </si>
  <si>
    <t>1准备2*150</t>
    <phoneticPr fontId="1" type="noConversion"/>
  </si>
  <si>
    <t>草</t>
    <phoneticPr fontId="1" type="noConversion"/>
  </si>
  <si>
    <t>飞叶快刀</t>
    <phoneticPr fontId="1" type="noConversion"/>
  </si>
  <si>
    <t>2*150%</t>
    <phoneticPr fontId="1" type="noConversion"/>
  </si>
  <si>
    <t>敌方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</si>
  <si>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</si>
  <si>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</si>
  <si>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</si>
  <si>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毒</t>
    <phoneticPr fontId="1" type="noConversion"/>
  </si>
  <si>
    <t>毒粉</t>
    <phoneticPr fontId="1" type="noConversion"/>
  </si>
  <si>
    <t>DOT</t>
    <phoneticPr fontId="1" type="noConversion"/>
  </si>
  <si>
    <t>150%-2*20防</t>
    <phoneticPr fontId="1" type="noConversion"/>
  </si>
  <si>
    <t>草</t>
    <phoneticPr fontId="1" type="noConversion"/>
  </si>
  <si>
    <t>日光术</t>
    <phoneticPr fontId="1" type="noConversion"/>
  </si>
  <si>
    <t>1准备+攻1*300</t>
    <phoneticPr fontId="1" type="noConversion"/>
  </si>
  <si>
    <t>日光术</t>
    <phoneticPr fontId="1" type="noConversion"/>
  </si>
  <si>
    <t>伤害</t>
    <phoneticPr fontId="1" type="noConversion"/>
  </si>
  <si>
    <t>草</t>
    <phoneticPr fontId="1" type="noConversion"/>
  </si>
  <si>
    <t>日光术回血</t>
    <phoneticPr fontId="1" type="noConversion"/>
  </si>
  <si>
    <t>治疗</t>
    <phoneticPr fontId="1" type="noConversion"/>
  </si>
  <si>
    <t>2003 200301</t>
    <phoneticPr fontId="1" type="noConversion"/>
  </si>
  <si>
    <t>系数:0.05,效果基础:最大生命</t>
    <phoneticPr fontId="1" type="noConversion"/>
  </si>
  <si>
    <t>寄生种子</t>
    <phoneticPr fontId="1" type="noConversion"/>
  </si>
  <si>
    <t>吸HP</t>
    <phoneticPr fontId="1" type="noConversion"/>
  </si>
  <si>
    <t>吸血</t>
    <phoneticPr fontId="1" type="noConversion"/>
  </si>
  <si>
    <t>花瓣舞</t>
    <phoneticPr fontId="1" type="noConversion"/>
  </si>
  <si>
    <t>草</t>
    <phoneticPr fontId="1" type="noConversion"/>
  </si>
  <si>
    <t>花瓣舞</t>
    <phoneticPr fontId="1" type="noConversion"/>
  </si>
  <si>
    <t>敌方</t>
    <phoneticPr fontId="1" type="noConversion"/>
  </si>
  <si>
    <t>系数:1.5</t>
    <phoneticPr fontId="1" type="noConversion"/>
  </si>
  <si>
    <t>花瓣舞回血</t>
    <phoneticPr fontId="1" type="noConversion"/>
  </si>
  <si>
    <t>系数:0.1,效果基础:最大生命</t>
    <phoneticPr fontId="1" type="noConversion"/>
  </si>
  <si>
    <t>花瓣舞负面</t>
    <phoneticPr fontId="1" type="noConversion"/>
  </si>
  <si>
    <t>自己</t>
    <phoneticPr fontId="1" type="noConversion"/>
  </si>
  <si>
    <t>治疗</t>
    <phoneticPr fontId="1" type="noConversion"/>
  </si>
  <si>
    <t>2005 200501 200502</t>
    <phoneticPr fontId="1" type="noConversion"/>
  </si>
  <si>
    <t>回合数:3,状态编号:302</t>
    <phoneticPr fontId="1" type="noConversion"/>
  </si>
  <si>
    <t>一般</t>
    <phoneticPr fontId="1" type="noConversion"/>
  </si>
  <si>
    <t>抓</t>
    <phoneticPr fontId="1" type="noConversion"/>
  </si>
  <si>
    <t>抓</t>
    <phoneticPr fontId="1" type="noConversion"/>
  </si>
  <si>
    <t>伤害</t>
    <phoneticPr fontId="1" type="noConversion"/>
  </si>
  <si>
    <t>一般</t>
    <phoneticPr fontId="1" type="noConversion"/>
  </si>
  <si>
    <t>烟雾</t>
    <phoneticPr fontId="1" type="noConversion"/>
  </si>
  <si>
    <t>-命中</t>
    <phoneticPr fontId="1" type="noConversion"/>
  </si>
  <si>
    <t>一般</t>
    <phoneticPr fontId="1" type="noConversion"/>
  </si>
  <si>
    <t>烟雾</t>
    <phoneticPr fontId="1" type="noConversion"/>
  </si>
  <si>
    <t>降低命中</t>
    <phoneticPr fontId="1" type="noConversion"/>
  </si>
  <si>
    <t>火</t>
    <phoneticPr fontId="1" type="noConversion"/>
  </si>
  <si>
    <t>附带灼烧</t>
    <phoneticPr fontId="1" type="noConversion"/>
  </si>
  <si>
    <t>系数:1.5</t>
    <phoneticPr fontId="1" type="noConversion"/>
  </si>
  <si>
    <t>带灼烧</t>
    <phoneticPr fontId="1" type="noConversion"/>
  </si>
  <si>
    <t>乱抓</t>
    <phoneticPr fontId="1" type="noConversion"/>
  </si>
  <si>
    <t>乱抓</t>
    <phoneticPr fontId="1" type="noConversion"/>
  </si>
  <si>
    <t>火</t>
    <phoneticPr fontId="1" type="noConversion"/>
  </si>
  <si>
    <t>喷射火焰</t>
    <phoneticPr fontId="1" type="noConversion"/>
  </si>
  <si>
    <t>喷射火焰</t>
    <phoneticPr fontId="1" type="noConversion"/>
  </si>
  <si>
    <t>龙</t>
    <phoneticPr fontId="1" type="noConversion"/>
  </si>
  <si>
    <t>龙怒</t>
    <phoneticPr fontId="1" type="noConversion"/>
  </si>
  <si>
    <t>龙</t>
    <phoneticPr fontId="1" type="noConversion"/>
  </si>
  <si>
    <t>龙怒</t>
    <phoneticPr fontId="1" type="noConversion"/>
  </si>
  <si>
    <t>敌方</t>
    <phoneticPr fontId="1" type="noConversion"/>
  </si>
  <si>
    <t>飞行</t>
    <phoneticPr fontId="1" type="noConversion"/>
  </si>
  <si>
    <t>翅膀攻击</t>
    <phoneticPr fontId="1" type="noConversion"/>
  </si>
  <si>
    <t>翅膀攻击</t>
    <phoneticPr fontId="1" type="noConversion"/>
  </si>
  <si>
    <t>伤害</t>
    <phoneticPr fontId="1" type="noConversion"/>
  </si>
  <si>
    <t>系数:1.2</t>
    <phoneticPr fontId="1" type="noConversion"/>
  </si>
  <si>
    <t>格斗</t>
    <phoneticPr fontId="1" type="noConversion"/>
  </si>
  <si>
    <t>地球上投</t>
    <phoneticPr fontId="1" type="noConversion"/>
  </si>
  <si>
    <t>地球上投！</t>
    <phoneticPr fontId="1" type="noConversion"/>
  </si>
  <si>
    <t>格斗</t>
    <phoneticPr fontId="1" type="noConversion"/>
  </si>
  <si>
    <t>伤害</t>
    <phoneticPr fontId="1" type="noConversion"/>
  </si>
  <si>
    <t>系数:5</t>
    <phoneticPr fontId="1" type="noConversion"/>
  </si>
  <si>
    <t>格斗</t>
    <phoneticPr fontId="1" type="noConversion"/>
  </si>
  <si>
    <t>地球上投负面</t>
    <phoneticPr fontId="1" type="noConversion"/>
  </si>
  <si>
    <t>系数:0.5</t>
    <phoneticPr fontId="1" type="noConversion"/>
  </si>
  <si>
    <t>8001 800101</t>
    <phoneticPr fontId="1" type="noConversion"/>
  </si>
  <si>
    <t>回合数:1,状态编号:304</t>
    <phoneticPr fontId="1" type="noConversion"/>
  </si>
  <si>
    <t>回合数:2,状态编号:304</t>
    <phoneticPr fontId="1" type="noConversion"/>
  </si>
  <si>
    <t>眩晕</t>
    <phoneticPr fontId="1" type="noConversion"/>
  </si>
  <si>
    <t>已存在眩晕效果</t>
    <phoneticPr fontId="1" type="noConversion"/>
  </si>
  <si>
    <t>陷入眩晕中，无法行动</t>
    <phoneticPr fontId="1" type="noConversion"/>
  </si>
  <si>
    <t>摇尾巴</t>
    <phoneticPr fontId="1" type="noConversion"/>
  </si>
  <si>
    <t>-防</t>
    <phoneticPr fontId="1" type="noConversion"/>
  </si>
  <si>
    <t>一般</t>
    <phoneticPr fontId="1" type="noConversion"/>
  </si>
  <si>
    <t>摇尾巴</t>
    <phoneticPr fontId="1" type="noConversion"/>
  </si>
  <si>
    <t>敌方</t>
    <phoneticPr fontId="1" type="noConversion"/>
  </si>
  <si>
    <t>水</t>
    <phoneticPr fontId="1" type="noConversion"/>
  </si>
  <si>
    <t>泡沫</t>
    <phoneticPr fontId="1" type="noConversion"/>
  </si>
  <si>
    <t>-速</t>
    <phoneticPr fontId="1" type="noConversion"/>
  </si>
  <si>
    <t>-20速</t>
    <phoneticPr fontId="1" type="noConversion"/>
  </si>
  <si>
    <t>水</t>
    <phoneticPr fontId="1" type="noConversion"/>
  </si>
  <si>
    <t>缩入壳中</t>
    <phoneticPr fontId="1" type="noConversion"/>
  </si>
  <si>
    <t>+防</t>
    <phoneticPr fontId="1" type="noConversion"/>
  </si>
  <si>
    <t>水</t>
    <phoneticPr fontId="1" type="noConversion"/>
  </si>
  <si>
    <t>缩入壳中</t>
    <phoneticPr fontId="1" type="noConversion"/>
  </si>
  <si>
    <t>’+2*10防</t>
    <phoneticPr fontId="1" type="noConversion"/>
  </si>
  <si>
    <t>1001 1007 4001 4002 4003</t>
    <phoneticPr fontId="1" type="noConversion"/>
  </si>
  <si>
    <t>水</t>
    <phoneticPr fontId="1" type="noConversion"/>
  </si>
  <si>
    <t>水枪</t>
    <phoneticPr fontId="1" type="noConversion"/>
  </si>
  <si>
    <t>水</t>
    <phoneticPr fontId="1" type="noConversion"/>
  </si>
  <si>
    <t>敌方</t>
    <phoneticPr fontId="1" type="noConversion"/>
  </si>
  <si>
    <t>系数:1.4</t>
    <phoneticPr fontId="1" type="noConversion"/>
  </si>
  <si>
    <t>一般</t>
    <phoneticPr fontId="1" type="noConversion"/>
  </si>
  <si>
    <t>头槌</t>
    <phoneticPr fontId="1" type="noConversion"/>
  </si>
  <si>
    <t>头槌</t>
    <phoneticPr fontId="1" type="noConversion"/>
  </si>
  <si>
    <t>敌方</t>
    <phoneticPr fontId="1" type="noConversion"/>
  </si>
  <si>
    <t>系数:2.1</t>
    <phoneticPr fontId="1" type="noConversion"/>
  </si>
  <si>
    <t>水</t>
    <phoneticPr fontId="1" type="noConversion"/>
  </si>
  <si>
    <t>泡沫光线</t>
    <phoneticPr fontId="1" type="noConversion"/>
  </si>
  <si>
    <t>-速</t>
    <phoneticPr fontId="1" type="noConversion"/>
  </si>
  <si>
    <t>泡沫光纤</t>
    <phoneticPr fontId="1" type="noConversion"/>
  </si>
  <si>
    <t>系数:0.5</t>
    <phoneticPr fontId="1" type="noConversion"/>
  </si>
  <si>
    <t>1007 1008 4002 4003 4004</t>
    <phoneticPr fontId="1" type="noConversion"/>
  </si>
  <si>
    <t>1008 1009 4002 4004 4005</t>
    <phoneticPr fontId="1" type="noConversion"/>
  </si>
  <si>
    <t>水流喷射</t>
    <phoneticPr fontId="1" type="noConversion"/>
  </si>
  <si>
    <t>水流喷射</t>
    <phoneticPr fontId="1" type="noConversion"/>
  </si>
  <si>
    <t>系数:1.1</t>
    <phoneticPr fontId="1" type="noConversion"/>
  </si>
  <si>
    <t>回合数:2,状态编号:303</t>
    <phoneticPr fontId="1" type="noConversion"/>
  </si>
  <si>
    <t>火箭头槌</t>
    <phoneticPr fontId="1" type="noConversion"/>
  </si>
  <si>
    <t>系数:2.3</t>
    <phoneticPr fontId="1" type="noConversion"/>
  </si>
  <si>
    <t>火箭头槌</t>
    <phoneticPr fontId="1" type="noConversion"/>
  </si>
  <si>
    <t>技能列表</t>
    <phoneticPr fontId="1" type="noConversion"/>
  </si>
  <si>
    <t>1002 2001 2002 2004</t>
    <phoneticPr fontId="1" type="noConversion"/>
  </si>
  <si>
    <t>1003 2001 2002 2003</t>
    <phoneticPr fontId="1" type="noConversion"/>
  </si>
  <si>
    <t>1003 2001 2003 2005</t>
    <phoneticPr fontId="1" type="noConversion"/>
  </si>
  <si>
    <t>寄生种子</t>
    <phoneticPr fontId="1" type="noConversion"/>
  </si>
  <si>
    <t>的寄生种子效果已施加</t>
    <phoneticPr fontId="1" type="noConversion"/>
  </si>
  <si>
    <t>寄生种子唯一效果</t>
    <phoneticPr fontId="1" type="noConversion"/>
  </si>
  <si>
    <t>已存在寄生种子效果</t>
    <phoneticPr fontId="1" type="noConversion"/>
  </si>
  <si>
    <t>执行效果</t>
    <phoneticPr fontId="1" type="noConversion"/>
  </si>
  <si>
    <t>特殊效果</t>
    <phoneticPr fontId="1" type="noConversion"/>
  </si>
  <si>
    <t>执行时机:回合开始,执行任务:吸取生命</t>
    <phoneticPr fontId="1" type="noConversion"/>
  </si>
  <si>
    <t>被动技能标志</t>
    <phoneticPr fontId="1" type="noConversion"/>
  </si>
  <si>
    <t>被动技能参数</t>
    <phoneticPr fontId="1" type="noConversion"/>
  </si>
  <si>
    <t>执行时机:战斗开始,执行任务:技能,执行编号:2004</t>
    <phoneticPr fontId="1" type="noConversion"/>
  </si>
  <si>
    <t>执行时机:战斗开始,执行任务:技能,执行编号:1003</t>
    <phoneticPr fontId="1" type="noConversion"/>
  </si>
  <si>
    <t>造成的伤害增加%value%</t>
    <phoneticPr fontId="1" type="noConversion"/>
  </si>
  <si>
    <t>受到的伤害减少%value%</t>
    <phoneticPr fontId="1" type="noConversion"/>
  </si>
  <si>
    <t>施加的治疗增加%value%</t>
    <phoneticPr fontId="1" type="noConversion"/>
  </si>
  <si>
    <t>受到的治疗增加%value%</t>
    <phoneticPr fontId="1" type="noConversion"/>
  </si>
  <si>
    <t>造成的伤害减少%value%</t>
    <phoneticPr fontId="1" type="noConversion"/>
  </si>
  <si>
    <t>受到的伤害增加%value%</t>
    <phoneticPr fontId="1" type="noConversion"/>
  </si>
  <si>
    <t>施加的治疗减少%value%</t>
    <phoneticPr fontId="1" type="noConversion"/>
  </si>
  <si>
    <t>受到的治疗减少%value%</t>
    <phoneticPr fontId="1" type="noConversion"/>
  </si>
  <si>
    <t>系数:2.2</t>
    <phoneticPr fontId="1" type="noConversion"/>
  </si>
  <si>
    <t>1002 1005 3001 3002</t>
    <phoneticPr fontId="1" type="noConversion"/>
  </si>
  <si>
    <t>降命中</t>
    <phoneticPr fontId="1" type="noConversion"/>
  </si>
  <si>
    <t>使用的技能效果命中概率降低%value%</t>
    <phoneticPr fontId="1" type="noConversion"/>
  </si>
  <si>
    <t>已存在同等或更强的命中降低效果</t>
    <phoneticPr fontId="1" type="noConversion"/>
  </si>
  <si>
    <t>属性:命中,最大值:0.5</t>
    <phoneticPr fontId="1" type="noConversion"/>
  </si>
  <si>
    <t>增闪避</t>
    <phoneticPr fontId="1" type="noConversion"/>
  </si>
  <si>
    <t>有%value%的概率免疫伤害</t>
    <phoneticPr fontId="1" type="noConversion"/>
  </si>
  <si>
    <t>已存在同等或更强的闪避增加效果</t>
    <phoneticPr fontId="1" type="noConversion"/>
  </si>
  <si>
    <t>属性:闪避,最大值:0.5</t>
    <phoneticPr fontId="1" type="noConversion"/>
  </si>
  <si>
    <t>灼烧</t>
    <phoneticPr fontId="1" type="noConversion"/>
  </si>
  <si>
    <t>21 25</t>
    <phoneticPr fontId="1" type="noConversion"/>
  </si>
  <si>
    <t>已存在灼烧效果</t>
  </si>
  <si>
    <t>的灼烧效果已施加</t>
    <phoneticPr fontId="1" type="noConversion"/>
  </si>
  <si>
    <t>灼烧DOT</t>
    <phoneticPr fontId="1" type="noConversion"/>
  </si>
  <si>
    <t>添加持续伤害</t>
    <phoneticPr fontId="1" type="noConversion"/>
  </si>
  <si>
    <t>回合数:10,状态编号:104,基础数值:0.1</t>
    <phoneticPr fontId="1" type="noConversion"/>
  </si>
  <si>
    <t>回合数:3:,状态编号:208,基础数值:0.1</t>
    <phoneticPr fontId="1" type="noConversion"/>
  </si>
  <si>
    <t>回合数:1,状态编号:203,基础数值:20</t>
    <phoneticPr fontId="1" type="noConversion"/>
  </si>
  <si>
    <t>回合数:2,状态编号:203,基础数值:10</t>
    <phoneticPr fontId="1" type="noConversion"/>
  </si>
  <si>
    <t>回合数:2,状态编号:202,基础数值:15</t>
    <phoneticPr fontId="1" type="noConversion"/>
  </si>
  <si>
    <t>回合数:2,状态编号:1002,效果基础:攻击</t>
    <phoneticPr fontId="1" type="noConversion"/>
  </si>
  <si>
    <t>系数:1</t>
    <phoneticPr fontId="1" type="noConversion"/>
  </si>
  <si>
    <t>回合数:10,状态编号:1001,系数:0.05,效果基础:最大生命</t>
    <phoneticPr fontId="1" type="noConversion"/>
  </si>
  <si>
    <t>回合数:2,状态编号:202,基础数值:25</t>
    <phoneticPr fontId="1" type="noConversion"/>
  </si>
  <si>
    <t>回合数:2,状态编号:102,基础数值:35</t>
    <phoneticPr fontId="1" type="noConversion"/>
  </si>
  <si>
    <t>资质等级</t>
    <phoneticPr fontId="1" type="noConversion"/>
  </si>
  <si>
    <t>1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</si>
  <si>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</si>
  <si>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</si>
  <si>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</si>
  <si>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</si>
  <si>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</si>
  <si>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</si>
  <si>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</si>
  <si>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</si>
  <si>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2</t>
    <phoneticPr fontId="1" type="noConversion"/>
  </si>
  <si>
    <t>回合数:2,状态编号:201,基础数值:10</t>
    <phoneticPr fontId="1" type="noConversion"/>
  </si>
  <si>
    <t>忽略_描述</t>
    <phoneticPr fontId="1" type="noConversion"/>
  </si>
  <si>
    <t>0.1</t>
    <phoneticPr fontId="1" type="noConversion"/>
  </si>
  <si>
    <t>0.2</t>
    <phoneticPr fontId="1" type="noConversion"/>
  </si>
  <si>
    <t>0.3</t>
  </si>
  <si>
    <t>0.4</t>
  </si>
  <si>
    <t>0.5</t>
  </si>
  <si>
    <t>0.6</t>
  </si>
  <si>
    <t>0.7</t>
  </si>
  <si>
    <t>0.8</t>
  </si>
  <si>
    <t>0.9</t>
  </si>
  <si>
    <t>忽略_100级最低生命</t>
    <phoneticPr fontId="1" type="noConversion"/>
  </si>
  <si>
    <t>忽略_100级最低攻击</t>
    <phoneticPr fontId="1" type="noConversion"/>
  </si>
  <si>
    <t>忽略_100级最低防御</t>
    <phoneticPr fontId="1" type="noConversion"/>
  </si>
  <si>
    <t>忽略_100级最低速度</t>
    <phoneticPr fontId="1" type="noConversion"/>
  </si>
  <si>
    <t>忽略_100级最高生命</t>
    <phoneticPr fontId="1" type="noConversion"/>
  </si>
  <si>
    <t>忽略_100级最高攻击</t>
    <phoneticPr fontId="1" type="noConversion"/>
  </si>
  <si>
    <t>忽略_100级最高防御</t>
    <phoneticPr fontId="1" type="noConversion"/>
  </si>
  <si>
    <t>忽略_100级最高速度</t>
    <phoneticPr fontId="1" type="noConversion"/>
  </si>
  <si>
    <t>20 30</t>
    <phoneticPr fontId="1" type="noConversion"/>
  </si>
  <si>
    <t>龙怒自带暴走</t>
    <phoneticPr fontId="1" type="noConversion"/>
  </si>
  <si>
    <t>回合数:10,状态编号:305</t>
    <phoneticPr fontId="1" type="noConversion"/>
  </si>
  <si>
    <t>龙怒+伤害</t>
    <phoneticPr fontId="1" type="noConversion"/>
  </si>
  <si>
    <t>自带暴走</t>
    <phoneticPr fontId="1" type="noConversion"/>
  </si>
  <si>
    <t>回合数:10,状态编号:104,基础数值:0.5</t>
    <phoneticPr fontId="1" type="noConversion"/>
  </si>
  <si>
    <t>+伤害</t>
    <phoneticPr fontId="1" type="noConversion"/>
  </si>
  <si>
    <t>6001 600101</t>
    <phoneticPr fontId="1" type="noConversion"/>
  </si>
  <si>
    <t>1006 3001 3002 6001</t>
    <phoneticPr fontId="1" type="noConversion"/>
  </si>
  <si>
    <t>执行时机:战斗开始,执行任务:技能,执行编号:6001</t>
    <phoneticPr fontId="1" type="noConversion"/>
  </si>
  <si>
    <t>执行时机:行动前,执行任务:伤害</t>
    <phoneticPr fontId="1" type="noConversion"/>
  </si>
  <si>
    <t>系数:0.5,吸血率:0.5</t>
    <phoneticPr fontId="1" type="noConversion"/>
  </si>
  <si>
    <t>龙威</t>
    <phoneticPr fontId="1" type="noConversion"/>
  </si>
  <si>
    <t>执行时机:战斗开始,执行任务:技能,执行编号:6002</t>
    <phoneticPr fontId="1" type="noConversion"/>
  </si>
  <si>
    <t>-属性</t>
    <phoneticPr fontId="1" type="noConversion"/>
  </si>
  <si>
    <t>回合数:10,状态编号:204,基础数值:0.1</t>
    <phoneticPr fontId="1" type="noConversion"/>
  </si>
  <si>
    <t>1006 3002 6002 8001</t>
    <phoneticPr fontId="1" type="noConversion"/>
  </si>
  <si>
    <t>1006 1006 1006</t>
    <phoneticPr fontId="1" type="noConversion"/>
  </si>
  <si>
    <t>我方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</si>
</sst>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微软雅黑"/>
      <family val="2"/>
      <charset val="134"/>
    </font>
    <font>
      <sz val="20"/>
      <color theme="1"/>
      <name val="等线"/>
      <family val="2"/>
      <scheme val="minor"/>
    </font>
    <font>
      <sz val="2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6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1" xfId="0" applyFont="1" applyFill="1" applyBorder="1" applyAlignment="1">
      <alignment vertical="center" textRotation="255"/>
    </xf>
    <xf numFmtId="0" fontId="2" fillId="4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vertical="center" textRotation="255"/>
    </xf>
    <xf numFmtId="0" fontId="3" fillId="0" borderId="0" xfId="0" applyFont="1"/>
    <xf numFmtId="0" fontId="2" fillId="5" borderId="1" xfId="0" applyFont="1" applyFill="1" applyBorder="1" applyAlignment="1">
      <alignment vertical="center" textRotation="255"/>
    </xf>
    <xf numFmtId="0" fontId="2" fillId="6" borderId="1" xfId="0" applyFont="1" applyFill="1" applyBorder="1" applyAlignment="1">
      <alignment vertical="center" textRotation="255"/>
    </xf>
    <xf numFmtId="0" fontId="2" fillId="7" borderId="1" xfId="0" applyFont="1" applyFill="1" applyBorder="1" applyAlignment="1">
      <alignment vertical="center" textRotation="255"/>
    </xf>
    <xf numFmtId="0" fontId="4" fillId="8" borderId="0" xfId="0" applyFont="1" applyFill="1" applyBorder="1" applyAlignment="1">
      <alignment vertical="center" textRotation="255"/>
    </xf>
    <xf numFmtId="0" fontId="2" fillId="9" borderId="1" xfId="0" applyFont="1" applyFill="1" applyBorder="1" applyAlignment="1">
      <alignment vertical="center" textRotation="255"/>
    </xf>
    <xf numFmtId="0" fontId="3" fillId="9" borderId="1" xfId="0" applyFont="1" applyFill="1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10" borderId="1" xfId="0" applyFont="1" applyFill="1" applyBorder="1"/>
    <xf numFmtId="0" fontId="3" fillId="11" borderId="1" xfId="0" applyFont="1" applyFill="1" applyBorder="1"/>
    <xf numFmtId="0" fontId="2" fillId="12" borderId="1" xfId="0" applyFont="1" applyFill="1" applyBorder="1" applyAlignment="1">
      <alignment vertical="center" textRotation="255"/>
    </xf>
    <xf numFmtId="0" fontId="2" fillId="12" borderId="1" xfId="0" applyFont="1" applyFill="1" applyBorder="1" applyAlignment="1">
      <alignment horizontal="center" vertical="center" textRotation="255"/>
    </xf>
    <xf numFmtId="0" fontId="2" fillId="8" borderId="1" xfId="0" applyFont="1" applyFill="1" applyBorder="1" applyAlignment="1">
      <alignment vertical="center" textRotation="255"/>
    </xf>
    <xf numFmtId="0" fontId="3" fillId="13" borderId="0" xfId="0" applyFont="1" applyFill="1"/>
    <xf numFmtId="0" fontId="3" fillId="14" borderId="0" xfId="0" applyFont="1" applyFill="1"/>
    <xf numFmtId="0" fontId="3" fillId="6" borderId="0" xfId="0" applyFont="1" applyFill="1"/>
    <xf numFmtId="0" fontId="3" fillId="0" borderId="0" xfId="0" quotePrefix="1" applyFont="1"/>
    <xf numFmtId="9" fontId="3" fillId="0" borderId="0" xfId="0" quotePrefix="1" applyNumberFormat="1" applyFont="1"/>
    <xf numFmtId="0" fontId="3" fillId="8" borderId="0" xfId="0" applyFont="1" applyFill="1"/>
    <xf numFmtId="0" fontId="0" fillId="8" borderId="0" xfId="0" applyFill="1"/>
    <xf numFmtId="0" fontId="2" fillId="15" borderId="1" xfId="0" applyFont="1" applyFill="1" applyBorder="1" applyAlignment="1">
      <alignment vertical="center" textRotation="255"/>
    </xf>
    <xf numFmtId="49" fontId="3" fillId="0" borderId="0" xfId="0" applyNumberFormat="1" applyFont="1"/>
    <xf numFmtId="0" fontId="2" fillId="16" borderId="1" xfId="0" applyFont="1" applyFill="1" applyBorder="1" applyAlignment="1">
      <alignment vertical="center" textRotation="255"/>
    </xf>
    <xf numFmtId="0" fontId="2" fillId="17" borderId="1" xfId="0" applyFont="1" applyFill="1" applyBorder="1" applyAlignment="1">
      <alignment vertical="center" textRotation="255"/>
    </xf>
    <xf numFmtId="0" fontId="3" fillId="11" borderId="0" xfId="0" applyFont="1" applyFill="1"/>
    <xf numFmtId="0" fontId="0" fillId="11" borderId="0" xfId="0" applyFill="1"/>
    <xf numFmtId="9" fontId="3" fillId="11" borderId="0" xfId="0" applyNumberFormat="1" applyFont="1" applyFill="1"/>
    <xf numFmtId="0" fontId="3" fillId="18" borderId="0" xfId="0" applyFont="1" applyFill="1"/>
    <xf numFmtId="0" fontId="0" fillId="18" borderId="0" xfId="0" applyFill="1"/>
    <xf numFmtId="0" fontId="3" fillId="18" borderId="0" xfId="0" quotePrefix="1" applyFont="1" applyFill="1"/>
    <xf numFmtId="0" fontId="3" fillId="19" borderId="0" xfId="0" applyFont="1" applyFill="1"/>
    <xf numFmtId="9" fontId="3" fillId="19" borderId="0" xfId="0" applyNumberFormat="1" applyFont="1" applyFill="1"/>
    <xf numFmtId="0" fontId="0" fillId="19" borderId="0" xfId="0" applyFill="1"/>
    <xf numFmtId="9" fontId="3" fillId="14" borderId="0" xfId="0" quotePrefix="1" applyNumberFormat="1" applyFont="1" applyFill="1"/>
    <xf numFmtId="0" fontId="0" fillId="14" borderId="0" xfId="0" applyFill="1"/>
    <xf numFmtId="0" fontId="3" fillId="20" borderId="0" xfId="0" applyFont="1" applyFill="1"/>
    <xf numFmtId="0" fontId="0" fillId="20" borderId="0" xfId="0" applyFill="1"/>
    <xf numFmtId="0" fontId="3" fillId="7" borderId="0" xfId="0" applyFont="1" applyFill="1"/>
    <xf numFmtId="0" fontId="0" fillId="7" borderId="0" xfId="0" applyFill="1"/>
    <xf numFmtId="0" fontId="3" fillId="21" borderId="0" xfId="0" applyFont="1" applyFill="1"/>
    <xf numFmtId="0" fontId="0" fillId="21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2"/>
  <sheetViews>
    <sheetView tabSelected="1" topLeftCell="B1" zoomScale="85" zoomScaleNormal="85" workbookViewId="0">
      <selection activeCell="H4" sqref="H4"/>
    </sheetView>
  </sheetViews>
  <sheetFormatPr defaultRowHeight="25.5" x14ac:dyDescent="0.35"/>
  <cols>
    <col min="1" max="2" width="9.875" style="4" bestFit="1" customWidth="1"/>
    <col min="3" max="3" width="21.75" style="4" bestFit="1" customWidth="1"/>
    <col min="4" max="5" width="13.5" style="4" customWidth="1"/>
    <col min="6" max="8" width="9.875" style="4" bestFit="1" customWidth="1"/>
    <col min="9" max="9" width="49.875" style="4" customWidth="1"/>
    <col min="10" max="10" width="28.375" style="4" customWidth="1"/>
    <col min="11" max="17" width="14.25" style="4" bestFit="1" customWidth="1"/>
    <col min="18" max="16384" width="9" style="4"/>
  </cols>
  <sheetData>
    <row r="1" spans="1:17" ht="355.5" customHeight="1" x14ac:dyDescent="0.35">
      <c r="A1" s="1" t="s">
        <v>2</v>
      </c>
      <c r="B1" s="2" t="s">
        <v>3</v>
      </c>
      <c r="C1" s="3" t="s">
        <v>1</v>
      </c>
      <c r="D1" s="3" t="s">
        <v>35</v>
      </c>
      <c r="E1" s="5" t="s">
        <v>5</v>
      </c>
      <c r="F1" s="5" t="s">
        <v>4</v>
      </c>
      <c r="G1" s="5" t="s">
        <v>6</v>
      </c>
      <c r="H1" s="5" t="s">
        <v>7</v>
      </c>
      <c r="I1" s="8" t="s">
        <v>429</v>
      </c>
      <c r="J1" s="3" t="s">
        <v>500</v>
      </c>
      <c r="K1" s="3" t="s">
        <v>501</v>
      </c>
      <c r="L1" s="3" t="s">
        <v>502</v>
      </c>
      <c r="M1" s="3" t="s">
        <v>503</v>
      </c>
      <c r="N1" s="7" t="s">
        <v>504</v>
      </c>
      <c r="O1" s="7" t="s">
        <v>505</v>
      </c>
      <c r="P1" s="7" t="s">
        <v>506</v>
      </c>
      <c r="Q1" s="7" t="s">
        <v>507</v>
      </c>
    </row>
    <row r="2" spans="1:17" x14ac:dyDescent="0.35">
      <c r="B2" s="14">
        <v>1</v>
      </c>
      <c r="C2" s="15" t="str">
        <f>忽略_初始数值!A2</f>
        <v>妙蛙种子</v>
      </c>
      <c r="D2" s="4" t="s">
        <v>189</v>
      </c>
      <c r="E2" s="4">
        <f>忽略_初始数值!B2*10</f>
        <v>450</v>
      </c>
      <c r="F2" s="4">
        <f>忽略_初始数值!C2</f>
        <v>49</v>
      </c>
      <c r="G2" s="4">
        <f>忽略_初始数值!D2</f>
        <v>49</v>
      </c>
      <c r="H2" s="4">
        <f>忽略_初始数值!E2</f>
        <v>45</v>
      </c>
      <c r="I2" s="4" t="s">
        <v>430</v>
      </c>
      <c r="J2" s="4">
        <f>E2+99*VLOOKUP(1,资质!B:C,2,FALSE)</f>
        <v>549</v>
      </c>
      <c r="K2" s="4">
        <f>F2+99*VLOOKUP(1,资质!B:D,3,FALSE)</f>
        <v>58.9</v>
      </c>
      <c r="L2" s="4">
        <f>G2+99*VLOOKUP(1,资质!B:E,4,FALSE)</f>
        <v>58.9</v>
      </c>
      <c r="M2" s="4">
        <f>H2+99*VLOOKUP(1,资质!B:F,5,FALSE)</f>
        <v>54.9</v>
      </c>
      <c r="N2" s="4">
        <f>E2+99*VLOOKUP(10,资质!B:C,2,FALSE)</f>
        <v>1440</v>
      </c>
      <c r="O2" s="4">
        <f>F2+99*VLOOKUP(10,资质!B:D,3,FALSE)</f>
        <v>148</v>
      </c>
      <c r="P2" s="4">
        <f>G2+99*VLOOKUP(10,资质!B:E,4,FALSE)</f>
        <v>148</v>
      </c>
      <c r="Q2" s="4">
        <f>H2+99*VLOOKUP(10,资质!B:F,5,FALSE)</f>
        <v>144</v>
      </c>
    </row>
    <row r="3" spans="1:17" x14ac:dyDescent="0.35">
      <c r="B3" s="14">
        <v>2</v>
      </c>
      <c r="C3" s="15" t="str">
        <f>忽略_初始数值!A3</f>
        <v>妙蛙草</v>
      </c>
      <c r="D3" s="4" t="s">
        <v>189</v>
      </c>
      <c r="E3" s="4">
        <f>忽略_初始数值!B3*10</f>
        <v>600</v>
      </c>
      <c r="F3" s="4">
        <f>忽略_初始数值!C3</f>
        <v>62</v>
      </c>
      <c r="G3" s="4">
        <f>忽略_初始数值!D3</f>
        <v>63</v>
      </c>
      <c r="H3" s="4">
        <f>忽略_初始数值!E3</f>
        <v>60</v>
      </c>
      <c r="I3" s="4" t="s">
        <v>431</v>
      </c>
      <c r="J3" s="4">
        <f>E3+99*VLOOKUP(1,资质!B:C,2,FALSE)</f>
        <v>699</v>
      </c>
      <c r="K3" s="4">
        <f>F3+99*VLOOKUP(1,资质!B:D,3,FALSE)</f>
        <v>71.900000000000006</v>
      </c>
      <c r="L3" s="4">
        <f>G3+99*VLOOKUP(1,资质!B:E,4,FALSE)</f>
        <v>72.900000000000006</v>
      </c>
      <c r="M3" s="4">
        <f>H3+99*VLOOKUP(1,资质!B:F,5,FALSE)</f>
        <v>69.900000000000006</v>
      </c>
      <c r="N3" s="4">
        <f>E3+99*VLOOKUP(10,资质!B:C,2,FALSE)</f>
        <v>1590</v>
      </c>
      <c r="O3" s="4">
        <f>F3+99*VLOOKUP(10,资质!B:D,3,FALSE)</f>
        <v>161</v>
      </c>
      <c r="P3" s="4">
        <f>G3+99*VLOOKUP(10,资质!B:E,4,FALSE)</f>
        <v>162</v>
      </c>
      <c r="Q3" s="4">
        <f>H3+99*VLOOKUP(10,资质!B:F,5,FALSE)</f>
        <v>159</v>
      </c>
    </row>
    <row r="4" spans="1:17" x14ac:dyDescent="0.35">
      <c r="B4" s="14">
        <v>3</v>
      </c>
      <c r="C4" s="15" t="str">
        <f>忽略_初始数值!A4</f>
        <v>妙蛙花</v>
      </c>
      <c r="D4" s="4" t="s">
        <v>189</v>
      </c>
      <c r="E4" s="4">
        <f>忽略_初始数值!B4*10</f>
        <v>800</v>
      </c>
      <c r="F4" s="4">
        <f>忽略_初始数值!C4</f>
        <v>82</v>
      </c>
      <c r="G4" s="4">
        <f>忽略_初始数值!D4</f>
        <v>83</v>
      </c>
      <c r="H4" s="4">
        <f>忽略_初始数值!E4</f>
        <v>80</v>
      </c>
      <c r="I4" s="4" t="s">
        <v>432</v>
      </c>
      <c r="J4" s="4">
        <f>E4+99*VLOOKUP(1,资质!B:C,2,FALSE)</f>
        <v>899</v>
      </c>
      <c r="K4" s="4">
        <f>F4+99*VLOOKUP(1,资质!B:D,3,FALSE)</f>
        <v>91.9</v>
      </c>
      <c r="L4" s="4">
        <f>G4+99*VLOOKUP(1,资质!B:E,4,FALSE)</f>
        <v>92.9</v>
      </c>
      <c r="M4" s="4">
        <f>H4+99*VLOOKUP(1,资质!B:F,5,FALSE)</f>
        <v>89.9</v>
      </c>
      <c r="N4" s="4">
        <f>E4+99*VLOOKUP(10,资质!B:C,2,FALSE)</f>
        <v>1790</v>
      </c>
      <c r="O4" s="4">
        <f>F4+99*VLOOKUP(10,资质!B:D,3,FALSE)</f>
        <v>181</v>
      </c>
      <c r="P4" s="4">
        <f>G4+99*VLOOKUP(10,资质!B:E,4,FALSE)</f>
        <v>182</v>
      </c>
      <c r="Q4" s="4">
        <f>H4+99*VLOOKUP(10,资质!B:F,5,FALSE)</f>
        <v>179</v>
      </c>
    </row>
    <row r="5" spans="1:17" x14ac:dyDescent="0.35">
      <c r="B5" s="14">
        <v>4</v>
      </c>
      <c r="C5" s="15" t="str">
        <f>忽略_初始数值!A5</f>
        <v>小火龙</v>
      </c>
      <c r="D5" s="4" t="s">
        <v>27</v>
      </c>
      <c r="E5" s="4">
        <f>忽略_初始数值!B5*10</f>
        <v>390</v>
      </c>
      <c r="F5" s="4">
        <f>忽略_初始数值!C5</f>
        <v>52</v>
      </c>
      <c r="G5" s="4">
        <f>忽略_初始数值!D5</f>
        <v>43</v>
      </c>
      <c r="H5" s="4">
        <f>忽略_初始数值!E5</f>
        <v>65</v>
      </c>
      <c r="I5" s="4" t="s">
        <v>453</v>
      </c>
      <c r="J5" s="4">
        <f>E5+99*VLOOKUP(1,资质!B:C,2,FALSE)</f>
        <v>489</v>
      </c>
      <c r="K5" s="4">
        <f>F5+99*VLOOKUP(1,资质!B:D,3,FALSE)</f>
        <v>61.9</v>
      </c>
      <c r="L5" s="4">
        <f>G5+99*VLOOKUP(1,资质!B:E,4,FALSE)</f>
        <v>52.9</v>
      </c>
      <c r="M5" s="4">
        <f>H5+99*VLOOKUP(1,资质!B:F,5,FALSE)</f>
        <v>74.900000000000006</v>
      </c>
      <c r="N5" s="4">
        <f>E5+99*VLOOKUP(10,资质!B:C,2,FALSE)</f>
        <v>1380</v>
      </c>
      <c r="O5" s="4">
        <f>F5+99*VLOOKUP(10,资质!B:D,3,FALSE)</f>
        <v>151</v>
      </c>
      <c r="P5" s="4">
        <f>G5+99*VLOOKUP(10,资质!B:E,4,FALSE)</f>
        <v>142</v>
      </c>
      <c r="Q5" s="4">
        <f>H5+99*VLOOKUP(10,资质!B:F,5,FALSE)</f>
        <v>164</v>
      </c>
    </row>
    <row r="6" spans="1:17" x14ac:dyDescent="0.35">
      <c r="B6" s="14">
        <v>5</v>
      </c>
      <c r="C6" s="15" t="str">
        <f>忽略_初始数值!A6</f>
        <v>火恐龙</v>
      </c>
      <c r="D6" s="4" t="s">
        <v>27</v>
      </c>
      <c r="E6" s="4">
        <f>忽略_初始数值!B6*10</f>
        <v>580</v>
      </c>
      <c r="F6" s="4">
        <f>忽略_初始数值!C6</f>
        <v>64</v>
      </c>
      <c r="G6" s="4">
        <f>忽略_初始数值!D6</f>
        <v>58</v>
      </c>
      <c r="H6" s="4">
        <f>忽略_初始数值!E6</f>
        <v>80</v>
      </c>
      <c r="I6" s="4" t="s">
        <v>516</v>
      </c>
      <c r="J6" s="4">
        <f>E6+99*VLOOKUP(1,资质!B:C,2,FALSE)</f>
        <v>679</v>
      </c>
      <c r="K6" s="4">
        <f>F6+99*VLOOKUP(1,资质!B:D,3,FALSE)</f>
        <v>73.900000000000006</v>
      </c>
      <c r="L6" s="4">
        <f>G6+99*VLOOKUP(1,资质!B:E,4,FALSE)</f>
        <v>67.900000000000006</v>
      </c>
      <c r="M6" s="4">
        <f>H6+99*VLOOKUP(1,资质!B:F,5,FALSE)</f>
        <v>89.9</v>
      </c>
      <c r="N6" s="4">
        <f>E6+99*VLOOKUP(10,资质!B:C,2,FALSE)</f>
        <v>1570</v>
      </c>
      <c r="O6" s="4">
        <f>F6+99*VLOOKUP(10,资质!B:D,3,FALSE)</f>
        <v>163</v>
      </c>
      <c r="P6" s="4">
        <f>G6+99*VLOOKUP(10,资质!B:E,4,FALSE)</f>
        <v>157</v>
      </c>
      <c r="Q6" s="4">
        <f>H6+99*VLOOKUP(10,资质!B:F,5,FALSE)</f>
        <v>179</v>
      </c>
    </row>
    <row r="7" spans="1:17" x14ac:dyDescent="0.35">
      <c r="B7" s="14">
        <v>6</v>
      </c>
      <c r="C7" s="15" t="str">
        <f>忽略_初始数值!A7</f>
        <v>喷火龙</v>
      </c>
      <c r="D7" s="4" t="s">
        <v>188</v>
      </c>
      <c r="E7" s="4">
        <f>忽略_初始数值!B7*10</f>
        <v>780</v>
      </c>
      <c r="F7" s="4">
        <f>忽略_初始数值!C7</f>
        <v>84</v>
      </c>
      <c r="G7" s="4">
        <f>忽略_初始数值!D7</f>
        <v>78</v>
      </c>
      <c r="H7" s="4">
        <f>忽略_初始数值!E7</f>
        <v>100</v>
      </c>
      <c r="I7" s="4" t="s">
        <v>524</v>
      </c>
      <c r="J7" s="4">
        <f>E7+99*VLOOKUP(1,资质!B:C,2,FALSE)</f>
        <v>879</v>
      </c>
      <c r="K7" s="4">
        <f>F7+99*VLOOKUP(1,资质!B:D,3,FALSE)</f>
        <v>93.9</v>
      </c>
      <c r="L7" s="4">
        <f>G7+99*VLOOKUP(1,资质!B:E,4,FALSE)</f>
        <v>87.9</v>
      </c>
      <c r="M7" s="4">
        <f>H7+99*VLOOKUP(1,资质!B:F,5,FALSE)</f>
        <v>109.9</v>
      </c>
      <c r="N7" s="4">
        <f>E7+99*VLOOKUP(10,资质!B:C,2,FALSE)</f>
        <v>1770</v>
      </c>
      <c r="O7" s="4">
        <f>F7+99*VLOOKUP(10,资质!B:D,3,FALSE)</f>
        <v>183</v>
      </c>
      <c r="P7" s="4">
        <f>G7+99*VLOOKUP(10,资质!B:E,4,FALSE)</f>
        <v>177</v>
      </c>
      <c r="Q7" s="4">
        <f>H7+99*VLOOKUP(10,资质!B:F,5,FALSE)</f>
        <v>199</v>
      </c>
    </row>
    <row r="8" spans="1:17" x14ac:dyDescent="0.35">
      <c r="B8" s="14">
        <v>7</v>
      </c>
      <c r="C8" s="15" t="str">
        <f>忽略_初始数值!A8</f>
        <v>杰尼龟</v>
      </c>
      <c r="D8" s="4" t="s">
        <v>28</v>
      </c>
      <c r="E8" s="4">
        <f>忽略_初始数值!B8*10</f>
        <v>440</v>
      </c>
      <c r="F8" s="4">
        <f>忽略_初始数值!C8</f>
        <v>48</v>
      </c>
      <c r="G8" s="4">
        <f>忽略_初始数值!D8</f>
        <v>65</v>
      </c>
      <c r="H8" s="4">
        <f>忽略_初始数值!E8</f>
        <v>43</v>
      </c>
      <c r="I8" s="4" t="s">
        <v>404</v>
      </c>
      <c r="J8" s="4">
        <f>E8+99*VLOOKUP(1,资质!B:C,2,FALSE)</f>
        <v>539</v>
      </c>
      <c r="K8" s="4">
        <f>F8+99*VLOOKUP(1,资质!B:D,3,FALSE)</f>
        <v>57.9</v>
      </c>
      <c r="L8" s="4">
        <f>G8+99*VLOOKUP(1,资质!B:E,4,FALSE)</f>
        <v>74.900000000000006</v>
      </c>
      <c r="M8" s="4">
        <f>H8+99*VLOOKUP(1,资质!B:F,5,FALSE)</f>
        <v>52.9</v>
      </c>
      <c r="N8" s="4">
        <f>E8+99*VLOOKUP(10,资质!B:C,2,FALSE)</f>
        <v>1430</v>
      </c>
      <c r="O8" s="4">
        <f>F8+99*VLOOKUP(10,资质!B:D,3,FALSE)</f>
        <v>147</v>
      </c>
      <c r="P8" s="4">
        <f>G8+99*VLOOKUP(10,资质!B:E,4,FALSE)</f>
        <v>164</v>
      </c>
      <c r="Q8" s="4">
        <f>H8+99*VLOOKUP(10,资质!B:F,5,FALSE)</f>
        <v>142</v>
      </c>
    </row>
    <row r="9" spans="1:17" x14ac:dyDescent="0.35">
      <c r="B9" s="14">
        <v>8</v>
      </c>
      <c r="C9" s="15" t="str">
        <f>忽略_初始数值!A9</f>
        <v>卡咪龟</v>
      </c>
      <c r="D9" s="4" t="s">
        <v>28</v>
      </c>
      <c r="E9" s="4">
        <f>忽略_初始数值!B9*10</f>
        <v>590</v>
      </c>
      <c r="F9" s="4">
        <f>忽略_初始数值!C9</f>
        <v>63</v>
      </c>
      <c r="G9" s="4">
        <f>忽略_初始数值!D9</f>
        <v>80</v>
      </c>
      <c r="H9" s="4">
        <f>忽略_初始数值!E9</f>
        <v>58</v>
      </c>
      <c r="I9" s="4" t="s">
        <v>420</v>
      </c>
      <c r="J9" s="4">
        <f>E9+99*VLOOKUP(1,资质!B:C,2,FALSE)</f>
        <v>689</v>
      </c>
      <c r="K9" s="4">
        <f>F9+99*VLOOKUP(1,资质!B:D,3,FALSE)</f>
        <v>72.900000000000006</v>
      </c>
      <c r="L9" s="4">
        <f>G9+99*VLOOKUP(1,资质!B:E,4,FALSE)</f>
        <v>89.9</v>
      </c>
      <c r="M9" s="4">
        <f>H9+99*VLOOKUP(1,资质!B:F,5,FALSE)</f>
        <v>67.900000000000006</v>
      </c>
      <c r="N9" s="4">
        <f>E9+99*VLOOKUP(10,资质!B:C,2,FALSE)</f>
        <v>1580</v>
      </c>
      <c r="O9" s="4">
        <f>F9+99*VLOOKUP(10,资质!B:D,3,FALSE)</f>
        <v>162</v>
      </c>
      <c r="P9" s="4">
        <f>G9+99*VLOOKUP(10,资质!B:E,4,FALSE)</f>
        <v>179</v>
      </c>
      <c r="Q9" s="4">
        <f>H9+99*VLOOKUP(10,资质!B:F,5,FALSE)</f>
        <v>157</v>
      </c>
    </row>
    <row r="10" spans="1:17" x14ac:dyDescent="0.35">
      <c r="B10" s="14">
        <v>9</v>
      </c>
      <c r="C10" s="15" t="str">
        <f>忽略_初始数值!A10</f>
        <v>水箭龟</v>
      </c>
      <c r="D10" s="4" t="s">
        <v>28</v>
      </c>
      <c r="E10" s="4">
        <f>忽略_初始数值!B10*10</f>
        <v>790</v>
      </c>
      <c r="F10" s="4">
        <f>忽略_初始数值!C10</f>
        <v>83</v>
      </c>
      <c r="G10" s="4">
        <f>忽略_初始数值!D10</f>
        <v>100</v>
      </c>
      <c r="H10" s="4">
        <f>忽略_初始数值!E10</f>
        <v>78</v>
      </c>
      <c r="I10" s="4" t="s">
        <v>421</v>
      </c>
      <c r="J10" s="4">
        <f>E10+99*VLOOKUP(1,资质!B:C,2,FALSE)</f>
        <v>889</v>
      </c>
      <c r="K10" s="4">
        <f>F10+99*VLOOKUP(1,资质!B:D,3,FALSE)</f>
        <v>92.9</v>
      </c>
      <c r="L10" s="4">
        <f>G10+99*VLOOKUP(1,资质!B:E,4,FALSE)</f>
        <v>109.9</v>
      </c>
      <c r="M10" s="4">
        <f>H10+99*VLOOKUP(1,资质!B:F,5,FALSE)</f>
        <v>87.9</v>
      </c>
      <c r="N10" s="4">
        <f>E10+99*VLOOKUP(10,资质!B:C,2,FALSE)</f>
        <v>1780</v>
      </c>
      <c r="O10" s="4">
        <f>F10+99*VLOOKUP(10,资质!B:D,3,FALSE)</f>
        <v>182</v>
      </c>
      <c r="P10" s="4">
        <f>G10+99*VLOOKUP(10,资质!B:E,4,FALSE)</f>
        <v>199</v>
      </c>
      <c r="Q10" s="4">
        <f>H10+99*VLOOKUP(10,资质!B:F,5,FALSE)</f>
        <v>177</v>
      </c>
    </row>
    <row r="11" spans="1:17" x14ac:dyDescent="0.35">
      <c r="B11" s="14">
        <v>10</v>
      </c>
      <c r="C11" s="15" t="str">
        <f>忽略_初始数值!A11</f>
        <v>绿毛虫</v>
      </c>
      <c r="D11" s="4" t="s">
        <v>25</v>
      </c>
      <c r="E11" s="4">
        <f>忽略_初始数值!B11*10</f>
        <v>450</v>
      </c>
      <c r="F11" s="4">
        <f>忽略_初始数值!C11</f>
        <v>30</v>
      </c>
      <c r="G11" s="4">
        <f>忽略_初始数值!D11</f>
        <v>35</v>
      </c>
      <c r="H11" s="4">
        <f>忽略_初始数值!E11</f>
        <v>45</v>
      </c>
      <c r="I11" s="4">
        <v>1001</v>
      </c>
      <c r="J11" s="4">
        <f>E11+99*VLOOKUP(1,资质!B:C,2,FALSE)</f>
        <v>549</v>
      </c>
      <c r="K11" s="4">
        <f>F11+99*VLOOKUP(1,资质!B:D,3,FALSE)</f>
        <v>39.9</v>
      </c>
      <c r="L11" s="4">
        <f>G11+99*VLOOKUP(1,资质!B:E,4,FALSE)</f>
        <v>44.9</v>
      </c>
      <c r="M11" s="4">
        <f>H11+99*VLOOKUP(1,资质!B:F,5,FALSE)</f>
        <v>54.9</v>
      </c>
      <c r="N11" s="4">
        <f>E11+99*VLOOKUP(10,资质!B:C,2,FALSE)</f>
        <v>1440</v>
      </c>
      <c r="O11" s="4">
        <f>F11+99*VLOOKUP(10,资质!B:D,3,FALSE)</f>
        <v>129</v>
      </c>
      <c r="P11" s="4">
        <f>G11+99*VLOOKUP(10,资质!B:E,4,FALSE)</f>
        <v>134</v>
      </c>
      <c r="Q11" s="4">
        <f>H11+99*VLOOKUP(10,资质!B:F,5,FALSE)</f>
        <v>144</v>
      </c>
    </row>
    <row r="12" spans="1:17" x14ac:dyDescent="0.35">
      <c r="A12" s="4">
        <v>1</v>
      </c>
      <c r="B12" s="14">
        <v>11</v>
      </c>
      <c r="C12" s="15" t="str">
        <f>忽略_初始数值!A12</f>
        <v>铁甲蛹</v>
      </c>
      <c r="D12" s="4" t="s">
        <v>25</v>
      </c>
      <c r="E12" s="4">
        <f>忽略_初始数值!B12*10</f>
        <v>500</v>
      </c>
      <c r="F12" s="4">
        <f>忽略_初始数值!C12</f>
        <v>20</v>
      </c>
      <c r="G12" s="4">
        <f>忽略_初始数值!D12</f>
        <v>55</v>
      </c>
      <c r="H12" s="4">
        <f>忽略_初始数值!E12</f>
        <v>30</v>
      </c>
      <c r="I12" s="4">
        <v>1001</v>
      </c>
      <c r="J12" s="4">
        <f>E12+99*VLOOKUP(1,资质!B:C,2,FALSE)</f>
        <v>599</v>
      </c>
      <c r="K12" s="4">
        <f>F12+99*VLOOKUP(1,资质!B:D,3,FALSE)</f>
        <v>29.9</v>
      </c>
      <c r="L12" s="4">
        <f>G12+99*VLOOKUP(1,资质!B:E,4,FALSE)</f>
        <v>64.900000000000006</v>
      </c>
      <c r="M12" s="4">
        <f>H12+99*VLOOKUP(1,资质!B:F,5,FALSE)</f>
        <v>39.9</v>
      </c>
      <c r="N12" s="4">
        <f>E12+99*VLOOKUP(10,资质!B:C,2,FALSE)</f>
        <v>1490</v>
      </c>
      <c r="O12" s="4">
        <f>F12+99*VLOOKUP(10,资质!B:D,3,FALSE)</f>
        <v>119</v>
      </c>
      <c r="P12" s="4">
        <f>G12+99*VLOOKUP(10,资质!B:E,4,FALSE)</f>
        <v>154</v>
      </c>
      <c r="Q12" s="4">
        <f>H12+99*VLOOKUP(10,资质!B:F,5,FALSE)</f>
        <v>129</v>
      </c>
    </row>
    <row r="13" spans="1:17" x14ac:dyDescent="0.35">
      <c r="A13" s="4">
        <v>1</v>
      </c>
      <c r="B13" s="14">
        <v>12</v>
      </c>
      <c r="C13" s="15" t="str">
        <f>忽略_初始数值!A13</f>
        <v>巴大蝶</v>
      </c>
      <c r="D13" s="4" t="s">
        <v>187</v>
      </c>
      <c r="E13" s="4">
        <f>忽略_初始数值!B13*10</f>
        <v>600</v>
      </c>
      <c r="F13" s="4">
        <f>忽略_初始数值!C13</f>
        <v>45</v>
      </c>
      <c r="G13" s="4">
        <f>忽略_初始数值!D13</f>
        <v>50</v>
      </c>
      <c r="H13" s="4">
        <f>忽略_初始数值!E13</f>
        <v>70</v>
      </c>
      <c r="I13" s="4">
        <v>1001</v>
      </c>
      <c r="J13" s="4">
        <f>E13+99*VLOOKUP(1,资质!B:C,2,FALSE)</f>
        <v>699</v>
      </c>
      <c r="K13" s="4">
        <f>F13+99*VLOOKUP(1,资质!B:D,3,FALSE)</f>
        <v>54.9</v>
      </c>
      <c r="L13" s="4">
        <f>G13+99*VLOOKUP(1,资质!B:E,4,FALSE)</f>
        <v>59.9</v>
      </c>
      <c r="M13" s="4">
        <f>H13+99*VLOOKUP(1,资质!B:F,5,FALSE)</f>
        <v>79.900000000000006</v>
      </c>
      <c r="N13" s="4">
        <f>E13+99*VLOOKUP(10,资质!B:C,2,FALSE)</f>
        <v>1590</v>
      </c>
      <c r="O13" s="4">
        <f>F13+99*VLOOKUP(10,资质!B:D,3,FALSE)</f>
        <v>144</v>
      </c>
      <c r="P13" s="4">
        <f>G13+99*VLOOKUP(10,资质!B:E,4,FALSE)</f>
        <v>149</v>
      </c>
      <c r="Q13" s="4">
        <f>H13+99*VLOOKUP(10,资质!B:F,5,FALSE)</f>
        <v>169</v>
      </c>
    </row>
    <row r="14" spans="1:17" x14ac:dyDescent="0.35">
      <c r="A14" s="4">
        <v>1</v>
      </c>
      <c r="B14" s="14">
        <v>13</v>
      </c>
      <c r="C14" s="15" t="str">
        <f>忽略_初始数值!A14</f>
        <v>独角虫</v>
      </c>
      <c r="D14" s="4" t="s">
        <v>186</v>
      </c>
      <c r="E14" s="4">
        <f>忽略_初始数值!B14*10</f>
        <v>400</v>
      </c>
      <c r="F14" s="4">
        <f>忽略_初始数值!C14</f>
        <v>35</v>
      </c>
      <c r="G14" s="4">
        <f>忽略_初始数值!D14</f>
        <v>30</v>
      </c>
      <c r="H14" s="4">
        <f>忽略_初始数值!E14</f>
        <v>50</v>
      </c>
      <c r="I14" s="4">
        <v>1001</v>
      </c>
      <c r="J14" s="4">
        <f>E14+99*VLOOKUP(1,资质!B:C,2,FALSE)</f>
        <v>499</v>
      </c>
      <c r="K14" s="4">
        <f>F14+99*VLOOKUP(1,资质!B:D,3,FALSE)</f>
        <v>44.9</v>
      </c>
      <c r="L14" s="4">
        <f>G14+99*VLOOKUP(1,资质!B:E,4,FALSE)</f>
        <v>39.9</v>
      </c>
      <c r="M14" s="4">
        <f>H14+99*VLOOKUP(1,资质!B:F,5,FALSE)</f>
        <v>59.9</v>
      </c>
      <c r="N14" s="4">
        <f>E14+99*VLOOKUP(10,资质!B:C,2,FALSE)</f>
        <v>1390</v>
      </c>
      <c r="O14" s="4">
        <f>F14+99*VLOOKUP(10,资质!B:D,3,FALSE)</f>
        <v>134</v>
      </c>
      <c r="P14" s="4">
        <f>G14+99*VLOOKUP(10,资质!B:E,4,FALSE)</f>
        <v>129</v>
      </c>
      <c r="Q14" s="4">
        <f>H14+99*VLOOKUP(10,资质!B:F,5,FALSE)</f>
        <v>149</v>
      </c>
    </row>
    <row r="15" spans="1:17" x14ac:dyDescent="0.35">
      <c r="A15" s="4">
        <v>1</v>
      </c>
      <c r="B15" s="14">
        <v>14</v>
      </c>
      <c r="C15" s="15" t="str">
        <f>忽略_初始数值!A15</f>
        <v>铁壳蛹</v>
      </c>
      <c r="D15" s="4" t="s">
        <v>186</v>
      </c>
      <c r="E15" s="4">
        <f>忽略_初始数值!B15*10</f>
        <v>450</v>
      </c>
      <c r="F15" s="4">
        <f>忽略_初始数值!C15</f>
        <v>25</v>
      </c>
      <c r="G15" s="4">
        <f>忽略_初始数值!D15</f>
        <v>50</v>
      </c>
      <c r="H15" s="4">
        <f>忽略_初始数值!E15</f>
        <v>35</v>
      </c>
      <c r="I15" s="4">
        <v>1001</v>
      </c>
      <c r="J15" s="4">
        <f>E15+99*VLOOKUP(1,资质!B:C,2,FALSE)</f>
        <v>549</v>
      </c>
      <c r="K15" s="4">
        <f>F15+99*VLOOKUP(1,资质!B:D,3,FALSE)</f>
        <v>34.9</v>
      </c>
      <c r="L15" s="4">
        <f>G15+99*VLOOKUP(1,资质!B:E,4,FALSE)</f>
        <v>59.9</v>
      </c>
      <c r="M15" s="4">
        <f>H15+99*VLOOKUP(1,资质!B:F,5,FALSE)</f>
        <v>44.9</v>
      </c>
      <c r="N15" s="4">
        <f>E15+99*VLOOKUP(10,资质!B:C,2,FALSE)</f>
        <v>1440</v>
      </c>
      <c r="O15" s="4">
        <f>F15+99*VLOOKUP(10,资质!B:D,3,FALSE)</f>
        <v>124</v>
      </c>
      <c r="P15" s="4">
        <f>G15+99*VLOOKUP(10,资质!B:E,4,FALSE)</f>
        <v>149</v>
      </c>
      <c r="Q15" s="4">
        <f>H15+99*VLOOKUP(10,资质!B:F,5,FALSE)</f>
        <v>134</v>
      </c>
    </row>
    <row r="16" spans="1:17" x14ac:dyDescent="0.35">
      <c r="A16" s="4">
        <v>1</v>
      </c>
      <c r="B16" s="14">
        <v>15</v>
      </c>
      <c r="C16" s="15" t="str">
        <f>忽略_初始数值!A16</f>
        <v>大针蜂</v>
      </c>
      <c r="D16" s="4" t="s">
        <v>186</v>
      </c>
      <c r="E16" s="4">
        <f>忽略_初始数值!B16*10</f>
        <v>650</v>
      </c>
      <c r="F16" s="4">
        <f>忽略_初始数值!C16</f>
        <v>90</v>
      </c>
      <c r="G16" s="4">
        <f>忽略_初始数值!D16</f>
        <v>40</v>
      </c>
      <c r="H16" s="4">
        <f>忽略_初始数值!E16</f>
        <v>75</v>
      </c>
      <c r="I16" s="4">
        <v>1001</v>
      </c>
      <c r="J16" s="4">
        <f>E16+99*VLOOKUP(1,资质!B:C,2,FALSE)</f>
        <v>749</v>
      </c>
      <c r="K16" s="4">
        <f>F16+99*VLOOKUP(1,资质!B:D,3,FALSE)</f>
        <v>99.9</v>
      </c>
      <c r="L16" s="4">
        <f>G16+99*VLOOKUP(1,资质!B:E,4,FALSE)</f>
        <v>49.9</v>
      </c>
      <c r="M16" s="4">
        <f>H16+99*VLOOKUP(1,资质!B:F,5,FALSE)</f>
        <v>84.9</v>
      </c>
      <c r="N16" s="4">
        <f>E16+99*VLOOKUP(10,资质!B:C,2,FALSE)</f>
        <v>1640</v>
      </c>
      <c r="O16" s="4">
        <f>F16+99*VLOOKUP(10,资质!B:D,3,FALSE)</f>
        <v>189</v>
      </c>
      <c r="P16" s="4">
        <f>G16+99*VLOOKUP(10,资质!B:E,4,FALSE)</f>
        <v>139</v>
      </c>
      <c r="Q16" s="4">
        <f>H16+99*VLOOKUP(10,资质!B:F,5,FALSE)</f>
        <v>174</v>
      </c>
    </row>
    <row r="17" spans="1:17" x14ac:dyDescent="0.35">
      <c r="A17" s="4">
        <v>1</v>
      </c>
      <c r="B17" s="14">
        <v>16</v>
      </c>
      <c r="C17" s="15" t="str">
        <f>忽略_初始数值!A17</f>
        <v>波波</v>
      </c>
      <c r="D17" s="4" t="s">
        <v>190</v>
      </c>
      <c r="E17" s="4">
        <f>忽略_初始数值!B17*10</f>
        <v>400</v>
      </c>
      <c r="F17" s="4">
        <f>忽略_初始数值!C17</f>
        <v>45</v>
      </c>
      <c r="G17" s="4">
        <f>忽略_初始数值!D17</f>
        <v>40</v>
      </c>
      <c r="H17" s="4">
        <f>忽略_初始数值!E17</f>
        <v>56</v>
      </c>
      <c r="I17" s="4">
        <v>1001</v>
      </c>
      <c r="J17" s="4">
        <f>E17+99*VLOOKUP(1,资质!B:C,2,FALSE)</f>
        <v>499</v>
      </c>
      <c r="K17" s="4">
        <f>F17+99*VLOOKUP(1,资质!B:D,3,FALSE)</f>
        <v>54.9</v>
      </c>
      <c r="L17" s="4">
        <f>G17+99*VLOOKUP(1,资质!B:E,4,FALSE)</f>
        <v>49.9</v>
      </c>
      <c r="M17" s="4">
        <f>H17+99*VLOOKUP(1,资质!B:F,5,FALSE)</f>
        <v>65.900000000000006</v>
      </c>
      <c r="N17" s="4">
        <f>E17+99*VLOOKUP(10,资质!B:C,2,FALSE)</f>
        <v>1390</v>
      </c>
      <c r="O17" s="4">
        <f>F17+99*VLOOKUP(10,资质!B:D,3,FALSE)</f>
        <v>144</v>
      </c>
      <c r="P17" s="4">
        <f>G17+99*VLOOKUP(10,资质!B:E,4,FALSE)</f>
        <v>139</v>
      </c>
      <c r="Q17" s="4">
        <f>H17+99*VLOOKUP(10,资质!B:F,5,FALSE)</f>
        <v>155</v>
      </c>
    </row>
    <row r="18" spans="1:17" x14ac:dyDescent="0.35">
      <c r="A18" s="4">
        <v>1</v>
      </c>
      <c r="B18" s="14">
        <v>17</v>
      </c>
      <c r="C18" s="15" t="str">
        <f>忽略_初始数值!A18</f>
        <v>比比鸟</v>
      </c>
      <c r="D18" s="4" t="s">
        <v>190</v>
      </c>
      <c r="E18" s="4">
        <f>忽略_初始数值!B18*10</f>
        <v>630</v>
      </c>
      <c r="F18" s="4">
        <f>忽略_初始数值!C18</f>
        <v>60</v>
      </c>
      <c r="G18" s="4">
        <f>忽略_初始数值!D18</f>
        <v>55</v>
      </c>
      <c r="H18" s="4">
        <f>忽略_初始数值!E18</f>
        <v>71</v>
      </c>
      <c r="I18" s="4">
        <v>1001</v>
      </c>
      <c r="J18" s="4">
        <f>E18+99*VLOOKUP(1,资质!B:C,2,FALSE)</f>
        <v>729</v>
      </c>
      <c r="K18" s="4">
        <f>F18+99*VLOOKUP(1,资质!B:D,3,FALSE)</f>
        <v>69.900000000000006</v>
      </c>
      <c r="L18" s="4">
        <f>G18+99*VLOOKUP(1,资质!B:E,4,FALSE)</f>
        <v>64.900000000000006</v>
      </c>
      <c r="M18" s="4">
        <f>H18+99*VLOOKUP(1,资质!B:F,5,FALSE)</f>
        <v>80.900000000000006</v>
      </c>
      <c r="N18" s="4">
        <f>E18+99*VLOOKUP(10,资质!B:C,2,FALSE)</f>
        <v>1620</v>
      </c>
      <c r="O18" s="4">
        <f>F18+99*VLOOKUP(10,资质!B:D,3,FALSE)</f>
        <v>159</v>
      </c>
      <c r="P18" s="4">
        <f>G18+99*VLOOKUP(10,资质!B:E,4,FALSE)</f>
        <v>154</v>
      </c>
      <c r="Q18" s="4">
        <f>H18+99*VLOOKUP(10,资质!B:F,5,FALSE)</f>
        <v>170</v>
      </c>
    </row>
    <row r="19" spans="1:17" x14ac:dyDescent="0.35">
      <c r="A19" s="4">
        <v>1</v>
      </c>
      <c r="B19" s="14">
        <v>18</v>
      </c>
      <c r="C19" s="15" t="str">
        <f>忽略_初始数值!A19</f>
        <v>大比鸟</v>
      </c>
      <c r="D19" s="4" t="s">
        <v>190</v>
      </c>
      <c r="E19" s="4">
        <f>忽略_初始数值!B19*10</f>
        <v>830</v>
      </c>
      <c r="F19" s="4">
        <f>忽略_初始数值!C19</f>
        <v>80</v>
      </c>
      <c r="G19" s="4">
        <f>忽略_初始数值!D19</f>
        <v>75</v>
      </c>
      <c r="H19" s="4">
        <f>忽略_初始数值!E19</f>
        <v>101</v>
      </c>
      <c r="I19" s="4">
        <v>1001</v>
      </c>
      <c r="J19" s="4">
        <f>E19+99*VLOOKUP(1,资质!B:C,2,FALSE)</f>
        <v>929</v>
      </c>
      <c r="K19" s="4">
        <f>F19+99*VLOOKUP(1,资质!B:D,3,FALSE)</f>
        <v>89.9</v>
      </c>
      <c r="L19" s="4">
        <f>G19+99*VLOOKUP(1,资质!B:E,4,FALSE)</f>
        <v>84.9</v>
      </c>
      <c r="M19" s="4">
        <f>H19+99*VLOOKUP(1,资质!B:F,5,FALSE)</f>
        <v>110.9</v>
      </c>
      <c r="N19" s="4">
        <f>E19+99*VLOOKUP(10,资质!B:C,2,FALSE)</f>
        <v>1820</v>
      </c>
      <c r="O19" s="4">
        <f>F19+99*VLOOKUP(10,资质!B:D,3,FALSE)</f>
        <v>179</v>
      </c>
      <c r="P19" s="4">
        <f>G19+99*VLOOKUP(10,资质!B:E,4,FALSE)</f>
        <v>174</v>
      </c>
      <c r="Q19" s="4">
        <f>H19+99*VLOOKUP(10,资质!B:F,5,FALSE)</f>
        <v>200</v>
      </c>
    </row>
    <row r="20" spans="1:17" x14ac:dyDescent="0.35">
      <c r="A20" s="4">
        <v>1</v>
      </c>
      <c r="B20" s="14">
        <v>19</v>
      </c>
      <c r="C20" s="15" t="str">
        <f>忽略_初始数值!A20</f>
        <v>小拉达</v>
      </c>
      <c r="D20" s="4" t="s">
        <v>19</v>
      </c>
      <c r="E20" s="4">
        <f>忽略_初始数值!B20*10</f>
        <v>300</v>
      </c>
      <c r="F20" s="4">
        <f>忽略_初始数值!C20</f>
        <v>56</v>
      </c>
      <c r="G20" s="4">
        <f>忽略_初始数值!D20</f>
        <v>35</v>
      </c>
      <c r="H20" s="4">
        <f>忽略_初始数值!E20</f>
        <v>72</v>
      </c>
      <c r="I20" s="4">
        <v>1001</v>
      </c>
      <c r="J20" s="4">
        <f>E20+99*VLOOKUP(1,资质!B:C,2,FALSE)</f>
        <v>399</v>
      </c>
      <c r="K20" s="4">
        <f>F20+99*VLOOKUP(1,资质!B:D,3,FALSE)</f>
        <v>65.900000000000006</v>
      </c>
      <c r="L20" s="4">
        <f>G20+99*VLOOKUP(1,资质!B:E,4,FALSE)</f>
        <v>44.9</v>
      </c>
      <c r="M20" s="4">
        <f>H20+99*VLOOKUP(1,资质!B:F,5,FALSE)</f>
        <v>81.900000000000006</v>
      </c>
      <c r="N20" s="4">
        <f>E20+99*VLOOKUP(10,资质!B:C,2,FALSE)</f>
        <v>1290</v>
      </c>
      <c r="O20" s="4">
        <f>F20+99*VLOOKUP(10,资质!B:D,3,FALSE)</f>
        <v>155</v>
      </c>
      <c r="P20" s="4">
        <f>G20+99*VLOOKUP(10,资质!B:E,4,FALSE)</f>
        <v>134</v>
      </c>
      <c r="Q20" s="4">
        <f>H20+99*VLOOKUP(10,资质!B:F,5,FALSE)</f>
        <v>171</v>
      </c>
    </row>
    <row r="21" spans="1:17" x14ac:dyDescent="0.35">
      <c r="A21" s="4">
        <v>1</v>
      </c>
      <c r="B21" s="14">
        <v>20</v>
      </c>
      <c r="C21" s="15" t="str">
        <f>忽略_初始数值!A21</f>
        <v>拉达</v>
      </c>
      <c r="D21" s="4" t="s">
        <v>19</v>
      </c>
      <c r="E21" s="4">
        <f>忽略_初始数值!B21*10</f>
        <v>550</v>
      </c>
      <c r="F21" s="4">
        <f>忽略_初始数值!C21</f>
        <v>81</v>
      </c>
      <c r="G21" s="4">
        <f>忽略_初始数值!D21</f>
        <v>60</v>
      </c>
      <c r="H21" s="4">
        <f>忽略_初始数值!E21</f>
        <v>97</v>
      </c>
      <c r="I21" s="4">
        <v>1001</v>
      </c>
      <c r="J21" s="4">
        <f>E21+99*VLOOKUP(1,资质!B:C,2,FALSE)</f>
        <v>649</v>
      </c>
      <c r="K21" s="4">
        <f>F21+99*VLOOKUP(1,资质!B:D,3,FALSE)</f>
        <v>90.9</v>
      </c>
      <c r="L21" s="4">
        <f>G21+99*VLOOKUP(1,资质!B:E,4,FALSE)</f>
        <v>69.900000000000006</v>
      </c>
      <c r="M21" s="4">
        <f>H21+99*VLOOKUP(1,资质!B:F,5,FALSE)</f>
        <v>106.9</v>
      </c>
      <c r="N21" s="4">
        <f>E21+99*VLOOKUP(10,资质!B:C,2,FALSE)</f>
        <v>1540</v>
      </c>
      <c r="O21" s="4">
        <f>F21+99*VLOOKUP(10,资质!B:D,3,FALSE)</f>
        <v>180</v>
      </c>
      <c r="P21" s="4">
        <f>G21+99*VLOOKUP(10,资质!B:E,4,FALSE)</f>
        <v>159</v>
      </c>
      <c r="Q21" s="4">
        <f>H21+99*VLOOKUP(10,资质!B:F,5,FALSE)</f>
        <v>196</v>
      </c>
    </row>
    <row r="22" spans="1:17" x14ac:dyDescent="0.35">
      <c r="A22" s="4">
        <v>1</v>
      </c>
      <c r="B22" s="14">
        <v>21</v>
      </c>
      <c r="C22" s="15" t="str">
        <f>忽略_初始数值!A22</f>
        <v>烈雀</v>
      </c>
      <c r="D22" s="4" t="s">
        <v>190</v>
      </c>
      <c r="E22" s="4">
        <f>忽略_初始数值!B22*10</f>
        <v>400</v>
      </c>
      <c r="F22" s="4">
        <f>忽略_初始数值!C22</f>
        <v>60</v>
      </c>
      <c r="G22" s="4">
        <f>忽略_初始数值!D22</f>
        <v>30</v>
      </c>
      <c r="H22" s="4">
        <f>忽略_初始数值!E22</f>
        <v>70</v>
      </c>
      <c r="I22" s="4">
        <v>1001</v>
      </c>
      <c r="J22" s="4">
        <f>E22+99*VLOOKUP(1,资质!B:C,2,FALSE)</f>
        <v>499</v>
      </c>
      <c r="K22" s="4">
        <f>F22+99*VLOOKUP(1,资质!B:D,3,FALSE)</f>
        <v>69.900000000000006</v>
      </c>
      <c r="L22" s="4">
        <f>G22+99*VLOOKUP(1,资质!B:E,4,FALSE)</f>
        <v>39.9</v>
      </c>
      <c r="M22" s="4">
        <f>H22+99*VLOOKUP(1,资质!B:F,5,FALSE)</f>
        <v>79.900000000000006</v>
      </c>
      <c r="N22" s="4">
        <f>E22+99*VLOOKUP(10,资质!B:C,2,FALSE)</f>
        <v>1390</v>
      </c>
      <c r="O22" s="4">
        <f>F22+99*VLOOKUP(10,资质!B:D,3,FALSE)</f>
        <v>159</v>
      </c>
      <c r="P22" s="4">
        <f>G22+99*VLOOKUP(10,资质!B:E,4,FALSE)</f>
        <v>129</v>
      </c>
      <c r="Q22" s="4">
        <f>H22+99*VLOOKUP(10,资质!B:F,5,FALSE)</f>
        <v>169</v>
      </c>
    </row>
    <row r="23" spans="1:17" x14ac:dyDescent="0.35">
      <c r="A23" s="4">
        <v>1</v>
      </c>
      <c r="B23" s="14">
        <v>22</v>
      </c>
      <c r="C23" s="15" t="str">
        <f>忽略_初始数值!A23</f>
        <v>大嘴雀</v>
      </c>
      <c r="D23" s="4" t="s">
        <v>190</v>
      </c>
      <c r="E23" s="4">
        <f>忽略_初始数值!B23*10</f>
        <v>650</v>
      </c>
      <c r="F23" s="4">
        <f>忽略_初始数值!C23</f>
        <v>90</v>
      </c>
      <c r="G23" s="4">
        <f>忽略_初始数值!D23</f>
        <v>65</v>
      </c>
      <c r="H23" s="4">
        <f>忽略_初始数值!E23</f>
        <v>100</v>
      </c>
      <c r="I23" s="4">
        <v>1001</v>
      </c>
      <c r="J23" s="4">
        <f>E23+99*VLOOKUP(1,资质!B:C,2,FALSE)</f>
        <v>749</v>
      </c>
      <c r="K23" s="4">
        <f>F23+99*VLOOKUP(1,资质!B:D,3,FALSE)</f>
        <v>99.9</v>
      </c>
      <c r="L23" s="4">
        <f>G23+99*VLOOKUP(1,资质!B:E,4,FALSE)</f>
        <v>74.900000000000006</v>
      </c>
      <c r="M23" s="4">
        <f>H23+99*VLOOKUP(1,资质!B:F,5,FALSE)</f>
        <v>109.9</v>
      </c>
      <c r="N23" s="4">
        <f>E23+99*VLOOKUP(10,资质!B:C,2,FALSE)</f>
        <v>1640</v>
      </c>
      <c r="O23" s="4">
        <f>F23+99*VLOOKUP(10,资质!B:D,3,FALSE)</f>
        <v>189</v>
      </c>
      <c r="P23" s="4">
        <f>G23+99*VLOOKUP(10,资质!B:E,4,FALSE)</f>
        <v>164</v>
      </c>
      <c r="Q23" s="4">
        <f>H23+99*VLOOKUP(10,资质!B:F,5,FALSE)</f>
        <v>199</v>
      </c>
    </row>
    <row r="24" spans="1:17" x14ac:dyDescent="0.35">
      <c r="A24" s="4">
        <v>1</v>
      </c>
      <c r="B24" s="14">
        <v>23</v>
      </c>
      <c r="C24" s="15" t="str">
        <f>忽略_初始数值!A24</f>
        <v>阿柏蛇</v>
      </c>
      <c r="D24" s="4" t="s">
        <v>22</v>
      </c>
      <c r="E24" s="4">
        <f>忽略_初始数值!B24*10</f>
        <v>350</v>
      </c>
      <c r="F24" s="4">
        <f>忽略_初始数值!C24</f>
        <v>60</v>
      </c>
      <c r="G24" s="4">
        <f>忽略_初始数值!D24</f>
        <v>44</v>
      </c>
      <c r="H24" s="4">
        <f>忽略_初始数值!E24</f>
        <v>55</v>
      </c>
      <c r="I24" s="4">
        <v>1001</v>
      </c>
      <c r="J24" s="4">
        <f>E24+99*VLOOKUP(1,资质!B:C,2,FALSE)</f>
        <v>449</v>
      </c>
      <c r="K24" s="4">
        <f>F24+99*VLOOKUP(1,资质!B:D,3,FALSE)</f>
        <v>69.900000000000006</v>
      </c>
      <c r="L24" s="4">
        <f>G24+99*VLOOKUP(1,资质!B:E,4,FALSE)</f>
        <v>53.9</v>
      </c>
      <c r="M24" s="4">
        <f>H24+99*VLOOKUP(1,资质!B:F,5,FALSE)</f>
        <v>64.900000000000006</v>
      </c>
      <c r="N24" s="4">
        <f>E24+99*VLOOKUP(10,资质!B:C,2,FALSE)</f>
        <v>1340</v>
      </c>
      <c r="O24" s="4">
        <f>F24+99*VLOOKUP(10,资质!B:D,3,FALSE)</f>
        <v>159</v>
      </c>
      <c r="P24" s="4">
        <f>G24+99*VLOOKUP(10,资质!B:E,4,FALSE)</f>
        <v>143</v>
      </c>
      <c r="Q24" s="4">
        <f>H24+99*VLOOKUP(10,资质!B:F,5,FALSE)</f>
        <v>154</v>
      </c>
    </row>
    <row r="25" spans="1:17" x14ac:dyDescent="0.35">
      <c r="A25" s="4">
        <v>1</v>
      </c>
      <c r="B25" s="14">
        <v>24</v>
      </c>
      <c r="C25" s="15" t="str">
        <f>忽略_初始数值!A25</f>
        <v>阿柏怪</v>
      </c>
      <c r="D25" s="4" t="s">
        <v>22</v>
      </c>
      <c r="E25" s="4">
        <f>忽略_初始数值!B25*10</f>
        <v>600</v>
      </c>
      <c r="F25" s="4">
        <f>忽略_初始数值!C25</f>
        <v>95</v>
      </c>
      <c r="G25" s="4">
        <f>忽略_初始数值!D25</f>
        <v>69</v>
      </c>
      <c r="H25" s="4">
        <f>忽略_初始数值!E25</f>
        <v>80</v>
      </c>
      <c r="I25" s="4">
        <v>1001</v>
      </c>
      <c r="J25" s="4">
        <f>E25+99*VLOOKUP(1,资质!B:C,2,FALSE)</f>
        <v>699</v>
      </c>
      <c r="K25" s="4">
        <f>F25+99*VLOOKUP(1,资质!B:D,3,FALSE)</f>
        <v>104.9</v>
      </c>
      <c r="L25" s="4">
        <f>G25+99*VLOOKUP(1,资质!B:E,4,FALSE)</f>
        <v>78.900000000000006</v>
      </c>
      <c r="M25" s="4">
        <f>H25+99*VLOOKUP(1,资质!B:F,5,FALSE)</f>
        <v>89.9</v>
      </c>
      <c r="N25" s="4">
        <f>E25+99*VLOOKUP(10,资质!B:C,2,FALSE)</f>
        <v>1590</v>
      </c>
      <c r="O25" s="4">
        <f>F25+99*VLOOKUP(10,资质!B:D,3,FALSE)</f>
        <v>194</v>
      </c>
      <c r="P25" s="4">
        <f>G25+99*VLOOKUP(10,资质!B:E,4,FALSE)</f>
        <v>168</v>
      </c>
      <c r="Q25" s="4">
        <f>H25+99*VLOOKUP(10,资质!B:F,5,FALSE)</f>
        <v>179</v>
      </c>
    </row>
    <row r="26" spans="1:17" x14ac:dyDescent="0.35">
      <c r="A26" s="4">
        <v>1</v>
      </c>
      <c r="B26" s="14">
        <v>25</v>
      </c>
      <c r="C26" s="15" t="str">
        <f>忽略_初始数值!A26</f>
        <v>皮卡丘</v>
      </c>
      <c r="D26" s="4" t="s">
        <v>30</v>
      </c>
      <c r="E26" s="4">
        <f>忽略_初始数值!B26*10</f>
        <v>350</v>
      </c>
      <c r="F26" s="4">
        <f>忽略_初始数值!C26</f>
        <v>55</v>
      </c>
      <c r="G26" s="4">
        <f>忽略_初始数值!D26</f>
        <v>40</v>
      </c>
      <c r="H26" s="4">
        <f>忽略_初始数值!E26</f>
        <v>90</v>
      </c>
      <c r="I26" s="4">
        <v>1001</v>
      </c>
      <c r="J26" s="4">
        <f>E26+99*VLOOKUP(1,资质!B:C,2,FALSE)</f>
        <v>449</v>
      </c>
      <c r="K26" s="4">
        <f>F26+99*VLOOKUP(1,资质!B:D,3,FALSE)</f>
        <v>64.900000000000006</v>
      </c>
      <c r="L26" s="4">
        <f>G26+99*VLOOKUP(1,资质!B:E,4,FALSE)</f>
        <v>49.9</v>
      </c>
      <c r="M26" s="4">
        <f>H26+99*VLOOKUP(1,资质!B:F,5,FALSE)</f>
        <v>99.9</v>
      </c>
      <c r="N26" s="4">
        <f>E26+99*VLOOKUP(10,资质!B:C,2,FALSE)</f>
        <v>1340</v>
      </c>
      <c r="O26" s="4">
        <f>F26+99*VLOOKUP(10,资质!B:D,3,FALSE)</f>
        <v>154</v>
      </c>
      <c r="P26" s="4">
        <f>G26+99*VLOOKUP(10,资质!B:E,4,FALSE)</f>
        <v>139</v>
      </c>
      <c r="Q26" s="4">
        <f>H26+99*VLOOKUP(10,资质!B:F,5,FALSE)</f>
        <v>189</v>
      </c>
    </row>
    <row r="27" spans="1:17" x14ac:dyDescent="0.35">
      <c r="A27" s="4">
        <v>1</v>
      </c>
      <c r="B27" s="14">
        <v>26</v>
      </c>
      <c r="C27" s="15" t="str">
        <f>忽略_初始数值!A27</f>
        <v>雷丘</v>
      </c>
      <c r="D27" s="4" t="s">
        <v>30</v>
      </c>
      <c r="E27" s="4">
        <f>忽略_初始数值!B27*10</f>
        <v>600</v>
      </c>
      <c r="F27" s="4">
        <f>忽略_初始数值!C27</f>
        <v>90</v>
      </c>
      <c r="G27" s="4">
        <f>忽略_初始数值!D27</f>
        <v>55</v>
      </c>
      <c r="H27" s="4">
        <f>忽略_初始数值!E27</f>
        <v>110</v>
      </c>
      <c r="I27" s="4">
        <v>1001</v>
      </c>
      <c r="J27" s="4">
        <f>E27+99*VLOOKUP(1,资质!B:C,2,FALSE)</f>
        <v>699</v>
      </c>
      <c r="K27" s="4">
        <f>F27+99*VLOOKUP(1,资质!B:D,3,FALSE)</f>
        <v>99.9</v>
      </c>
      <c r="L27" s="4">
        <f>G27+99*VLOOKUP(1,资质!B:E,4,FALSE)</f>
        <v>64.900000000000006</v>
      </c>
      <c r="M27" s="4">
        <f>H27+99*VLOOKUP(1,资质!B:F,5,FALSE)</f>
        <v>119.9</v>
      </c>
      <c r="N27" s="4">
        <f>E27+99*VLOOKUP(10,资质!B:C,2,FALSE)</f>
        <v>1590</v>
      </c>
      <c r="O27" s="4">
        <f>F27+99*VLOOKUP(10,资质!B:D,3,FALSE)</f>
        <v>189</v>
      </c>
      <c r="P27" s="4">
        <f>G27+99*VLOOKUP(10,资质!B:E,4,FALSE)</f>
        <v>154</v>
      </c>
      <c r="Q27" s="4">
        <f>H27+99*VLOOKUP(10,资质!B:F,5,FALSE)</f>
        <v>209</v>
      </c>
    </row>
    <row r="28" spans="1:17" x14ac:dyDescent="0.35">
      <c r="A28" s="4">
        <v>1</v>
      </c>
      <c r="B28" s="14">
        <v>27</v>
      </c>
      <c r="C28" s="15" t="str">
        <f>忽略_初始数值!A28</f>
        <v>穿山鼠</v>
      </c>
      <c r="D28" s="4" t="s">
        <v>23</v>
      </c>
      <c r="E28" s="4">
        <f>忽略_初始数值!B28*10</f>
        <v>500</v>
      </c>
      <c r="F28" s="4">
        <f>忽略_初始数值!C28</f>
        <v>75</v>
      </c>
      <c r="G28" s="4">
        <f>忽略_初始数值!D28</f>
        <v>85</v>
      </c>
      <c r="H28" s="4">
        <f>忽略_初始数值!E28</f>
        <v>40</v>
      </c>
      <c r="I28" s="4">
        <v>1001</v>
      </c>
      <c r="J28" s="4">
        <f>E28+99*VLOOKUP(1,资质!B:C,2,FALSE)</f>
        <v>599</v>
      </c>
      <c r="K28" s="4">
        <f>F28+99*VLOOKUP(1,资质!B:D,3,FALSE)</f>
        <v>84.9</v>
      </c>
      <c r="L28" s="4">
        <f>G28+99*VLOOKUP(1,资质!B:E,4,FALSE)</f>
        <v>94.9</v>
      </c>
      <c r="M28" s="4">
        <f>H28+99*VLOOKUP(1,资质!B:F,5,FALSE)</f>
        <v>49.9</v>
      </c>
      <c r="N28" s="4">
        <f>E28+99*VLOOKUP(10,资质!B:C,2,FALSE)</f>
        <v>1490</v>
      </c>
      <c r="O28" s="4">
        <f>F28+99*VLOOKUP(10,资质!B:D,3,FALSE)</f>
        <v>174</v>
      </c>
      <c r="P28" s="4">
        <f>G28+99*VLOOKUP(10,资质!B:E,4,FALSE)</f>
        <v>184</v>
      </c>
      <c r="Q28" s="4">
        <f>H28+99*VLOOKUP(10,资质!B:F,5,FALSE)</f>
        <v>139</v>
      </c>
    </row>
    <row r="29" spans="1:17" x14ac:dyDescent="0.35">
      <c r="A29" s="4">
        <v>1</v>
      </c>
      <c r="B29" s="14">
        <v>28</v>
      </c>
      <c r="C29" s="15" t="str">
        <f>忽略_初始数值!A29</f>
        <v>穿山王</v>
      </c>
      <c r="D29" s="4" t="s">
        <v>23</v>
      </c>
      <c r="E29" s="4">
        <f>忽略_初始数值!B29*10</f>
        <v>750</v>
      </c>
      <c r="F29" s="4">
        <f>忽略_初始数值!C29</f>
        <v>100</v>
      </c>
      <c r="G29" s="4">
        <f>忽略_初始数值!D29</f>
        <v>110</v>
      </c>
      <c r="H29" s="4">
        <f>忽略_初始数值!E29</f>
        <v>65</v>
      </c>
      <c r="I29" s="4">
        <v>1001</v>
      </c>
      <c r="J29" s="4">
        <f>E29+99*VLOOKUP(1,资质!B:C,2,FALSE)</f>
        <v>849</v>
      </c>
      <c r="K29" s="4">
        <f>F29+99*VLOOKUP(1,资质!B:D,3,FALSE)</f>
        <v>109.9</v>
      </c>
      <c r="L29" s="4">
        <f>G29+99*VLOOKUP(1,资质!B:E,4,FALSE)</f>
        <v>119.9</v>
      </c>
      <c r="M29" s="4">
        <f>H29+99*VLOOKUP(1,资质!B:F,5,FALSE)</f>
        <v>74.900000000000006</v>
      </c>
      <c r="N29" s="4">
        <f>E29+99*VLOOKUP(10,资质!B:C,2,FALSE)</f>
        <v>1740</v>
      </c>
      <c r="O29" s="4">
        <f>F29+99*VLOOKUP(10,资质!B:D,3,FALSE)</f>
        <v>199</v>
      </c>
      <c r="P29" s="4">
        <f>G29+99*VLOOKUP(10,资质!B:E,4,FALSE)</f>
        <v>209</v>
      </c>
      <c r="Q29" s="4">
        <f>H29+99*VLOOKUP(10,资质!B:F,5,FALSE)</f>
        <v>164</v>
      </c>
    </row>
    <row r="30" spans="1:17" x14ac:dyDescent="0.35">
      <c r="A30" s="4">
        <v>1</v>
      </c>
      <c r="B30" s="14">
        <v>29</v>
      </c>
      <c r="C30" s="15" t="str">
        <f>忽略_初始数值!A30</f>
        <v>尼多兰</v>
      </c>
      <c r="D30" s="4" t="s">
        <v>22</v>
      </c>
      <c r="E30" s="4">
        <f>忽略_初始数值!B30*10</f>
        <v>550</v>
      </c>
      <c r="F30" s="4">
        <f>忽略_初始数值!C30</f>
        <v>47</v>
      </c>
      <c r="G30" s="4">
        <f>忽略_初始数值!D30</f>
        <v>52</v>
      </c>
      <c r="H30" s="4">
        <f>忽略_初始数值!E30</f>
        <v>41</v>
      </c>
      <c r="I30" s="4">
        <v>1001</v>
      </c>
      <c r="J30" s="4">
        <f>E30+99*VLOOKUP(1,资质!B:C,2,FALSE)</f>
        <v>649</v>
      </c>
      <c r="K30" s="4">
        <f>F30+99*VLOOKUP(1,资质!B:D,3,FALSE)</f>
        <v>56.9</v>
      </c>
      <c r="L30" s="4">
        <f>G30+99*VLOOKUP(1,资质!B:E,4,FALSE)</f>
        <v>61.9</v>
      </c>
      <c r="M30" s="4">
        <f>H30+99*VLOOKUP(1,资质!B:F,5,FALSE)</f>
        <v>50.9</v>
      </c>
      <c r="N30" s="4">
        <f>E30+99*VLOOKUP(10,资质!B:C,2,FALSE)</f>
        <v>1540</v>
      </c>
      <c r="O30" s="4">
        <f>F30+99*VLOOKUP(10,资质!B:D,3,FALSE)</f>
        <v>146</v>
      </c>
      <c r="P30" s="4">
        <f>G30+99*VLOOKUP(10,资质!B:E,4,FALSE)</f>
        <v>151</v>
      </c>
      <c r="Q30" s="4">
        <f>H30+99*VLOOKUP(10,资质!B:F,5,FALSE)</f>
        <v>140</v>
      </c>
    </row>
    <row r="31" spans="1:17" x14ac:dyDescent="0.35">
      <c r="A31" s="4">
        <v>1</v>
      </c>
      <c r="B31" s="14">
        <v>30</v>
      </c>
      <c r="C31" s="15" t="str">
        <f>忽略_初始数值!A31</f>
        <v>尼多娜</v>
      </c>
      <c r="D31" s="4" t="s">
        <v>22</v>
      </c>
      <c r="E31" s="4">
        <f>忽略_初始数值!B31*10</f>
        <v>700</v>
      </c>
      <c r="F31" s="4">
        <f>忽略_初始数值!C31</f>
        <v>62</v>
      </c>
      <c r="G31" s="4">
        <f>忽略_初始数值!D31</f>
        <v>67</v>
      </c>
      <c r="H31" s="4">
        <f>忽略_初始数值!E31</f>
        <v>56</v>
      </c>
      <c r="I31" s="4">
        <v>1001</v>
      </c>
      <c r="J31" s="4">
        <f>E31+99*VLOOKUP(1,资质!B:C,2,FALSE)</f>
        <v>799</v>
      </c>
      <c r="K31" s="4">
        <f>F31+99*VLOOKUP(1,资质!B:D,3,FALSE)</f>
        <v>71.900000000000006</v>
      </c>
      <c r="L31" s="4">
        <f>G31+99*VLOOKUP(1,资质!B:E,4,FALSE)</f>
        <v>76.900000000000006</v>
      </c>
      <c r="M31" s="4">
        <f>H31+99*VLOOKUP(1,资质!B:F,5,FALSE)</f>
        <v>65.900000000000006</v>
      </c>
      <c r="N31" s="4">
        <f>E31+99*VLOOKUP(10,资质!B:C,2,FALSE)</f>
        <v>1690</v>
      </c>
      <c r="O31" s="4">
        <f>F31+99*VLOOKUP(10,资质!B:D,3,FALSE)</f>
        <v>161</v>
      </c>
      <c r="P31" s="4">
        <f>G31+99*VLOOKUP(10,资质!B:E,4,FALSE)</f>
        <v>166</v>
      </c>
      <c r="Q31" s="4">
        <f>H31+99*VLOOKUP(10,资质!B:F,5,FALSE)</f>
        <v>155</v>
      </c>
    </row>
    <row r="32" spans="1:17" x14ac:dyDescent="0.35">
      <c r="A32" s="4">
        <v>1</v>
      </c>
      <c r="B32" s="14">
        <v>31</v>
      </c>
      <c r="C32" s="15" t="str">
        <f>忽略_初始数值!A32</f>
        <v>尼多后</v>
      </c>
      <c r="D32" s="4" t="s">
        <v>191</v>
      </c>
      <c r="E32" s="4">
        <f>忽略_初始数值!B32*10</f>
        <v>900</v>
      </c>
      <c r="F32" s="4">
        <f>忽略_初始数值!C32</f>
        <v>92</v>
      </c>
      <c r="G32" s="4">
        <f>忽略_初始数值!D32</f>
        <v>87</v>
      </c>
      <c r="H32" s="4">
        <f>忽略_初始数值!E32</f>
        <v>76</v>
      </c>
      <c r="I32" s="4">
        <v>1001</v>
      </c>
      <c r="J32" s="4">
        <f>E32+99*VLOOKUP(1,资质!B:C,2,FALSE)</f>
        <v>999</v>
      </c>
      <c r="K32" s="4">
        <f>F32+99*VLOOKUP(1,资质!B:D,3,FALSE)</f>
        <v>101.9</v>
      </c>
      <c r="L32" s="4">
        <f>G32+99*VLOOKUP(1,资质!B:E,4,FALSE)</f>
        <v>96.9</v>
      </c>
      <c r="M32" s="4">
        <f>H32+99*VLOOKUP(1,资质!B:F,5,FALSE)</f>
        <v>85.9</v>
      </c>
      <c r="N32" s="4">
        <f>E32+99*VLOOKUP(10,资质!B:C,2,FALSE)</f>
        <v>1890</v>
      </c>
      <c r="O32" s="4">
        <f>F32+99*VLOOKUP(10,资质!B:D,3,FALSE)</f>
        <v>191</v>
      </c>
      <c r="P32" s="4">
        <f>G32+99*VLOOKUP(10,资质!B:E,4,FALSE)</f>
        <v>186</v>
      </c>
      <c r="Q32" s="4">
        <f>H32+99*VLOOKUP(10,资质!B:F,5,FALSE)</f>
        <v>175</v>
      </c>
    </row>
    <row r="33" spans="1:17" x14ac:dyDescent="0.35">
      <c r="A33" s="4">
        <v>1</v>
      </c>
      <c r="B33" s="14">
        <v>32</v>
      </c>
      <c r="C33" s="15" t="str">
        <f>忽略_初始数值!A33</f>
        <v>尼多朗</v>
      </c>
      <c r="D33" s="4" t="s">
        <v>22</v>
      </c>
      <c r="E33" s="4">
        <f>忽略_初始数值!B33*10</f>
        <v>460</v>
      </c>
      <c r="F33" s="4">
        <f>忽略_初始数值!C33</f>
        <v>57</v>
      </c>
      <c r="G33" s="4">
        <f>忽略_初始数值!D33</f>
        <v>40</v>
      </c>
      <c r="H33" s="4">
        <f>忽略_初始数值!E33</f>
        <v>50</v>
      </c>
      <c r="I33" s="4">
        <v>1001</v>
      </c>
      <c r="J33" s="4">
        <f>E33+99*VLOOKUP(1,资质!B:C,2,FALSE)</f>
        <v>559</v>
      </c>
      <c r="K33" s="4">
        <f>F33+99*VLOOKUP(1,资质!B:D,3,FALSE)</f>
        <v>66.900000000000006</v>
      </c>
      <c r="L33" s="4">
        <f>G33+99*VLOOKUP(1,资质!B:E,4,FALSE)</f>
        <v>49.9</v>
      </c>
      <c r="M33" s="4">
        <f>H33+99*VLOOKUP(1,资质!B:F,5,FALSE)</f>
        <v>59.9</v>
      </c>
      <c r="N33" s="4">
        <f>E33+99*VLOOKUP(10,资质!B:C,2,FALSE)</f>
        <v>1450</v>
      </c>
      <c r="O33" s="4">
        <f>F33+99*VLOOKUP(10,资质!B:D,3,FALSE)</f>
        <v>156</v>
      </c>
      <c r="P33" s="4">
        <f>G33+99*VLOOKUP(10,资质!B:E,4,FALSE)</f>
        <v>139</v>
      </c>
      <c r="Q33" s="4">
        <f>H33+99*VLOOKUP(10,资质!B:F,5,FALSE)</f>
        <v>149</v>
      </c>
    </row>
    <row r="34" spans="1:17" x14ac:dyDescent="0.35">
      <c r="A34" s="4">
        <v>1</v>
      </c>
      <c r="B34" s="14">
        <v>33</v>
      </c>
      <c r="C34" s="15" t="str">
        <f>忽略_初始数值!A34</f>
        <v>尼多力诺</v>
      </c>
      <c r="D34" s="4" t="s">
        <v>22</v>
      </c>
      <c r="E34" s="4">
        <f>忽略_初始数值!B34*10</f>
        <v>610</v>
      </c>
      <c r="F34" s="4">
        <f>忽略_初始数值!C34</f>
        <v>72</v>
      </c>
      <c r="G34" s="4">
        <f>忽略_初始数值!D34</f>
        <v>57</v>
      </c>
      <c r="H34" s="4">
        <f>忽略_初始数值!E34</f>
        <v>65</v>
      </c>
      <c r="I34" s="4">
        <v>1001</v>
      </c>
      <c r="J34" s="4">
        <f>E34+99*VLOOKUP(1,资质!B:C,2,FALSE)</f>
        <v>709</v>
      </c>
      <c r="K34" s="4">
        <f>F34+99*VLOOKUP(1,资质!B:D,3,FALSE)</f>
        <v>81.900000000000006</v>
      </c>
      <c r="L34" s="4">
        <f>G34+99*VLOOKUP(1,资质!B:E,4,FALSE)</f>
        <v>66.900000000000006</v>
      </c>
      <c r="M34" s="4">
        <f>H34+99*VLOOKUP(1,资质!B:F,5,FALSE)</f>
        <v>74.900000000000006</v>
      </c>
      <c r="N34" s="4">
        <f>E34+99*VLOOKUP(10,资质!B:C,2,FALSE)</f>
        <v>1600</v>
      </c>
      <c r="O34" s="4">
        <f>F34+99*VLOOKUP(10,资质!B:D,3,FALSE)</f>
        <v>171</v>
      </c>
      <c r="P34" s="4">
        <f>G34+99*VLOOKUP(10,资质!B:E,4,FALSE)</f>
        <v>156</v>
      </c>
      <c r="Q34" s="4">
        <f>H34+99*VLOOKUP(10,资质!B:F,5,FALSE)</f>
        <v>164</v>
      </c>
    </row>
    <row r="35" spans="1:17" x14ac:dyDescent="0.35">
      <c r="A35" s="4">
        <v>1</v>
      </c>
      <c r="B35" s="14">
        <v>34</v>
      </c>
      <c r="C35" s="15" t="str">
        <f>忽略_初始数值!A35</f>
        <v>尼多王</v>
      </c>
      <c r="D35" s="4" t="s">
        <v>191</v>
      </c>
      <c r="E35" s="4">
        <f>忽略_初始数值!B35*10</f>
        <v>810</v>
      </c>
      <c r="F35" s="4">
        <f>忽略_初始数值!C35</f>
        <v>102</v>
      </c>
      <c r="G35" s="4">
        <f>忽略_初始数值!D35</f>
        <v>77</v>
      </c>
      <c r="H35" s="4">
        <f>忽略_初始数值!E35</f>
        <v>85</v>
      </c>
      <c r="I35" s="4">
        <v>1001</v>
      </c>
      <c r="J35" s="4">
        <f>E35+99*VLOOKUP(1,资质!B:C,2,FALSE)</f>
        <v>909</v>
      </c>
      <c r="K35" s="4">
        <f>F35+99*VLOOKUP(1,资质!B:D,3,FALSE)</f>
        <v>111.9</v>
      </c>
      <c r="L35" s="4">
        <f>G35+99*VLOOKUP(1,资质!B:E,4,FALSE)</f>
        <v>86.9</v>
      </c>
      <c r="M35" s="4">
        <f>H35+99*VLOOKUP(1,资质!B:F,5,FALSE)</f>
        <v>94.9</v>
      </c>
      <c r="N35" s="4">
        <f>E35+99*VLOOKUP(10,资质!B:C,2,FALSE)</f>
        <v>1800</v>
      </c>
      <c r="O35" s="4">
        <f>F35+99*VLOOKUP(10,资质!B:D,3,FALSE)</f>
        <v>201</v>
      </c>
      <c r="P35" s="4">
        <f>G35+99*VLOOKUP(10,资质!B:E,4,FALSE)</f>
        <v>176</v>
      </c>
      <c r="Q35" s="4">
        <f>H35+99*VLOOKUP(10,资质!B:F,5,FALSE)</f>
        <v>184</v>
      </c>
    </row>
    <row r="36" spans="1:17" x14ac:dyDescent="0.35">
      <c r="A36" s="4">
        <v>1</v>
      </c>
      <c r="B36" s="14">
        <v>35</v>
      </c>
      <c r="C36" s="15" t="str">
        <f>忽略_初始数值!A36</f>
        <v>皮皮</v>
      </c>
      <c r="D36" s="4" t="s">
        <v>19</v>
      </c>
      <c r="E36" s="4">
        <f>忽略_初始数值!B36*10</f>
        <v>700</v>
      </c>
      <c r="F36" s="4">
        <f>忽略_初始数值!C36</f>
        <v>45</v>
      </c>
      <c r="G36" s="4">
        <f>忽略_初始数值!D36</f>
        <v>48</v>
      </c>
      <c r="H36" s="4">
        <f>忽略_初始数值!E36</f>
        <v>35</v>
      </c>
      <c r="I36" s="4">
        <v>1001</v>
      </c>
      <c r="J36" s="4">
        <f>E36+99*VLOOKUP(1,资质!B:C,2,FALSE)</f>
        <v>799</v>
      </c>
      <c r="K36" s="4">
        <f>F36+99*VLOOKUP(1,资质!B:D,3,FALSE)</f>
        <v>54.9</v>
      </c>
      <c r="L36" s="4">
        <f>G36+99*VLOOKUP(1,资质!B:E,4,FALSE)</f>
        <v>57.9</v>
      </c>
      <c r="M36" s="4">
        <f>H36+99*VLOOKUP(1,资质!B:F,5,FALSE)</f>
        <v>44.9</v>
      </c>
      <c r="N36" s="4">
        <f>E36+99*VLOOKUP(10,资质!B:C,2,FALSE)</f>
        <v>1690</v>
      </c>
      <c r="O36" s="4">
        <f>F36+99*VLOOKUP(10,资质!B:D,3,FALSE)</f>
        <v>144</v>
      </c>
      <c r="P36" s="4">
        <f>G36+99*VLOOKUP(10,资质!B:E,4,FALSE)</f>
        <v>147</v>
      </c>
      <c r="Q36" s="4">
        <f>H36+99*VLOOKUP(10,资质!B:F,5,FALSE)</f>
        <v>134</v>
      </c>
    </row>
    <row r="37" spans="1:17" x14ac:dyDescent="0.35">
      <c r="A37" s="4">
        <v>1</v>
      </c>
      <c r="B37" s="14">
        <v>36</v>
      </c>
      <c r="C37" s="15" t="str">
        <f>忽略_初始数值!A37</f>
        <v>皮可西</v>
      </c>
      <c r="D37" s="4" t="s">
        <v>19</v>
      </c>
      <c r="E37" s="4">
        <f>忽略_初始数值!B37*10</f>
        <v>950</v>
      </c>
      <c r="F37" s="4">
        <f>忽略_初始数值!C37</f>
        <v>70</v>
      </c>
      <c r="G37" s="4">
        <f>忽略_初始数值!D37</f>
        <v>73</v>
      </c>
      <c r="H37" s="4">
        <f>忽略_初始数值!E37</f>
        <v>60</v>
      </c>
      <c r="I37" s="4">
        <v>1001</v>
      </c>
      <c r="J37" s="4">
        <f>E37+99*VLOOKUP(1,资质!B:C,2,FALSE)</f>
        <v>1049</v>
      </c>
      <c r="K37" s="4">
        <f>F37+99*VLOOKUP(1,资质!B:D,3,FALSE)</f>
        <v>79.900000000000006</v>
      </c>
      <c r="L37" s="4">
        <f>G37+99*VLOOKUP(1,资质!B:E,4,FALSE)</f>
        <v>82.9</v>
      </c>
      <c r="M37" s="4">
        <f>H37+99*VLOOKUP(1,资质!B:F,5,FALSE)</f>
        <v>69.900000000000006</v>
      </c>
      <c r="N37" s="4">
        <f>E37+99*VLOOKUP(10,资质!B:C,2,FALSE)</f>
        <v>1940</v>
      </c>
      <c r="O37" s="4">
        <f>F37+99*VLOOKUP(10,资质!B:D,3,FALSE)</f>
        <v>169</v>
      </c>
      <c r="P37" s="4">
        <f>G37+99*VLOOKUP(10,资质!B:E,4,FALSE)</f>
        <v>172</v>
      </c>
      <c r="Q37" s="4">
        <f>H37+99*VLOOKUP(10,资质!B:F,5,FALSE)</f>
        <v>159</v>
      </c>
    </row>
    <row r="38" spans="1:17" x14ac:dyDescent="0.35">
      <c r="A38" s="4">
        <v>1</v>
      </c>
      <c r="B38" s="14">
        <v>37</v>
      </c>
      <c r="C38" s="15" t="str">
        <f>忽略_初始数值!A38</f>
        <v>六尾</v>
      </c>
      <c r="D38" s="4" t="s">
        <v>27</v>
      </c>
      <c r="E38" s="4">
        <f>忽略_初始数值!B38*10</f>
        <v>380</v>
      </c>
      <c r="F38" s="4">
        <f>忽略_初始数值!C38</f>
        <v>41</v>
      </c>
      <c r="G38" s="4">
        <f>忽略_初始数值!D38</f>
        <v>40</v>
      </c>
      <c r="H38" s="4">
        <f>忽略_初始数值!E38</f>
        <v>65</v>
      </c>
      <c r="I38" s="4">
        <v>1001</v>
      </c>
      <c r="J38" s="4">
        <f>E38+99*VLOOKUP(1,资质!B:C,2,FALSE)</f>
        <v>479</v>
      </c>
      <c r="K38" s="4">
        <f>F38+99*VLOOKUP(1,资质!B:D,3,FALSE)</f>
        <v>50.9</v>
      </c>
      <c r="L38" s="4">
        <f>G38+99*VLOOKUP(1,资质!B:E,4,FALSE)</f>
        <v>49.9</v>
      </c>
      <c r="M38" s="4">
        <f>H38+99*VLOOKUP(1,资质!B:F,5,FALSE)</f>
        <v>74.900000000000006</v>
      </c>
      <c r="N38" s="4">
        <f>E38+99*VLOOKUP(10,资质!B:C,2,FALSE)</f>
        <v>1370</v>
      </c>
      <c r="O38" s="4">
        <f>F38+99*VLOOKUP(10,资质!B:D,3,FALSE)</f>
        <v>140</v>
      </c>
      <c r="P38" s="4">
        <f>G38+99*VLOOKUP(10,资质!B:E,4,FALSE)</f>
        <v>139</v>
      </c>
      <c r="Q38" s="4">
        <f>H38+99*VLOOKUP(10,资质!B:F,5,FALSE)</f>
        <v>164</v>
      </c>
    </row>
    <row r="39" spans="1:17" x14ac:dyDescent="0.35">
      <c r="A39" s="4">
        <v>1</v>
      </c>
      <c r="B39" s="14">
        <v>38</v>
      </c>
      <c r="C39" s="15" t="str">
        <f>忽略_初始数值!A39</f>
        <v>九尾</v>
      </c>
      <c r="D39" s="4" t="s">
        <v>27</v>
      </c>
      <c r="E39" s="4">
        <f>忽略_初始数值!B39*10</f>
        <v>730</v>
      </c>
      <c r="F39" s="4">
        <f>忽略_初始数值!C39</f>
        <v>76</v>
      </c>
      <c r="G39" s="4">
        <f>忽略_初始数值!D39</f>
        <v>75</v>
      </c>
      <c r="H39" s="4">
        <f>忽略_初始数值!E39</f>
        <v>100</v>
      </c>
      <c r="I39" s="4">
        <v>1001</v>
      </c>
      <c r="J39" s="4">
        <f>E39+99*VLOOKUP(1,资质!B:C,2,FALSE)</f>
        <v>829</v>
      </c>
      <c r="K39" s="4">
        <f>F39+99*VLOOKUP(1,资质!B:D,3,FALSE)</f>
        <v>85.9</v>
      </c>
      <c r="L39" s="4">
        <f>G39+99*VLOOKUP(1,资质!B:E,4,FALSE)</f>
        <v>84.9</v>
      </c>
      <c r="M39" s="4">
        <f>H39+99*VLOOKUP(1,资质!B:F,5,FALSE)</f>
        <v>109.9</v>
      </c>
      <c r="N39" s="4">
        <f>E39+99*VLOOKUP(10,资质!B:C,2,FALSE)</f>
        <v>1720</v>
      </c>
      <c r="O39" s="4">
        <f>F39+99*VLOOKUP(10,资质!B:D,3,FALSE)</f>
        <v>175</v>
      </c>
      <c r="P39" s="4">
        <f>G39+99*VLOOKUP(10,资质!B:E,4,FALSE)</f>
        <v>174</v>
      </c>
      <c r="Q39" s="4">
        <f>H39+99*VLOOKUP(10,资质!B:F,5,FALSE)</f>
        <v>199</v>
      </c>
    </row>
    <row r="40" spans="1:17" x14ac:dyDescent="0.35">
      <c r="A40" s="4">
        <v>1</v>
      </c>
      <c r="B40" s="14">
        <v>39</v>
      </c>
      <c r="C40" s="15" t="str">
        <f>忽略_初始数值!A40</f>
        <v>胖丁</v>
      </c>
      <c r="D40" s="4" t="s">
        <v>19</v>
      </c>
      <c r="E40" s="4">
        <f>忽略_初始数值!B40*10</f>
        <v>1150</v>
      </c>
      <c r="F40" s="4">
        <f>忽略_初始数值!C40</f>
        <v>45</v>
      </c>
      <c r="G40" s="4">
        <f>忽略_初始数值!D40</f>
        <v>20</v>
      </c>
      <c r="H40" s="4">
        <f>忽略_初始数值!E40</f>
        <v>20</v>
      </c>
      <c r="I40" s="4">
        <v>1001</v>
      </c>
      <c r="J40" s="4">
        <f>E40+99*VLOOKUP(1,资质!B:C,2,FALSE)</f>
        <v>1249</v>
      </c>
      <c r="K40" s="4">
        <f>F40+99*VLOOKUP(1,资质!B:D,3,FALSE)</f>
        <v>54.9</v>
      </c>
      <c r="L40" s="4">
        <f>G40+99*VLOOKUP(1,资质!B:E,4,FALSE)</f>
        <v>29.9</v>
      </c>
      <c r="M40" s="4">
        <f>H40+99*VLOOKUP(1,资质!B:F,5,FALSE)</f>
        <v>29.9</v>
      </c>
      <c r="N40" s="4">
        <f>E40+99*VLOOKUP(10,资质!B:C,2,FALSE)</f>
        <v>2140</v>
      </c>
      <c r="O40" s="4">
        <f>F40+99*VLOOKUP(10,资质!B:D,3,FALSE)</f>
        <v>144</v>
      </c>
      <c r="P40" s="4">
        <f>G40+99*VLOOKUP(10,资质!B:E,4,FALSE)</f>
        <v>119</v>
      </c>
      <c r="Q40" s="4">
        <f>H40+99*VLOOKUP(10,资质!B:F,5,FALSE)</f>
        <v>119</v>
      </c>
    </row>
    <row r="41" spans="1:17" x14ac:dyDescent="0.35">
      <c r="A41" s="4">
        <v>1</v>
      </c>
      <c r="B41" s="14">
        <v>40</v>
      </c>
      <c r="C41" s="15" t="str">
        <f>忽略_初始数值!A41</f>
        <v>胖可丁</v>
      </c>
      <c r="D41" s="4" t="s">
        <v>19</v>
      </c>
      <c r="E41" s="4">
        <f>忽略_初始数值!B41*10</f>
        <v>1400</v>
      </c>
      <c r="F41" s="4">
        <f>忽略_初始数值!C41</f>
        <v>70</v>
      </c>
      <c r="G41" s="4">
        <f>忽略_初始数值!D41</f>
        <v>45</v>
      </c>
      <c r="H41" s="4">
        <f>忽略_初始数值!E41</f>
        <v>45</v>
      </c>
      <c r="I41" s="4">
        <v>1001</v>
      </c>
      <c r="J41" s="4">
        <f>E41+99*VLOOKUP(1,资质!B:C,2,FALSE)</f>
        <v>1499</v>
      </c>
      <c r="K41" s="4">
        <f>F41+99*VLOOKUP(1,资质!B:D,3,FALSE)</f>
        <v>79.900000000000006</v>
      </c>
      <c r="L41" s="4">
        <f>G41+99*VLOOKUP(1,资质!B:E,4,FALSE)</f>
        <v>54.9</v>
      </c>
      <c r="M41" s="4">
        <f>H41+99*VLOOKUP(1,资质!B:F,5,FALSE)</f>
        <v>54.9</v>
      </c>
      <c r="N41" s="4">
        <f>E41+99*VLOOKUP(10,资质!B:C,2,FALSE)</f>
        <v>2390</v>
      </c>
      <c r="O41" s="4">
        <f>F41+99*VLOOKUP(10,资质!B:D,3,FALSE)</f>
        <v>169</v>
      </c>
      <c r="P41" s="4">
        <f>G41+99*VLOOKUP(10,资质!B:E,4,FALSE)</f>
        <v>144</v>
      </c>
      <c r="Q41" s="4">
        <f>H41+99*VLOOKUP(10,资质!B:F,5,FALSE)</f>
        <v>144</v>
      </c>
    </row>
    <row r="42" spans="1:17" x14ac:dyDescent="0.35">
      <c r="A42" s="4">
        <v>1</v>
      </c>
      <c r="B42" s="14">
        <v>41</v>
      </c>
      <c r="C42" s="15" t="str">
        <f>忽略_初始数值!A42</f>
        <v>超音蝠</v>
      </c>
      <c r="D42" s="4" t="s">
        <v>192</v>
      </c>
      <c r="E42" s="4">
        <f>忽略_初始数值!B42*10</f>
        <v>400</v>
      </c>
      <c r="F42" s="4">
        <f>忽略_初始数值!C42</f>
        <v>45</v>
      </c>
      <c r="G42" s="4">
        <f>忽略_初始数值!D42</f>
        <v>35</v>
      </c>
      <c r="H42" s="4">
        <f>忽略_初始数值!E42</f>
        <v>55</v>
      </c>
      <c r="I42" s="4">
        <v>1001</v>
      </c>
      <c r="J42" s="4">
        <f>E42+99*VLOOKUP(1,资质!B:C,2,FALSE)</f>
        <v>499</v>
      </c>
      <c r="K42" s="4">
        <f>F42+99*VLOOKUP(1,资质!B:D,3,FALSE)</f>
        <v>54.9</v>
      </c>
      <c r="L42" s="4">
        <f>G42+99*VLOOKUP(1,资质!B:E,4,FALSE)</f>
        <v>44.9</v>
      </c>
      <c r="M42" s="4">
        <f>H42+99*VLOOKUP(1,资质!B:F,5,FALSE)</f>
        <v>64.900000000000006</v>
      </c>
      <c r="N42" s="4">
        <f>E42+99*VLOOKUP(10,资质!B:C,2,FALSE)</f>
        <v>1390</v>
      </c>
      <c r="O42" s="4">
        <f>F42+99*VLOOKUP(10,资质!B:D,3,FALSE)</f>
        <v>144</v>
      </c>
      <c r="P42" s="4">
        <f>G42+99*VLOOKUP(10,资质!B:E,4,FALSE)</f>
        <v>134</v>
      </c>
      <c r="Q42" s="4">
        <f>H42+99*VLOOKUP(10,资质!B:F,5,FALSE)</f>
        <v>154</v>
      </c>
    </row>
    <row r="43" spans="1:17" x14ac:dyDescent="0.35">
      <c r="A43" s="4">
        <v>1</v>
      </c>
      <c r="B43" s="14">
        <v>42</v>
      </c>
      <c r="C43" s="15" t="str">
        <f>忽略_初始数值!A43</f>
        <v>大嘴蝠</v>
      </c>
      <c r="D43" s="4" t="s">
        <v>192</v>
      </c>
      <c r="E43" s="4">
        <f>忽略_初始数值!B43*10</f>
        <v>750</v>
      </c>
      <c r="F43" s="4">
        <f>忽略_初始数值!C43</f>
        <v>80</v>
      </c>
      <c r="G43" s="4">
        <f>忽略_初始数值!D43</f>
        <v>70</v>
      </c>
      <c r="H43" s="4">
        <f>忽略_初始数值!E43</f>
        <v>90</v>
      </c>
      <c r="I43" s="4">
        <v>1001</v>
      </c>
      <c r="J43" s="4">
        <f>E43+99*VLOOKUP(1,资质!B:C,2,FALSE)</f>
        <v>849</v>
      </c>
      <c r="K43" s="4">
        <f>F43+99*VLOOKUP(1,资质!B:D,3,FALSE)</f>
        <v>89.9</v>
      </c>
      <c r="L43" s="4">
        <f>G43+99*VLOOKUP(1,资质!B:E,4,FALSE)</f>
        <v>79.900000000000006</v>
      </c>
      <c r="M43" s="4">
        <f>H43+99*VLOOKUP(1,资质!B:F,5,FALSE)</f>
        <v>99.9</v>
      </c>
      <c r="N43" s="4">
        <f>E43+99*VLOOKUP(10,资质!B:C,2,FALSE)</f>
        <v>1740</v>
      </c>
      <c r="O43" s="4">
        <f>F43+99*VLOOKUP(10,资质!B:D,3,FALSE)</f>
        <v>179</v>
      </c>
      <c r="P43" s="4">
        <f>G43+99*VLOOKUP(10,资质!B:E,4,FALSE)</f>
        <v>169</v>
      </c>
      <c r="Q43" s="4">
        <f>H43+99*VLOOKUP(10,资质!B:F,5,FALSE)</f>
        <v>189</v>
      </c>
    </row>
    <row r="44" spans="1:17" x14ac:dyDescent="0.35">
      <c r="A44" s="4">
        <v>1</v>
      </c>
      <c r="B44" s="14">
        <v>43</v>
      </c>
      <c r="C44" s="15" t="str">
        <f>忽略_初始数值!A44</f>
        <v>走路草</v>
      </c>
      <c r="D44" s="4" t="s">
        <v>189</v>
      </c>
      <c r="E44" s="4">
        <f>忽略_初始数值!B44*10</f>
        <v>450</v>
      </c>
      <c r="F44" s="4">
        <f>忽略_初始数值!C44</f>
        <v>50</v>
      </c>
      <c r="G44" s="4">
        <f>忽略_初始数值!D44</f>
        <v>55</v>
      </c>
      <c r="H44" s="4">
        <f>忽略_初始数值!E44</f>
        <v>30</v>
      </c>
      <c r="I44" s="4">
        <v>1001</v>
      </c>
      <c r="J44" s="4">
        <f>E44+99*VLOOKUP(1,资质!B:C,2,FALSE)</f>
        <v>549</v>
      </c>
      <c r="K44" s="4">
        <f>F44+99*VLOOKUP(1,资质!B:D,3,FALSE)</f>
        <v>59.9</v>
      </c>
      <c r="L44" s="4">
        <f>G44+99*VLOOKUP(1,资质!B:E,4,FALSE)</f>
        <v>64.900000000000006</v>
      </c>
      <c r="M44" s="4">
        <f>H44+99*VLOOKUP(1,资质!B:F,5,FALSE)</f>
        <v>39.9</v>
      </c>
      <c r="N44" s="4">
        <f>E44+99*VLOOKUP(10,资质!B:C,2,FALSE)</f>
        <v>1440</v>
      </c>
      <c r="O44" s="4">
        <f>F44+99*VLOOKUP(10,资质!B:D,3,FALSE)</f>
        <v>149</v>
      </c>
      <c r="P44" s="4">
        <f>G44+99*VLOOKUP(10,资质!B:E,4,FALSE)</f>
        <v>154</v>
      </c>
      <c r="Q44" s="4">
        <f>H44+99*VLOOKUP(10,资质!B:F,5,FALSE)</f>
        <v>129</v>
      </c>
    </row>
    <row r="45" spans="1:17" x14ac:dyDescent="0.35">
      <c r="A45" s="4">
        <v>1</v>
      </c>
      <c r="B45" s="14">
        <v>44</v>
      </c>
      <c r="C45" s="15" t="str">
        <f>忽略_初始数值!A45</f>
        <v>臭臭花</v>
      </c>
      <c r="D45" s="4" t="s">
        <v>189</v>
      </c>
      <c r="E45" s="4">
        <f>忽略_初始数值!B45*10</f>
        <v>600</v>
      </c>
      <c r="F45" s="4">
        <f>忽略_初始数值!C45</f>
        <v>65</v>
      </c>
      <c r="G45" s="4">
        <f>忽略_初始数值!D45</f>
        <v>70</v>
      </c>
      <c r="H45" s="4">
        <f>忽略_初始数值!E45</f>
        <v>40</v>
      </c>
      <c r="I45" s="4">
        <v>1001</v>
      </c>
      <c r="J45" s="4">
        <f>E45+99*VLOOKUP(1,资质!B:C,2,FALSE)</f>
        <v>699</v>
      </c>
      <c r="K45" s="4">
        <f>F45+99*VLOOKUP(1,资质!B:D,3,FALSE)</f>
        <v>74.900000000000006</v>
      </c>
      <c r="L45" s="4">
        <f>G45+99*VLOOKUP(1,资质!B:E,4,FALSE)</f>
        <v>79.900000000000006</v>
      </c>
      <c r="M45" s="4">
        <f>H45+99*VLOOKUP(1,资质!B:F,5,FALSE)</f>
        <v>49.9</v>
      </c>
      <c r="N45" s="4">
        <f>E45+99*VLOOKUP(10,资质!B:C,2,FALSE)</f>
        <v>1590</v>
      </c>
      <c r="O45" s="4">
        <f>F45+99*VLOOKUP(10,资质!B:D,3,FALSE)</f>
        <v>164</v>
      </c>
      <c r="P45" s="4">
        <f>G45+99*VLOOKUP(10,资质!B:E,4,FALSE)</f>
        <v>169</v>
      </c>
      <c r="Q45" s="4">
        <f>H45+99*VLOOKUP(10,资质!B:F,5,FALSE)</f>
        <v>139</v>
      </c>
    </row>
    <row r="46" spans="1:17" x14ac:dyDescent="0.35">
      <c r="A46" s="4">
        <v>1</v>
      </c>
      <c r="B46" s="14">
        <v>45</v>
      </c>
      <c r="C46" s="15" t="str">
        <f>忽略_初始数值!A46</f>
        <v>霸王花</v>
      </c>
      <c r="D46" s="4" t="s">
        <v>189</v>
      </c>
      <c r="E46" s="4">
        <f>忽略_初始数值!B46*10</f>
        <v>750</v>
      </c>
      <c r="F46" s="4">
        <f>忽略_初始数值!C46</f>
        <v>80</v>
      </c>
      <c r="G46" s="4">
        <f>忽略_初始数值!D46</f>
        <v>85</v>
      </c>
      <c r="H46" s="4">
        <f>忽略_初始数值!E46</f>
        <v>50</v>
      </c>
      <c r="I46" s="4">
        <v>1001</v>
      </c>
      <c r="J46" s="4">
        <f>E46+99*VLOOKUP(1,资质!B:C,2,FALSE)</f>
        <v>849</v>
      </c>
      <c r="K46" s="4">
        <f>F46+99*VLOOKUP(1,资质!B:D,3,FALSE)</f>
        <v>89.9</v>
      </c>
      <c r="L46" s="4">
        <f>G46+99*VLOOKUP(1,资质!B:E,4,FALSE)</f>
        <v>94.9</v>
      </c>
      <c r="M46" s="4">
        <f>H46+99*VLOOKUP(1,资质!B:F,5,FALSE)</f>
        <v>59.9</v>
      </c>
      <c r="N46" s="4">
        <f>E46+99*VLOOKUP(10,资质!B:C,2,FALSE)</f>
        <v>1740</v>
      </c>
      <c r="O46" s="4">
        <f>F46+99*VLOOKUP(10,资质!B:D,3,FALSE)</f>
        <v>179</v>
      </c>
      <c r="P46" s="4">
        <f>G46+99*VLOOKUP(10,资质!B:E,4,FALSE)</f>
        <v>184</v>
      </c>
      <c r="Q46" s="4">
        <f>H46+99*VLOOKUP(10,资质!B:F,5,FALSE)</f>
        <v>149</v>
      </c>
    </row>
    <row r="47" spans="1:17" x14ac:dyDescent="0.35">
      <c r="A47" s="4">
        <v>1</v>
      </c>
      <c r="B47" s="14">
        <v>46</v>
      </c>
      <c r="C47" s="15" t="str">
        <f>忽略_初始数值!A47</f>
        <v>派拉斯</v>
      </c>
      <c r="D47" s="4" t="s">
        <v>193</v>
      </c>
      <c r="E47" s="4">
        <f>忽略_初始数值!B47*10</f>
        <v>350</v>
      </c>
      <c r="F47" s="4">
        <f>忽略_初始数值!C47</f>
        <v>70</v>
      </c>
      <c r="G47" s="4">
        <f>忽略_初始数值!D47</f>
        <v>55</v>
      </c>
      <c r="H47" s="4">
        <f>忽略_初始数值!E47</f>
        <v>25</v>
      </c>
      <c r="I47" s="4">
        <v>1001</v>
      </c>
      <c r="J47" s="4">
        <f>E47+99*VLOOKUP(1,资质!B:C,2,FALSE)</f>
        <v>449</v>
      </c>
      <c r="K47" s="4">
        <f>F47+99*VLOOKUP(1,资质!B:D,3,FALSE)</f>
        <v>79.900000000000006</v>
      </c>
      <c r="L47" s="4">
        <f>G47+99*VLOOKUP(1,资质!B:E,4,FALSE)</f>
        <v>64.900000000000006</v>
      </c>
      <c r="M47" s="4">
        <f>H47+99*VLOOKUP(1,资质!B:F,5,FALSE)</f>
        <v>34.9</v>
      </c>
      <c r="N47" s="4">
        <f>E47+99*VLOOKUP(10,资质!B:C,2,FALSE)</f>
        <v>1340</v>
      </c>
      <c r="O47" s="4">
        <f>F47+99*VLOOKUP(10,资质!B:D,3,FALSE)</f>
        <v>169</v>
      </c>
      <c r="P47" s="4">
        <f>G47+99*VLOOKUP(10,资质!B:E,4,FALSE)</f>
        <v>154</v>
      </c>
      <c r="Q47" s="4">
        <f>H47+99*VLOOKUP(10,资质!B:F,5,FALSE)</f>
        <v>124</v>
      </c>
    </row>
    <row r="48" spans="1:17" x14ac:dyDescent="0.35">
      <c r="A48" s="4">
        <v>1</v>
      </c>
      <c r="B48" s="14">
        <v>47</v>
      </c>
      <c r="C48" s="15" t="str">
        <f>忽略_初始数值!A48</f>
        <v>派拉斯特</v>
      </c>
      <c r="D48" s="4" t="s">
        <v>193</v>
      </c>
      <c r="E48" s="4">
        <f>忽略_初始数值!B48*10</f>
        <v>600</v>
      </c>
      <c r="F48" s="4">
        <f>忽略_初始数值!C48</f>
        <v>95</v>
      </c>
      <c r="G48" s="4">
        <f>忽略_初始数值!D48</f>
        <v>80</v>
      </c>
      <c r="H48" s="4">
        <f>忽略_初始数值!E48</f>
        <v>30</v>
      </c>
      <c r="I48" s="4">
        <v>1001</v>
      </c>
      <c r="J48" s="4">
        <f>E48+99*VLOOKUP(1,资质!B:C,2,FALSE)</f>
        <v>699</v>
      </c>
      <c r="K48" s="4">
        <f>F48+99*VLOOKUP(1,资质!B:D,3,FALSE)</f>
        <v>104.9</v>
      </c>
      <c r="L48" s="4">
        <f>G48+99*VLOOKUP(1,资质!B:E,4,FALSE)</f>
        <v>89.9</v>
      </c>
      <c r="M48" s="4">
        <f>H48+99*VLOOKUP(1,资质!B:F,5,FALSE)</f>
        <v>39.9</v>
      </c>
      <c r="N48" s="4">
        <f>E48+99*VLOOKUP(10,资质!B:C,2,FALSE)</f>
        <v>1590</v>
      </c>
      <c r="O48" s="4">
        <f>F48+99*VLOOKUP(10,资质!B:D,3,FALSE)</f>
        <v>194</v>
      </c>
      <c r="P48" s="4">
        <f>G48+99*VLOOKUP(10,资质!B:E,4,FALSE)</f>
        <v>179</v>
      </c>
      <c r="Q48" s="4">
        <f>H48+99*VLOOKUP(10,资质!B:F,5,FALSE)</f>
        <v>129</v>
      </c>
    </row>
    <row r="49" spans="1:17" x14ac:dyDescent="0.35">
      <c r="A49" s="4">
        <v>1</v>
      </c>
      <c r="B49" s="14">
        <v>48</v>
      </c>
      <c r="C49" s="15" t="str">
        <f>忽略_初始数值!A49</f>
        <v>毛球</v>
      </c>
      <c r="D49" s="4" t="s">
        <v>186</v>
      </c>
      <c r="E49" s="4">
        <f>忽略_初始数值!B49*10</f>
        <v>600</v>
      </c>
      <c r="F49" s="4">
        <f>忽略_初始数值!C49</f>
        <v>55</v>
      </c>
      <c r="G49" s="4">
        <f>忽略_初始数值!D49</f>
        <v>50</v>
      </c>
      <c r="H49" s="4">
        <f>忽略_初始数值!E49</f>
        <v>45</v>
      </c>
      <c r="I49" s="4">
        <v>1001</v>
      </c>
      <c r="J49" s="4">
        <f>E49+99*VLOOKUP(1,资质!B:C,2,FALSE)</f>
        <v>699</v>
      </c>
      <c r="K49" s="4">
        <f>F49+99*VLOOKUP(1,资质!B:D,3,FALSE)</f>
        <v>64.900000000000006</v>
      </c>
      <c r="L49" s="4">
        <f>G49+99*VLOOKUP(1,资质!B:E,4,FALSE)</f>
        <v>59.9</v>
      </c>
      <c r="M49" s="4">
        <f>H49+99*VLOOKUP(1,资质!B:F,5,FALSE)</f>
        <v>54.9</v>
      </c>
      <c r="N49" s="4">
        <f>E49+99*VLOOKUP(10,资质!B:C,2,FALSE)</f>
        <v>1590</v>
      </c>
      <c r="O49" s="4">
        <f>F49+99*VLOOKUP(10,资质!B:D,3,FALSE)</f>
        <v>154</v>
      </c>
      <c r="P49" s="4">
        <f>G49+99*VLOOKUP(10,资质!B:E,4,FALSE)</f>
        <v>149</v>
      </c>
      <c r="Q49" s="4">
        <f>H49+99*VLOOKUP(10,资质!B:F,5,FALSE)</f>
        <v>144</v>
      </c>
    </row>
    <row r="50" spans="1:17" x14ac:dyDescent="0.35">
      <c r="A50" s="4">
        <v>1</v>
      </c>
      <c r="B50" s="14">
        <v>49</v>
      </c>
      <c r="C50" s="15" t="str">
        <f>忽略_初始数值!A50</f>
        <v>摩鲁蛾</v>
      </c>
      <c r="D50" s="4" t="s">
        <v>186</v>
      </c>
      <c r="E50" s="4">
        <f>忽略_初始数值!B50*10</f>
        <v>700</v>
      </c>
      <c r="F50" s="4">
        <f>忽略_初始数值!C50</f>
        <v>65</v>
      </c>
      <c r="G50" s="4">
        <f>忽略_初始数值!D50</f>
        <v>60</v>
      </c>
      <c r="H50" s="4">
        <f>忽略_初始数值!E50</f>
        <v>90</v>
      </c>
      <c r="I50" s="4">
        <v>1001</v>
      </c>
      <c r="J50" s="4">
        <f>E50+99*VLOOKUP(1,资质!B:C,2,FALSE)</f>
        <v>799</v>
      </c>
      <c r="K50" s="4">
        <f>F50+99*VLOOKUP(1,资质!B:D,3,FALSE)</f>
        <v>74.900000000000006</v>
      </c>
      <c r="L50" s="4">
        <f>G50+99*VLOOKUP(1,资质!B:E,4,FALSE)</f>
        <v>69.900000000000006</v>
      </c>
      <c r="M50" s="4">
        <f>H50+99*VLOOKUP(1,资质!B:F,5,FALSE)</f>
        <v>99.9</v>
      </c>
      <c r="N50" s="4">
        <f>E50+99*VLOOKUP(10,资质!B:C,2,FALSE)</f>
        <v>1690</v>
      </c>
      <c r="O50" s="4">
        <f>F50+99*VLOOKUP(10,资质!B:D,3,FALSE)</f>
        <v>164</v>
      </c>
      <c r="P50" s="4">
        <f>G50+99*VLOOKUP(10,资质!B:E,4,FALSE)</f>
        <v>159</v>
      </c>
      <c r="Q50" s="4">
        <f>H50+99*VLOOKUP(10,资质!B:F,5,FALSE)</f>
        <v>189</v>
      </c>
    </row>
    <row r="51" spans="1:17" x14ac:dyDescent="0.35">
      <c r="A51" s="4">
        <v>1</v>
      </c>
      <c r="B51" s="14">
        <v>50</v>
      </c>
      <c r="C51" s="15" t="str">
        <f>忽略_初始数值!A51</f>
        <v>地鼠</v>
      </c>
      <c r="D51" s="4" t="s">
        <v>23</v>
      </c>
      <c r="E51" s="4">
        <f>忽略_初始数值!B51*10</f>
        <v>100</v>
      </c>
      <c r="F51" s="4">
        <f>忽略_初始数值!C51</f>
        <v>55</v>
      </c>
      <c r="G51" s="4">
        <f>忽略_初始数值!D51</f>
        <v>25</v>
      </c>
      <c r="H51" s="4">
        <f>忽略_初始数值!E51</f>
        <v>95</v>
      </c>
      <c r="I51" s="4">
        <v>1001</v>
      </c>
      <c r="J51" s="4">
        <f>E51+99*VLOOKUP(1,资质!B:C,2,FALSE)</f>
        <v>199</v>
      </c>
      <c r="K51" s="4">
        <f>F51+99*VLOOKUP(1,资质!B:D,3,FALSE)</f>
        <v>64.900000000000006</v>
      </c>
      <c r="L51" s="4">
        <f>G51+99*VLOOKUP(1,资质!B:E,4,FALSE)</f>
        <v>34.9</v>
      </c>
      <c r="M51" s="4">
        <f>H51+99*VLOOKUP(1,资质!B:F,5,FALSE)</f>
        <v>104.9</v>
      </c>
      <c r="N51" s="4">
        <f>E51+99*VLOOKUP(10,资质!B:C,2,FALSE)</f>
        <v>1090</v>
      </c>
      <c r="O51" s="4">
        <f>F51+99*VLOOKUP(10,资质!B:D,3,FALSE)</f>
        <v>154</v>
      </c>
      <c r="P51" s="4">
        <f>G51+99*VLOOKUP(10,资质!B:E,4,FALSE)</f>
        <v>124</v>
      </c>
      <c r="Q51" s="4">
        <f>H51+99*VLOOKUP(10,资质!B:F,5,FALSE)</f>
        <v>194</v>
      </c>
    </row>
    <row r="52" spans="1:17" x14ac:dyDescent="0.35">
      <c r="A52" s="4">
        <v>1</v>
      </c>
      <c r="B52" s="14">
        <v>51</v>
      </c>
      <c r="C52" s="15" t="str">
        <f>忽略_初始数值!A52</f>
        <v>三地鼠</v>
      </c>
      <c r="D52" s="4" t="s">
        <v>23</v>
      </c>
      <c r="E52" s="4">
        <f>忽略_初始数值!B52*10</f>
        <v>350</v>
      </c>
      <c r="F52" s="4">
        <f>忽略_初始数值!C52</f>
        <v>100</v>
      </c>
      <c r="G52" s="4">
        <f>忽略_初始数值!D52</f>
        <v>50</v>
      </c>
      <c r="H52" s="4">
        <f>忽略_初始数值!E52</f>
        <v>120</v>
      </c>
      <c r="I52" s="4">
        <v>1001</v>
      </c>
      <c r="J52" s="4">
        <f>E52+99*VLOOKUP(1,资质!B:C,2,FALSE)</f>
        <v>449</v>
      </c>
      <c r="K52" s="4">
        <f>F52+99*VLOOKUP(1,资质!B:D,3,FALSE)</f>
        <v>109.9</v>
      </c>
      <c r="L52" s="4">
        <f>G52+99*VLOOKUP(1,资质!B:E,4,FALSE)</f>
        <v>59.9</v>
      </c>
      <c r="M52" s="4">
        <f>H52+99*VLOOKUP(1,资质!B:F,5,FALSE)</f>
        <v>129.9</v>
      </c>
      <c r="N52" s="4">
        <f>E52+99*VLOOKUP(10,资质!B:C,2,FALSE)</f>
        <v>1340</v>
      </c>
      <c r="O52" s="4">
        <f>F52+99*VLOOKUP(10,资质!B:D,3,FALSE)</f>
        <v>199</v>
      </c>
      <c r="P52" s="4">
        <f>G52+99*VLOOKUP(10,资质!B:E,4,FALSE)</f>
        <v>149</v>
      </c>
      <c r="Q52" s="4">
        <f>H52+99*VLOOKUP(10,资质!B:F,5,FALSE)</f>
        <v>219</v>
      </c>
    </row>
    <row r="53" spans="1:17" x14ac:dyDescent="0.35">
      <c r="A53" s="4">
        <v>1</v>
      </c>
      <c r="B53" s="14">
        <v>52</v>
      </c>
      <c r="C53" s="15" t="str">
        <f>忽略_初始数值!A53</f>
        <v>喵喵</v>
      </c>
      <c r="D53" s="4" t="s">
        <v>19</v>
      </c>
      <c r="E53" s="4">
        <f>忽略_初始数值!B53*10</f>
        <v>400</v>
      </c>
      <c r="F53" s="4">
        <f>忽略_初始数值!C53</f>
        <v>45</v>
      </c>
      <c r="G53" s="4">
        <f>忽略_初始数值!D53</f>
        <v>35</v>
      </c>
      <c r="H53" s="4">
        <f>忽略_初始数值!E53</f>
        <v>90</v>
      </c>
      <c r="I53" s="4">
        <v>1001</v>
      </c>
      <c r="J53" s="4">
        <f>E53+99*VLOOKUP(1,资质!B:C,2,FALSE)</f>
        <v>499</v>
      </c>
      <c r="K53" s="4">
        <f>F53+99*VLOOKUP(1,资质!B:D,3,FALSE)</f>
        <v>54.9</v>
      </c>
      <c r="L53" s="4">
        <f>G53+99*VLOOKUP(1,资质!B:E,4,FALSE)</f>
        <v>44.9</v>
      </c>
      <c r="M53" s="4">
        <f>H53+99*VLOOKUP(1,资质!B:F,5,FALSE)</f>
        <v>99.9</v>
      </c>
      <c r="N53" s="4">
        <f>E53+99*VLOOKUP(10,资质!B:C,2,FALSE)</f>
        <v>1390</v>
      </c>
      <c r="O53" s="4">
        <f>F53+99*VLOOKUP(10,资质!B:D,3,FALSE)</f>
        <v>144</v>
      </c>
      <c r="P53" s="4">
        <f>G53+99*VLOOKUP(10,资质!B:E,4,FALSE)</f>
        <v>134</v>
      </c>
      <c r="Q53" s="4">
        <f>H53+99*VLOOKUP(10,资质!B:F,5,FALSE)</f>
        <v>189</v>
      </c>
    </row>
    <row r="54" spans="1:17" x14ac:dyDescent="0.35">
      <c r="A54" s="4">
        <v>1</v>
      </c>
      <c r="B54" s="14">
        <v>53</v>
      </c>
      <c r="C54" s="15" t="str">
        <f>忽略_初始数值!A54</f>
        <v>猫老大</v>
      </c>
      <c r="D54" s="4" t="s">
        <v>19</v>
      </c>
      <c r="E54" s="4">
        <f>忽略_初始数值!B54*10</f>
        <v>650</v>
      </c>
      <c r="F54" s="4">
        <f>忽略_初始数值!C54</f>
        <v>70</v>
      </c>
      <c r="G54" s="4">
        <f>忽略_初始数值!D54</f>
        <v>60</v>
      </c>
      <c r="H54" s="4">
        <f>忽略_初始数值!E54</f>
        <v>115</v>
      </c>
      <c r="I54" s="4">
        <v>1001</v>
      </c>
      <c r="J54" s="4">
        <f>E54+99*VLOOKUP(1,资质!B:C,2,FALSE)</f>
        <v>749</v>
      </c>
      <c r="K54" s="4">
        <f>F54+99*VLOOKUP(1,资质!B:D,3,FALSE)</f>
        <v>79.900000000000006</v>
      </c>
      <c r="L54" s="4">
        <f>G54+99*VLOOKUP(1,资质!B:E,4,FALSE)</f>
        <v>69.900000000000006</v>
      </c>
      <c r="M54" s="4">
        <f>H54+99*VLOOKUP(1,资质!B:F,5,FALSE)</f>
        <v>124.9</v>
      </c>
      <c r="N54" s="4">
        <f>E54+99*VLOOKUP(10,资质!B:C,2,FALSE)</f>
        <v>1640</v>
      </c>
      <c r="O54" s="4">
        <f>F54+99*VLOOKUP(10,资质!B:D,3,FALSE)</f>
        <v>169</v>
      </c>
      <c r="P54" s="4">
        <f>G54+99*VLOOKUP(10,资质!B:E,4,FALSE)</f>
        <v>159</v>
      </c>
      <c r="Q54" s="4">
        <f>H54+99*VLOOKUP(10,资质!B:F,5,FALSE)</f>
        <v>214</v>
      </c>
    </row>
    <row r="55" spans="1:17" x14ac:dyDescent="0.35">
      <c r="A55" s="4">
        <v>1</v>
      </c>
      <c r="B55" s="14">
        <v>54</v>
      </c>
      <c r="C55" s="15" t="str">
        <f>忽略_初始数值!A55</f>
        <v>可达鸭</v>
      </c>
      <c r="D55" s="4" t="s">
        <v>28</v>
      </c>
      <c r="E55" s="4">
        <f>忽略_初始数值!B55*10</f>
        <v>500</v>
      </c>
      <c r="F55" s="4">
        <f>忽略_初始数值!C55</f>
        <v>52</v>
      </c>
      <c r="G55" s="4">
        <f>忽略_初始数值!D55</f>
        <v>48</v>
      </c>
      <c r="H55" s="4">
        <f>忽略_初始数值!E55</f>
        <v>55</v>
      </c>
      <c r="I55" s="4">
        <v>1001</v>
      </c>
      <c r="J55" s="4">
        <f>E55+99*VLOOKUP(1,资质!B:C,2,FALSE)</f>
        <v>599</v>
      </c>
      <c r="K55" s="4">
        <f>F55+99*VLOOKUP(1,资质!B:D,3,FALSE)</f>
        <v>61.9</v>
      </c>
      <c r="L55" s="4">
        <f>G55+99*VLOOKUP(1,资质!B:E,4,FALSE)</f>
        <v>57.9</v>
      </c>
      <c r="M55" s="4">
        <f>H55+99*VLOOKUP(1,资质!B:F,5,FALSE)</f>
        <v>64.900000000000006</v>
      </c>
      <c r="N55" s="4">
        <f>E55+99*VLOOKUP(10,资质!B:C,2,FALSE)</f>
        <v>1490</v>
      </c>
      <c r="O55" s="4">
        <f>F55+99*VLOOKUP(10,资质!B:D,3,FALSE)</f>
        <v>151</v>
      </c>
      <c r="P55" s="4">
        <f>G55+99*VLOOKUP(10,资质!B:E,4,FALSE)</f>
        <v>147</v>
      </c>
      <c r="Q55" s="4">
        <f>H55+99*VLOOKUP(10,资质!B:F,5,FALSE)</f>
        <v>154</v>
      </c>
    </row>
    <row r="56" spans="1:17" x14ac:dyDescent="0.35">
      <c r="A56" s="4">
        <v>1</v>
      </c>
      <c r="B56" s="14">
        <v>55</v>
      </c>
      <c r="C56" s="15" t="str">
        <f>忽略_初始数值!A56</f>
        <v>哥达鸭</v>
      </c>
      <c r="D56" s="4" t="s">
        <v>28</v>
      </c>
      <c r="E56" s="4">
        <f>忽略_初始数值!B56*10</f>
        <v>800</v>
      </c>
      <c r="F56" s="4">
        <f>忽略_初始数值!C56</f>
        <v>82</v>
      </c>
      <c r="G56" s="4">
        <f>忽略_初始数值!D56</f>
        <v>78</v>
      </c>
      <c r="H56" s="4">
        <f>忽略_初始数值!E56</f>
        <v>85</v>
      </c>
      <c r="I56" s="4">
        <v>1001</v>
      </c>
      <c r="J56" s="4">
        <f>E56+99*VLOOKUP(1,资质!B:C,2,FALSE)</f>
        <v>899</v>
      </c>
      <c r="K56" s="4">
        <f>F56+99*VLOOKUP(1,资质!B:D,3,FALSE)</f>
        <v>91.9</v>
      </c>
      <c r="L56" s="4">
        <f>G56+99*VLOOKUP(1,资质!B:E,4,FALSE)</f>
        <v>87.9</v>
      </c>
      <c r="M56" s="4">
        <f>H56+99*VLOOKUP(1,资质!B:F,5,FALSE)</f>
        <v>94.9</v>
      </c>
      <c r="N56" s="4">
        <f>E56+99*VLOOKUP(10,资质!B:C,2,FALSE)</f>
        <v>1790</v>
      </c>
      <c r="O56" s="4">
        <f>F56+99*VLOOKUP(10,资质!B:D,3,FALSE)</f>
        <v>181</v>
      </c>
      <c r="P56" s="4">
        <f>G56+99*VLOOKUP(10,资质!B:E,4,FALSE)</f>
        <v>177</v>
      </c>
      <c r="Q56" s="4">
        <f>H56+99*VLOOKUP(10,资质!B:F,5,FALSE)</f>
        <v>184</v>
      </c>
    </row>
    <row r="57" spans="1:17" x14ac:dyDescent="0.35">
      <c r="A57" s="4">
        <v>1</v>
      </c>
      <c r="B57" s="14">
        <v>56</v>
      </c>
      <c r="C57" s="15" t="str">
        <f>忽略_初始数值!A57</f>
        <v>猴怪</v>
      </c>
      <c r="D57" s="4" t="s">
        <v>20</v>
      </c>
      <c r="E57" s="4">
        <f>忽略_初始数值!B57*10</f>
        <v>400</v>
      </c>
      <c r="F57" s="4">
        <f>忽略_初始数值!C57</f>
        <v>80</v>
      </c>
      <c r="G57" s="4">
        <f>忽略_初始数值!D57</f>
        <v>35</v>
      </c>
      <c r="H57" s="4">
        <f>忽略_初始数值!E57</f>
        <v>70</v>
      </c>
      <c r="I57" s="4">
        <v>1001</v>
      </c>
      <c r="J57" s="4">
        <f>E57+99*VLOOKUP(1,资质!B:C,2,FALSE)</f>
        <v>499</v>
      </c>
      <c r="K57" s="4">
        <f>F57+99*VLOOKUP(1,资质!B:D,3,FALSE)</f>
        <v>89.9</v>
      </c>
      <c r="L57" s="4">
        <f>G57+99*VLOOKUP(1,资质!B:E,4,FALSE)</f>
        <v>44.9</v>
      </c>
      <c r="M57" s="4">
        <f>H57+99*VLOOKUP(1,资质!B:F,5,FALSE)</f>
        <v>79.900000000000006</v>
      </c>
      <c r="N57" s="4">
        <f>E57+99*VLOOKUP(10,资质!B:C,2,FALSE)</f>
        <v>1390</v>
      </c>
      <c r="O57" s="4">
        <f>F57+99*VLOOKUP(10,资质!B:D,3,FALSE)</f>
        <v>179</v>
      </c>
      <c r="P57" s="4">
        <f>G57+99*VLOOKUP(10,资质!B:E,4,FALSE)</f>
        <v>134</v>
      </c>
      <c r="Q57" s="4">
        <f>H57+99*VLOOKUP(10,资质!B:F,5,FALSE)</f>
        <v>169</v>
      </c>
    </row>
    <row r="58" spans="1:17" x14ac:dyDescent="0.35">
      <c r="A58" s="4">
        <v>1</v>
      </c>
      <c r="B58" s="14">
        <v>57</v>
      </c>
      <c r="C58" s="15" t="str">
        <f>忽略_初始数值!A58</f>
        <v>火暴猴</v>
      </c>
      <c r="D58" s="4" t="s">
        <v>20</v>
      </c>
      <c r="E58" s="4">
        <f>忽略_初始数值!B58*10</f>
        <v>650</v>
      </c>
      <c r="F58" s="4">
        <f>忽略_初始数值!C58</f>
        <v>105</v>
      </c>
      <c r="G58" s="4">
        <f>忽略_初始数值!D58</f>
        <v>60</v>
      </c>
      <c r="H58" s="4">
        <f>忽略_初始数值!E58</f>
        <v>95</v>
      </c>
      <c r="I58" s="4">
        <v>1001</v>
      </c>
      <c r="J58" s="4">
        <f>E58+99*VLOOKUP(1,资质!B:C,2,FALSE)</f>
        <v>749</v>
      </c>
      <c r="K58" s="4">
        <f>F58+99*VLOOKUP(1,资质!B:D,3,FALSE)</f>
        <v>114.9</v>
      </c>
      <c r="L58" s="4">
        <f>G58+99*VLOOKUP(1,资质!B:E,4,FALSE)</f>
        <v>69.900000000000006</v>
      </c>
      <c r="M58" s="4">
        <f>H58+99*VLOOKUP(1,资质!B:F,5,FALSE)</f>
        <v>104.9</v>
      </c>
      <c r="N58" s="4">
        <f>E58+99*VLOOKUP(10,资质!B:C,2,FALSE)</f>
        <v>1640</v>
      </c>
      <c r="O58" s="4">
        <f>F58+99*VLOOKUP(10,资质!B:D,3,FALSE)</f>
        <v>204</v>
      </c>
      <c r="P58" s="4">
        <f>G58+99*VLOOKUP(10,资质!B:E,4,FALSE)</f>
        <v>159</v>
      </c>
      <c r="Q58" s="4">
        <f>H58+99*VLOOKUP(10,资质!B:F,5,FALSE)</f>
        <v>194</v>
      </c>
    </row>
    <row r="59" spans="1:17" x14ac:dyDescent="0.35">
      <c r="A59" s="4">
        <v>1</v>
      </c>
      <c r="B59" s="14">
        <v>58</v>
      </c>
      <c r="C59" s="15" t="str">
        <f>忽略_初始数值!A59</f>
        <v>卡蒂狗</v>
      </c>
      <c r="D59" s="4" t="s">
        <v>27</v>
      </c>
      <c r="E59" s="4">
        <f>忽略_初始数值!B59*10</f>
        <v>550</v>
      </c>
      <c r="F59" s="4">
        <f>忽略_初始数值!C59</f>
        <v>70</v>
      </c>
      <c r="G59" s="4">
        <f>忽略_初始数值!D59</f>
        <v>45</v>
      </c>
      <c r="H59" s="4">
        <f>忽略_初始数值!E59</f>
        <v>60</v>
      </c>
      <c r="I59" s="4">
        <v>1001</v>
      </c>
      <c r="J59" s="4">
        <f>E59+99*VLOOKUP(1,资质!B:C,2,FALSE)</f>
        <v>649</v>
      </c>
      <c r="K59" s="4">
        <f>F59+99*VLOOKUP(1,资质!B:D,3,FALSE)</f>
        <v>79.900000000000006</v>
      </c>
      <c r="L59" s="4">
        <f>G59+99*VLOOKUP(1,资质!B:E,4,FALSE)</f>
        <v>54.9</v>
      </c>
      <c r="M59" s="4">
        <f>H59+99*VLOOKUP(1,资质!B:F,5,FALSE)</f>
        <v>69.900000000000006</v>
      </c>
      <c r="N59" s="4">
        <f>E59+99*VLOOKUP(10,资质!B:C,2,FALSE)</f>
        <v>1540</v>
      </c>
      <c r="O59" s="4">
        <f>F59+99*VLOOKUP(10,资质!B:D,3,FALSE)</f>
        <v>169</v>
      </c>
      <c r="P59" s="4">
        <f>G59+99*VLOOKUP(10,资质!B:E,4,FALSE)</f>
        <v>144</v>
      </c>
      <c r="Q59" s="4">
        <f>H59+99*VLOOKUP(10,资质!B:F,5,FALSE)</f>
        <v>159</v>
      </c>
    </row>
    <row r="60" spans="1:17" x14ac:dyDescent="0.35">
      <c r="A60" s="4">
        <v>1</v>
      </c>
      <c r="B60" s="14">
        <v>59</v>
      </c>
      <c r="C60" s="15" t="str">
        <f>忽略_初始数值!A60</f>
        <v>风速狗</v>
      </c>
      <c r="D60" s="4" t="s">
        <v>27</v>
      </c>
      <c r="E60" s="4">
        <f>忽略_初始数值!B60*10</f>
        <v>900</v>
      </c>
      <c r="F60" s="4">
        <f>忽略_初始数值!C60</f>
        <v>110</v>
      </c>
      <c r="G60" s="4">
        <f>忽略_初始数值!D60</f>
        <v>80</v>
      </c>
      <c r="H60" s="4">
        <f>忽略_初始数值!E60</f>
        <v>95</v>
      </c>
      <c r="I60" s="4">
        <v>1001</v>
      </c>
      <c r="J60" s="4">
        <f>E60+99*VLOOKUP(1,资质!B:C,2,FALSE)</f>
        <v>999</v>
      </c>
      <c r="K60" s="4">
        <f>F60+99*VLOOKUP(1,资质!B:D,3,FALSE)</f>
        <v>119.9</v>
      </c>
      <c r="L60" s="4">
        <f>G60+99*VLOOKUP(1,资质!B:E,4,FALSE)</f>
        <v>89.9</v>
      </c>
      <c r="M60" s="4">
        <f>H60+99*VLOOKUP(1,资质!B:F,5,FALSE)</f>
        <v>104.9</v>
      </c>
      <c r="N60" s="4">
        <f>E60+99*VLOOKUP(10,资质!B:C,2,FALSE)</f>
        <v>1890</v>
      </c>
      <c r="O60" s="4">
        <f>F60+99*VLOOKUP(10,资质!B:D,3,FALSE)</f>
        <v>209</v>
      </c>
      <c r="P60" s="4">
        <f>G60+99*VLOOKUP(10,资质!B:E,4,FALSE)</f>
        <v>179</v>
      </c>
      <c r="Q60" s="4">
        <f>H60+99*VLOOKUP(10,资质!B:F,5,FALSE)</f>
        <v>194</v>
      </c>
    </row>
    <row r="61" spans="1:17" x14ac:dyDescent="0.35">
      <c r="A61" s="4">
        <v>1</v>
      </c>
      <c r="B61" s="14">
        <v>60</v>
      </c>
      <c r="C61" s="15" t="str">
        <f>忽略_初始数值!A61</f>
        <v>蚊香蝌蚪</v>
      </c>
      <c r="D61" s="4" t="s">
        <v>28</v>
      </c>
      <c r="E61" s="4">
        <f>忽略_初始数值!B61*10</f>
        <v>400</v>
      </c>
      <c r="F61" s="4">
        <f>忽略_初始数值!C61</f>
        <v>50</v>
      </c>
      <c r="G61" s="4">
        <f>忽略_初始数值!D61</f>
        <v>40</v>
      </c>
      <c r="H61" s="4">
        <f>忽略_初始数值!E61</f>
        <v>90</v>
      </c>
      <c r="I61" s="4">
        <v>1001</v>
      </c>
      <c r="J61" s="4">
        <f>E61+99*VLOOKUP(1,资质!B:C,2,FALSE)</f>
        <v>499</v>
      </c>
      <c r="K61" s="4">
        <f>F61+99*VLOOKUP(1,资质!B:D,3,FALSE)</f>
        <v>59.9</v>
      </c>
      <c r="L61" s="4">
        <f>G61+99*VLOOKUP(1,资质!B:E,4,FALSE)</f>
        <v>49.9</v>
      </c>
      <c r="M61" s="4">
        <f>H61+99*VLOOKUP(1,资质!B:F,5,FALSE)</f>
        <v>99.9</v>
      </c>
      <c r="N61" s="4">
        <f>E61+99*VLOOKUP(10,资质!B:C,2,FALSE)</f>
        <v>1390</v>
      </c>
      <c r="O61" s="4">
        <f>F61+99*VLOOKUP(10,资质!B:D,3,FALSE)</f>
        <v>149</v>
      </c>
      <c r="P61" s="4">
        <f>G61+99*VLOOKUP(10,资质!B:E,4,FALSE)</f>
        <v>139</v>
      </c>
      <c r="Q61" s="4">
        <f>H61+99*VLOOKUP(10,资质!B:F,5,FALSE)</f>
        <v>189</v>
      </c>
    </row>
    <row r="62" spans="1:17" x14ac:dyDescent="0.35">
      <c r="A62" s="4">
        <v>1</v>
      </c>
      <c r="B62" s="14">
        <v>61</v>
      </c>
      <c r="C62" s="15" t="str">
        <f>忽略_初始数值!A62</f>
        <v>蚊香君</v>
      </c>
      <c r="D62" s="4" t="s">
        <v>28</v>
      </c>
      <c r="E62" s="4">
        <f>忽略_初始数值!B62*10</f>
        <v>650</v>
      </c>
      <c r="F62" s="4">
        <f>忽略_初始数值!C62</f>
        <v>65</v>
      </c>
      <c r="G62" s="4">
        <f>忽略_初始数值!D62</f>
        <v>65</v>
      </c>
      <c r="H62" s="4">
        <f>忽略_初始数值!E62</f>
        <v>90</v>
      </c>
      <c r="I62" s="4">
        <v>1001</v>
      </c>
      <c r="J62" s="4">
        <f>E62+99*VLOOKUP(1,资质!B:C,2,FALSE)</f>
        <v>749</v>
      </c>
      <c r="K62" s="4">
        <f>F62+99*VLOOKUP(1,资质!B:D,3,FALSE)</f>
        <v>74.900000000000006</v>
      </c>
      <c r="L62" s="4">
        <f>G62+99*VLOOKUP(1,资质!B:E,4,FALSE)</f>
        <v>74.900000000000006</v>
      </c>
      <c r="M62" s="4">
        <f>H62+99*VLOOKUP(1,资质!B:F,5,FALSE)</f>
        <v>99.9</v>
      </c>
      <c r="N62" s="4">
        <f>E62+99*VLOOKUP(10,资质!B:C,2,FALSE)</f>
        <v>1640</v>
      </c>
      <c r="O62" s="4">
        <f>F62+99*VLOOKUP(10,资质!B:D,3,FALSE)</f>
        <v>164</v>
      </c>
      <c r="P62" s="4">
        <f>G62+99*VLOOKUP(10,资质!B:E,4,FALSE)</f>
        <v>164</v>
      </c>
      <c r="Q62" s="4">
        <f>H62+99*VLOOKUP(10,资质!B:F,5,FALSE)</f>
        <v>189</v>
      </c>
    </row>
    <row r="63" spans="1:17" x14ac:dyDescent="0.35">
      <c r="A63" s="4">
        <v>1</v>
      </c>
      <c r="B63" s="14">
        <v>62</v>
      </c>
      <c r="C63" s="15" t="str">
        <f>忽略_初始数值!A63</f>
        <v>蚊香泳士</v>
      </c>
      <c r="D63" s="4" t="s">
        <v>194</v>
      </c>
      <c r="E63" s="4">
        <f>忽略_初始数值!B63*10</f>
        <v>900</v>
      </c>
      <c r="F63" s="4">
        <f>忽略_初始数值!C63</f>
        <v>95</v>
      </c>
      <c r="G63" s="4">
        <f>忽略_初始数值!D63</f>
        <v>95</v>
      </c>
      <c r="H63" s="4">
        <f>忽略_初始数值!E63</f>
        <v>70</v>
      </c>
      <c r="I63" s="4">
        <v>1001</v>
      </c>
      <c r="J63" s="4">
        <f>E63+99*VLOOKUP(1,资质!B:C,2,FALSE)</f>
        <v>999</v>
      </c>
      <c r="K63" s="4">
        <f>F63+99*VLOOKUP(1,资质!B:D,3,FALSE)</f>
        <v>104.9</v>
      </c>
      <c r="L63" s="4">
        <f>G63+99*VLOOKUP(1,资质!B:E,4,FALSE)</f>
        <v>104.9</v>
      </c>
      <c r="M63" s="4">
        <f>H63+99*VLOOKUP(1,资质!B:F,5,FALSE)</f>
        <v>79.900000000000006</v>
      </c>
      <c r="N63" s="4">
        <f>E63+99*VLOOKUP(10,资质!B:C,2,FALSE)</f>
        <v>1890</v>
      </c>
      <c r="O63" s="4">
        <f>F63+99*VLOOKUP(10,资质!B:D,3,FALSE)</f>
        <v>194</v>
      </c>
      <c r="P63" s="4">
        <f>G63+99*VLOOKUP(10,资质!B:E,4,FALSE)</f>
        <v>194</v>
      </c>
      <c r="Q63" s="4">
        <f>H63+99*VLOOKUP(10,资质!B:F,5,FALSE)</f>
        <v>169</v>
      </c>
    </row>
    <row r="64" spans="1:17" x14ac:dyDescent="0.35">
      <c r="A64" s="4">
        <v>1</v>
      </c>
      <c r="B64" s="14">
        <v>63</v>
      </c>
      <c r="C64" s="15" t="str">
        <f>忽略_初始数值!A64</f>
        <v>凯西</v>
      </c>
      <c r="D64" s="4" t="s">
        <v>33</v>
      </c>
      <c r="E64" s="4">
        <f>忽略_初始数值!B64*10</f>
        <v>250</v>
      </c>
      <c r="F64" s="4">
        <f>忽略_初始数值!C64</f>
        <v>20</v>
      </c>
      <c r="G64" s="4">
        <f>忽略_初始数值!D64</f>
        <v>15</v>
      </c>
      <c r="H64" s="4">
        <f>忽略_初始数值!E64</f>
        <v>90</v>
      </c>
      <c r="I64" s="4">
        <v>1001</v>
      </c>
      <c r="J64" s="4">
        <f>E64+99*VLOOKUP(1,资质!B:C,2,FALSE)</f>
        <v>349</v>
      </c>
      <c r="K64" s="4">
        <f>F64+99*VLOOKUP(1,资质!B:D,3,FALSE)</f>
        <v>29.9</v>
      </c>
      <c r="L64" s="4">
        <f>G64+99*VLOOKUP(1,资质!B:E,4,FALSE)</f>
        <v>24.9</v>
      </c>
      <c r="M64" s="4">
        <f>H64+99*VLOOKUP(1,资质!B:F,5,FALSE)</f>
        <v>99.9</v>
      </c>
      <c r="N64" s="4">
        <f>E64+99*VLOOKUP(10,资质!B:C,2,FALSE)</f>
        <v>1240</v>
      </c>
      <c r="O64" s="4">
        <f>F64+99*VLOOKUP(10,资质!B:D,3,FALSE)</f>
        <v>119</v>
      </c>
      <c r="P64" s="4">
        <f>G64+99*VLOOKUP(10,资质!B:E,4,FALSE)</f>
        <v>114</v>
      </c>
      <c r="Q64" s="4">
        <f>H64+99*VLOOKUP(10,资质!B:F,5,FALSE)</f>
        <v>189</v>
      </c>
    </row>
    <row r="65" spans="1:17" x14ac:dyDescent="0.35">
      <c r="A65" s="4">
        <v>1</v>
      </c>
      <c r="B65" s="14">
        <v>64</v>
      </c>
      <c r="C65" s="15" t="str">
        <f>忽略_初始数值!A65</f>
        <v>勇基拉</v>
      </c>
      <c r="D65" s="4" t="s">
        <v>33</v>
      </c>
      <c r="E65" s="4">
        <f>忽略_初始数值!B65*10</f>
        <v>400</v>
      </c>
      <c r="F65" s="4">
        <f>忽略_初始数值!C65</f>
        <v>35</v>
      </c>
      <c r="G65" s="4">
        <f>忽略_初始数值!D65</f>
        <v>30</v>
      </c>
      <c r="H65" s="4">
        <f>忽略_初始数值!E65</f>
        <v>105</v>
      </c>
      <c r="I65" s="4">
        <v>1001</v>
      </c>
      <c r="J65" s="4">
        <f>E65+99*VLOOKUP(1,资质!B:C,2,FALSE)</f>
        <v>499</v>
      </c>
      <c r="K65" s="4">
        <f>F65+99*VLOOKUP(1,资质!B:D,3,FALSE)</f>
        <v>44.9</v>
      </c>
      <c r="L65" s="4">
        <f>G65+99*VLOOKUP(1,资质!B:E,4,FALSE)</f>
        <v>39.9</v>
      </c>
      <c r="M65" s="4">
        <f>H65+99*VLOOKUP(1,资质!B:F,5,FALSE)</f>
        <v>114.9</v>
      </c>
      <c r="N65" s="4">
        <f>E65+99*VLOOKUP(10,资质!B:C,2,FALSE)</f>
        <v>1390</v>
      </c>
      <c r="O65" s="4">
        <f>F65+99*VLOOKUP(10,资质!B:D,3,FALSE)</f>
        <v>134</v>
      </c>
      <c r="P65" s="4">
        <f>G65+99*VLOOKUP(10,资质!B:E,4,FALSE)</f>
        <v>129</v>
      </c>
      <c r="Q65" s="4">
        <f>H65+99*VLOOKUP(10,资质!B:F,5,FALSE)</f>
        <v>204</v>
      </c>
    </row>
    <row r="66" spans="1:17" x14ac:dyDescent="0.35">
      <c r="A66" s="4">
        <v>1</v>
      </c>
      <c r="B66" s="14">
        <v>65</v>
      </c>
      <c r="C66" s="15" t="str">
        <f>忽略_初始数值!A66</f>
        <v>胡地</v>
      </c>
      <c r="D66" s="4" t="s">
        <v>33</v>
      </c>
      <c r="E66" s="4">
        <f>忽略_初始数值!B66*10</f>
        <v>550</v>
      </c>
      <c r="F66" s="4">
        <f>忽略_初始数值!C66</f>
        <v>50</v>
      </c>
      <c r="G66" s="4">
        <f>忽略_初始数值!D66</f>
        <v>45</v>
      </c>
      <c r="H66" s="4">
        <f>忽略_初始数值!E66</f>
        <v>120</v>
      </c>
      <c r="I66" s="4">
        <v>1001</v>
      </c>
      <c r="J66" s="4">
        <f>E66+99*VLOOKUP(1,资质!B:C,2,FALSE)</f>
        <v>649</v>
      </c>
      <c r="K66" s="4">
        <f>F66+99*VLOOKUP(1,资质!B:D,3,FALSE)</f>
        <v>59.9</v>
      </c>
      <c r="L66" s="4">
        <f>G66+99*VLOOKUP(1,资质!B:E,4,FALSE)</f>
        <v>54.9</v>
      </c>
      <c r="M66" s="4">
        <f>H66+99*VLOOKUP(1,资质!B:F,5,FALSE)</f>
        <v>129.9</v>
      </c>
      <c r="N66" s="4">
        <f>E66+99*VLOOKUP(10,资质!B:C,2,FALSE)</f>
        <v>1540</v>
      </c>
      <c r="O66" s="4">
        <f>F66+99*VLOOKUP(10,资质!B:D,3,FALSE)</f>
        <v>149</v>
      </c>
      <c r="P66" s="4">
        <f>G66+99*VLOOKUP(10,资质!B:E,4,FALSE)</f>
        <v>144</v>
      </c>
      <c r="Q66" s="4">
        <f>H66+99*VLOOKUP(10,资质!B:F,5,FALSE)</f>
        <v>219</v>
      </c>
    </row>
    <row r="67" spans="1:17" x14ac:dyDescent="0.35">
      <c r="A67" s="4">
        <v>1</v>
      </c>
      <c r="B67" s="14">
        <v>66</v>
      </c>
      <c r="C67" s="15" t="str">
        <f>忽略_初始数值!A67</f>
        <v>腕力</v>
      </c>
      <c r="D67" s="4" t="s">
        <v>20</v>
      </c>
      <c r="E67" s="4">
        <f>忽略_初始数值!B67*10</f>
        <v>700</v>
      </c>
      <c r="F67" s="4">
        <f>忽略_初始数值!C67</f>
        <v>80</v>
      </c>
      <c r="G67" s="4">
        <f>忽略_初始数值!D67</f>
        <v>50</v>
      </c>
      <c r="H67" s="4">
        <f>忽略_初始数值!E67</f>
        <v>35</v>
      </c>
      <c r="I67" s="4">
        <v>1001</v>
      </c>
      <c r="J67" s="4">
        <f>E67+99*VLOOKUP(1,资质!B:C,2,FALSE)</f>
        <v>799</v>
      </c>
      <c r="K67" s="4">
        <f>F67+99*VLOOKUP(1,资质!B:D,3,FALSE)</f>
        <v>89.9</v>
      </c>
      <c r="L67" s="4">
        <f>G67+99*VLOOKUP(1,资质!B:E,4,FALSE)</f>
        <v>59.9</v>
      </c>
      <c r="M67" s="4">
        <f>H67+99*VLOOKUP(1,资质!B:F,5,FALSE)</f>
        <v>44.9</v>
      </c>
      <c r="N67" s="4">
        <f>E67+99*VLOOKUP(10,资质!B:C,2,FALSE)</f>
        <v>1690</v>
      </c>
      <c r="O67" s="4">
        <f>F67+99*VLOOKUP(10,资质!B:D,3,FALSE)</f>
        <v>179</v>
      </c>
      <c r="P67" s="4">
        <f>G67+99*VLOOKUP(10,资质!B:E,4,FALSE)</f>
        <v>149</v>
      </c>
      <c r="Q67" s="4">
        <f>H67+99*VLOOKUP(10,资质!B:F,5,FALSE)</f>
        <v>134</v>
      </c>
    </row>
    <row r="68" spans="1:17" x14ac:dyDescent="0.35">
      <c r="A68" s="4">
        <v>1</v>
      </c>
      <c r="B68" s="14">
        <v>67</v>
      </c>
      <c r="C68" s="15" t="str">
        <f>忽略_初始数值!A68</f>
        <v>豪力</v>
      </c>
      <c r="D68" s="4" t="s">
        <v>20</v>
      </c>
      <c r="E68" s="4">
        <f>忽略_初始数值!B68*10</f>
        <v>800</v>
      </c>
      <c r="F68" s="4">
        <f>忽略_初始数值!C68</f>
        <v>100</v>
      </c>
      <c r="G68" s="4">
        <f>忽略_初始数值!D68</f>
        <v>70</v>
      </c>
      <c r="H68" s="4">
        <f>忽略_初始数值!E68</f>
        <v>45</v>
      </c>
      <c r="I68" s="4">
        <v>1001</v>
      </c>
      <c r="J68" s="4">
        <f>E68+99*VLOOKUP(1,资质!B:C,2,FALSE)</f>
        <v>899</v>
      </c>
      <c r="K68" s="4">
        <f>F68+99*VLOOKUP(1,资质!B:D,3,FALSE)</f>
        <v>109.9</v>
      </c>
      <c r="L68" s="4">
        <f>G68+99*VLOOKUP(1,资质!B:E,4,FALSE)</f>
        <v>79.900000000000006</v>
      </c>
      <c r="M68" s="4">
        <f>H68+99*VLOOKUP(1,资质!B:F,5,FALSE)</f>
        <v>54.9</v>
      </c>
      <c r="N68" s="4">
        <f>E68+99*VLOOKUP(10,资质!B:C,2,FALSE)</f>
        <v>1790</v>
      </c>
      <c r="O68" s="4">
        <f>F68+99*VLOOKUP(10,资质!B:D,3,FALSE)</f>
        <v>199</v>
      </c>
      <c r="P68" s="4">
        <f>G68+99*VLOOKUP(10,资质!B:E,4,FALSE)</f>
        <v>169</v>
      </c>
      <c r="Q68" s="4">
        <f>H68+99*VLOOKUP(10,资质!B:F,5,FALSE)</f>
        <v>144</v>
      </c>
    </row>
    <row r="69" spans="1:17" x14ac:dyDescent="0.35">
      <c r="A69" s="4">
        <v>1</v>
      </c>
      <c r="B69" s="14">
        <v>68</v>
      </c>
      <c r="C69" s="15" t="str">
        <f>忽略_初始数值!A69</f>
        <v>怪力</v>
      </c>
      <c r="D69" s="4" t="s">
        <v>20</v>
      </c>
      <c r="E69" s="4">
        <f>忽略_初始数值!B69*10</f>
        <v>900</v>
      </c>
      <c r="F69" s="4">
        <f>忽略_初始数值!C69</f>
        <v>130</v>
      </c>
      <c r="G69" s="4">
        <f>忽略_初始数值!D69</f>
        <v>80</v>
      </c>
      <c r="H69" s="4">
        <f>忽略_初始数值!E69</f>
        <v>55</v>
      </c>
      <c r="I69" s="4">
        <v>1001</v>
      </c>
      <c r="J69" s="4">
        <f>E69+99*VLOOKUP(1,资质!B:C,2,FALSE)</f>
        <v>999</v>
      </c>
      <c r="K69" s="4">
        <f>F69+99*VLOOKUP(1,资质!B:D,3,FALSE)</f>
        <v>139.9</v>
      </c>
      <c r="L69" s="4">
        <f>G69+99*VLOOKUP(1,资质!B:E,4,FALSE)</f>
        <v>89.9</v>
      </c>
      <c r="M69" s="4">
        <f>H69+99*VLOOKUP(1,资质!B:F,5,FALSE)</f>
        <v>64.900000000000006</v>
      </c>
      <c r="N69" s="4">
        <f>E69+99*VLOOKUP(10,资质!B:C,2,FALSE)</f>
        <v>1890</v>
      </c>
      <c r="O69" s="4">
        <f>F69+99*VLOOKUP(10,资质!B:D,3,FALSE)</f>
        <v>229</v>
      </c>
      <c r="P69" s="4">
        <f>G69+99*VLOOKUP(10,资质!B:E,4,FALSE)</f>
        <v>179</v>
      </c>
      <c r="Q69" s="4">
        <f>H69+99*VLOOKUP(10,资质!B:F,5,FALSE)</f>
        <v>154</v>
      </c>
    </row>
    <row r="70" spans="1:17" x14ac:dyDescent="0.35">
      <c r="A70" s="4">
        <v>1</v>
      </c>
      <c r="B70" s="14">
        <v>69</v>
      </c>
      <c r="C70" s="15" t="str">
        <f>忽略_初始数值!A70</f>
        <v>喇叭芽</v>
      </c>
      <c r="D70" s="4" t="s">
        <v>189</v>
      </c>
      <c r="E70" s="4">
        <f>忽略_初始数值!B70*10</f>
        <v>500</v>
      </c>
      <c r="F70" s="4">
        <f>忽略_初始数值!C70</f>
        <v>75</v>
      </c>
      <c r="G70" s="4">
        <f>忽略_初始数值!D70</f>
        <v>35</v>
      </c>
      <c r="H70" s="4">
        <f>忽略_初始数值!E70</f>
        <v>40</v>
      </c>
      <c r="I70" s="4">
        <v>1001</v>
      </c>
      <c r="J70" s="4">
        <f>E70+99*VLOOKUP(1,资质!B:C,2,FALSE)</f>
        <v>599</v>
      </c>
      <c r="K70" s="4">
        <f>F70+99*VLOOKUP(1,资质!B:D,3,FALSE)</f>
        <v>84.9</v>
      </c>
      <c r="L70" s="4">
        <f>G70+99*VLOOKUP(1,资质!B:E,4,FALSE)</f>
        <v>44.9</v>
      </c>
      <c r="M70" s="4">
        <f>H70+99*VLOOKUP(1,资质!B:F,5,FALSE)</f>
        <v>49.9</v>
      </c>
      <c r="N70" s="4">
        <f>E70+99*VLOOKUP(10,资质!B:C,2,FALSE)</f>
        <v>1490</v>
      </c>
      <c r="O70" s="4">
        <f>F70+99*VLOOKUP(10,资质!B:D,3,FALSE)</f>
        <v>174</v>
      </c>
      <c r="P70" s="4">
        <f>G70+99*VLOOKUP(10,资质!B:E,4,FALSE)</f>
        <v>134</v>
      </c>
      <c r="Q70" s="4">
        <f>H70+99*VLOOKUP(10,资质!B:F,5,FALSE)</f>
        <v>139</v>
      </c>
    </row>
    <row r="71" spans="1:17" x14ac:dyDescent="0.35">
      <c r="A71" s="4">
        <v>1</v>
      </c>
      <c r="B71" s="14">
        <v>70</v>
      </c>
      <c r="C71" s="15" t="str">
        <f>忽略_初始数值!A71</f>
        <v>口呆花</v>
      </c>
      <c r="D71" s="4" t="s">
        <v>189</v>
      </c>
      <c r="E71" s="4">
        <f>忽略_初始数值!B71*10</f>
        <v>650</v>
      </c>
      <c r="F71" s="4">
        <f>忽略_初始数值!C71</f>
        <v>90</v>
      </c>
      <c r="G71" s="4">
        <f>忽略_初始数值!D71</f>
        <v>50</v>
      </c>
      <c r="H71" s="4">
        <f>忽略_初始数值!E71</f>
        <v>55</v>
      </c>
      <c r="I71" s="4">
        <v>1001</v>
      </c>
      <c r="J71" s="4">
        <f>E71+99*VLOOKUP(1,资质!B:C,2,FALSE)</f>
        <v>749</v>
      </c>
      <c r="K71" s="4">
        <f>F71+99*VLOOKUP(1,资质!B:D,3,FALSE)</f>
        <v>99.9</v>
      </c>
      <c r="L71" s="4">
        <f>G71+99*VLOOKUP(1,资质!B:E,4,FALSE)</f>
        <v>59.9</v>
      </c>
      <c r="M71" s="4">
        <f>H71+99*VLOOKUP(1,资质!B:F,5,FALSE)</f>
        <v>64.900000000000006</v>
      </c>
      <c r="N71" s="4">
        <f>E71+99*VLOOKUP(10,资质!B:C,2,FALSE)</f>
        <v>1640</v>
      </c>
      <c r="O71" s="4">
        <f>F71+99*VLOOKUP(10,资质!B:D,3,FALSE)</f>
        <v>189</v>
      </c>
      <c r="P71" s="4">
        <f>G71+99*VLOOKUP(10,资质!B:E,4,FALSE)</f>
        <v>149</v>
      </c>
      <c r="Q71" s="4">
        <f>H71+99*VLOOKUP(10,资质!B:F,5,FALSE)</f>
        <v>154</v>
      </c>
    </row>
    <row r="72" spans="1:17" x14ac:dyDescent="0.35">
      <c r="A72" s="4">
        <v>1</v>
      </c>
      <c r="B72" s="14">
        <v>71</v>
      </c>
      <c r="C72" s="15" t="str">
        <f>忽略_初始数值!A72</f>
        <v>大食花</v>
      </c>
      <c r="D72" s="4" t="s">
        <v>189</v>
      </c>
      <c r="E72" s="4">
        <f>忽略_初始数值!B72*10</f>
        <v>800</v>
      </c>
      <c r="F72" s="4">
        <f>忽略_初始数值!C72</f>
        <v>105</v>
      </c>
      <c r="G72" s="4">
        <f>忽略_初始数值!D72</f>
        <v>65</v>
      </c>
      <c r="H72" s="4">
        <f>忽略_初始数值!E72</f>
        <v>70</v>
      </c>
      <c r="I72" s="4">
        <v>1001</v>
      </c>
      <c r="J72" s="4">
        <f>E72+99*VLOOKUP(1,资质!B:C,2,FALSE)</f>
        <v>899</v>
      </c>
      <c r="K72" s="4">
        <f>F72+99*VLOOKUP(1,资质!B:D,3,FALSE)</f>
        <v>114.9</v>
      </c>
      <c r="L72" s="4">
        <f>G72+99*VLOOKUP(1,资质!B:E,4,FALSE)</f>
        <v>74.900000000000006</v>
      </c>
      <c r="M72" s="4">
        <f>H72+99*VLOOKUP(1,资质!B:F,5,FALSE)</f>
        <v>79.900000000000006</v>
      </c>
      <c r="N72" s="4">
        <f>E72+99*VLOOKUP(10,资质!B:C,2,FALSE)</f>
        <v>1790</v>
      </c>
      <c r="O72" s="4">
        <f>F72+99*VLOOKUP(10,资质!B:D,3,FALSE)</f>
        <v>204</v>
      </c>
      <c r="P72" s="4">
        <f>G72+99*VLOOKUP(10,资质!B:E,4,FALSE)</f>
        <v>164</v>
      </c>
      <c r="Q72" s="4">
        <f>H72+99*VLOOKUP(10,资质!B:F,5,FALSE)</f>
        <v>169</v>
      </c>
    </row>
    <row r="73" spans="1:17" x14ac:dyDescent="0.35">
      <c r="A73" s="4">
        <v>1</v>
      </c>
      <c r="B73" s="14">
        <v>72</v>
      </c>
      <c r="C73" s="15" t="str">
        <f>忽略_初始数值!A73</f>
        <v>玛瑙水母</v>
      </c>
      <c r="D73" s="4" t="s">
        <v>195</v>
      </c>
      <c r="E73" s="4">
        <f>忽略_初始数值!B73*10</f>
        <v>400</v>
      </c>
      <c r="F73" s="4">
        <f>忽略_初始数值!C73</f>
        <v>40</v>
      </c>
      <c r="G73" s="4">
        <f>忽略_初始数值!D73</f>
        <v>35</v>
      </c>
      <c r="H73" s="4">
        <f>忽略_初始数值!E73</f>
        <v>70</v>
      </c>
      <c r="I73" s="4">
        <v>1001</v>
      </c>
      <c r="J73" s="4">
        <f>E73+99*VLOOKUP(1,资质!B:C,2,FALSE)</f>
        <v>499</v>
      </c>
      <c r="K73" s="4">
        <f>F73+99*VLOOKUP(1,资质!B:D,3,FALSE)</f>
        <v>49.9</v>
      </c>
      <c r="L73" s="4">
        <f>G73+99*VLOOKUP(1,资质!B:E,4,FALSE)</f>
        <v>44.9</v>
      </c>
      <c r="M73" s="4">
        <f>H73+99*VLOOKUP(1,资质!B:F,5,FALSE)</f>
        <v>79.900000000000006</v>
      </c>
      <c r="N73" s="4">
        <f>E73+99*VLOOKUP(10,资质!B:C,2,FALSE)</f>
        <v>1390</v>
      </c>
      <c r="O73" s="4">
        <f>F73+99*VLOOKUP(10,资质!B:D,3,FALSE)</f>
        <v>139</v>
      </c>
      <c r="P73" s="4">
        <f>G73+99*VLOOKUP(10,资质!B:E,4,FALSE)</f>
        <v>134</v>
      </c>
      <c r="Q73" s="4">
        <f>H73+99*VLOOKUP(10,资质!B:F,5,FALSE)</f>
        <v>169</v>
      </c>
    </row>
    <row r="74" spans="1:17" x14ac:dyDescent="0.35">
      <c r="A74" s="4">
        <v>1</v>
      </c>
      <c r="B74" s="14">
        <v>73</v>
      </c>
      <c r="C74" s="15" t="str">
        <f>忽略_初始数值!A74</f>
        <v>毒刺水母</v>
      </c>
      <c r="D74" s="4" t="s">
        <v>195</v>
      </c>
      <c r="E74" s="4">
        <f>忽略_初始数值!B74*10</f>
        <v>800</v>
      </c>
      <c r="F74" s="4">
        <f>忽略_初始数值!C74</f>
        <v>70</v>
      </c>
      <c r="G74" s="4">
        <f>忽略_初始数值!D74</f>
        <v>65</v>
      </c>
      <c r="H74" s="4">
        <f>忽略_初始数值!E74</f>
        <v>100</v>
      </c>
      <c r="I74" s="4">
        <v>1001</v>
      </c>
      <c r="J74" s="4">
        <f>E74+99*VLOOKUP(1,资质!B:C,2,FALSE)</f>
        <v>899</v>
      </c>
      <c r="K74" s="4">
        <f>F74+99*VLOOKUP(1,资质!B:D,3,FALSE)</f>
        <v>79.900000000000006</v>
      </c>
      <c r="L74" s="4">
        <f>G74+99*VLOOKUP(1,资质!B:E,4,FALSE)</f>
        <v>74.900000000000006</v>
      </c>
      <c r="M74" s="4">
        <f>H74+99*VLOOKUP(1,资质!B:F,5,FALSE)</f>
        <v>109.9</v>
      </c>
      <c r="N74" s="4">
        <f>E74+99*VLOOKUP(10,资质!B:C,2,FALSE)</f>
        <v>1790</v>
      </c>
      <c r="O74" s="4">
        <f>F74+99*VLOOKUP(10,资质!B:D,3,FALSE)</f>
        <v>169</v>
      </c>
      <c r="P74" s="4">
        <f>G74+99*VLOOKUP(10,资质!B:E,4,FALSE)</f>
        <v>164</v>
      </c>
      <c r="Q74" s="4">
        <f>H74+99*VLOOKUP(10,资质!B:F,5,FALSE)</f>
        <v>199</v>
      </c>
    </row>
    <row r="75" spans="1:17" x14ac:dyDescent="0.35">
      <c r="A75" s="4">
        <v>1</v>
      </c>
      <c r="B75" s="14">
        <v>74</v>
      </c>
      <c r="C75" s="15" t="str">
        <f>忽略_初始数值!A75</f>
        <v>小拳石</v>
      </c>
      <c r="D75" s="4" t="s">
        <v>196</v>
      </c>
      <c r="E75" s="4">
        <f>忽略_初始数值!B75*10</f>
        <v>400</v>
      </c>
      <c r="F75" s="4">
        <f>忽略_初始数值!C75</f>
        <v>80</v>
      </c>
      <c r="G75" s="4">
        <f>忽略_初始数值!D75</f>
        <v>100</v>
      </c>
      <c r="H75" s="4">
        <f>忽略_初始数值!E75</f>
        <v>20</v>
      </c>
      <c r="I75" s="4">
        <v>1001</v>
      </c>
      <c r="J75" s="4">
        <f>E75+99*VLOOKUP(1,资质!B:C,2,FALSE)</f>
        <v>499</v>
      </c>
      <c r="K75" s="4">
        <f>F75+99*VLOOKUP(1,资质!B:D,3,FALSE)</f>
        <v>89.9</v>
      </c>
      <c r="L75" s="4">
        <f>G75+99*VLOOKUP(1,资质!B:E,4,FALSE)</f>
        <v>109.9</v>
      </c>
      <c r="M75" s="4">
        <f>H75+99*VLOOKUP(1,资质!B:F,5,FALSE)</f>
        <v>29.9</v>
      </c>
      <c r="N75" s="4">
        <f>E75+99*VLOOKUP(10,资质!B:C,2,FALSE)</f>
        <v>1390</v>
      </c>
      <c r="O75" s="4">
        <f>F75+99*VLOOKUP(10,资质!B:D,3,FALSE)</f>
        <v>179</v>
      </c>
      <c r="P75" s="4">
        <f>G75+99*VLOOKUP(10,资质!B:E,4,FALSE)</f>
        <v>199</v>
      </c>
      <c r="Q75" s="4">
        <f>H75+99*VLOOKUP(10,资质!B:F,5,FALSE)</f>
        <v>119</v>
      </c>
    </row>
    <row r="76" spans="1:17" x14ac:dyDescent="0.35">
      <c r="A76" s="4">
        <v>1</v>
      </c>
      <c r="B76" s="14">
        <v>75</v>
      </c>
      <c r="C76" s="15" t="str">
        <f>忽略_初始数值!A76</f>
        <v>隆隆石</v>
      </c>
      <c r="D76" s="4" t="s">
        <v>196</v>
      </c>
      <c r="E76" s="4">
        <f>忽略_初始数值!B76*10</f>
        <v>550</v>
      </c>
      <c r="F76" s="4">
        <f>忽略_初始数值!C76</f>
        <v>95</v>
      </c>
      <c r="G76" s="4">
        <f>忽略_初始数值!D76</f>
        <v>115</v>
      </c>
      <c r="H76" s="4">
        <f>忽略_初始数值!E76</f>
        <v>35</v>
      </c>
      <c r="I76" s="4">
        <v>1001</v>
      </c>
      <c r="J76" s="4">
        <f>E76+99*VLOOKUP(1,资质!B:C,2,FALSE)</f>
        <v>649</v>
      </c>
      <c r="K76" s="4">
        <f>F76+99*VLOOKUP(1,资质!B:D,3,FALSE)</f>
        <v>104.9</v>
      </c>
      <c r="L76" s="4">
        <f>G76+99*VLOOKUP(1,资质!B:E,4,FALSE)</f>
        <v>124.9</v>
      </c>
      <c r="M76" s="4">
        <f>H76+99*VLOOKUP(1,资质!B:F,5,FALSE)</f>
        <v>44.9</v>
      </c>
      <c r="N76" s="4">
        <f>E76+99*VLOOKUP(10,资质!B:C,2,FALSE)</f>
        <v>1540</v>
      </c>
      <c r="O76" s="4">
        <f>F76+99*VLOOKUP(10,资质!B:D,3,FALSE)</f>
        <v>194</v>
      </c>
      <c r="P76" s="4">
        <f>G76+99*VLOOKUP(10,资质!B:E,4,FALSE)</f>
        <v>214</v>
      </c>
      <c r="Q76" s="4">
        <f>H76+99*VLOOKUP(10,资质!B:F,5,FALSE)</f>
        <v>134</v>
      </c>
    </row>
    <row r="77" spans="1:17" x14ac:dyDescent="0.35">
      <c r="A77" s="4">
        <v>1</v>
      </c>
      <c r="B77" s="14">
        <v>76</v>
      </c>
      <c r="C77" s="15" t="str">
        <f>忽略_初始数值!A77</f>
        <v>隆隆岩</v>
      </c>
      <c r="D77" s="4" t="s">
        <v>196</v>
      </c>
      <c r="E77" s="4">
        <f>忽略_初始数值!B77*10</f>
        <v>800</v>
      </c>
      <c r="F77" s="4">
        <f>忽略_初始数值!C77</f>
        <v>120</v>
      </c>
      <c r="G77" s="4">
        <f>忽略_初始数值!D77</f>
        <v>130</v>
      </c>
      <c r="H77" s="4">
        <f>忽略_初始数值!E77</f>
        <v>45</v>
      </c>
      <c r="I77" s="4">
        <v>1001</v>
      </c>
      <c r="J77" s="4">
        <f>E77+99*VLOOKUP(1,资质!B:C,2,FALSE)</f>
        <v>899</v>
      </c>
      <c r="K77" s="4">
        <f>F77+99*VLOOKUP(1,资质!B:D,3,FALSE)</f>
        <v>129.9</v>
      </c>
      <c r="L77" s="4">
        <f>G77+99*VLOOKUP(1,资质!B:E,4,FALSE)</f>
        <v>139.9</v>
      </c>
      <c r="M77" s="4">
        <f>H77+99*VLOOKUP(1,资质!B:F,5,FALSE)</f>
        <v>54.9</v>
      </c>
      <c r="N77" s="4">
        <f>E77+99*VLOOKUP(10,资质!B:C,2,FALSE)</f>
        <v>1790</v>
      </c>
      <c r="O77" s="4">
        <f>F77+99*VLOOKUP(10,资质!B:D,3,FALSE)</f>
        <v>219</v>
      </c>
      <c r="P77" s="4">
        <f>G77+99*VLOOKUP(10,资质!B:E,4,FALSE)</f>
        <v>229</v>
      </c>
      <c r="Q77" s="4">
        <f>H77+99*VLOOKUP(10,资质!B:F,5,FALSE)</f>
        <v>144</v>
      </c>
    </row>
    <row r="78" spans="1:17" x14ac:dyDescent="0.35">
      <c r="A78" s="4">
        <v>1</v>
      </c>
      <c r="B78" s="14">
        <v>77</v>
      </c>
      <c r="C78" s="15" t="str">
        <f>忽略_初始数值!A78</f>
        <v>小火马</v>
      </c>
      <c r="D78" s="4" t="s">
        <v>27</v>
      </c>
      <c r="E78" s="4">
        <f>忽略_初始数值!B78*10</f>
        <v>500</v>
      </c>
      <c r="F78" s="4">
        <f>忽略_初始数值!C78</f>
        <v>85</v>
      </c>
      <c r="G78" s="4">
        <f>忽略_初始数值!D78</f>
        <v>55</v>
      </c>
      <c r="H78" s="4">
        <f>忽略_初始数值!E78</f>
        <v>90</v>
      </c>
      <c r="I78" s="4">
        <v>1001</v>
      </c>
      <c r="J78" s="4">
        <f>E78+99*VLOOKUP(1,资质!B:C,2,FALSE)</f>
        <v>599</v>
      </c>
      <c r="K78" s="4">
        <f>F78+99*VLOOKUP(1,资质!B:D,3,FALSE)</f>
        <v>94.9</v>
      </c>
      <c r="L78" s="4">
        <f>G78+99*VLOOKUP(1,资质!B:E,4,FALSE)</f>
        <v>64.900000000000006</v>
      </c>
      <c r="M78" s="4">
        <f>H78+99*VLOOKUP(1,资质!B:F,5,FALSE)</f>
        <v>99.9</v>
      </c>
      <c r="N78" s="4">
        <f>E78+99*VLOOKUP(10,资质!B:C,2,FALSE)</f>
        <v>1490</v>
      </c>
      <c r="O78" s="4">
        <f>F78+99*VLOOKUP(10,资质!B:D,3,FALSE)</f>
        <v>184</v>
      </c>
      <c r="P78" s="4">
        <f>G78+99*VLOOKUP(10,资质!B:E,4,FALSE)</f>
        <v>154</v>
      </c>
      <c r="Q78" s="4">
        <f>H78+99*VLOOKUP(10,资质!B:F,5,FALSE)</f>
        <v>189</v>
      </c>
    </row>
    <row r="79" spans="1:17" x14ac:dyDescent="0.35">
      <c r="A79" s="4">
        <v>1</v>
      </c>
      <c r="B79" s="14">
        <v>78</v>
      </c>
      <c r="C79" s="15" t="str">
        <f>忽略_初始数值!A79</f>
        <v>烈焰马</v>
      </c>
      <c r="D79" s="4" t="s">
        <v>27</v>
      </c>
      <c r="E79" s="4">
        <f>忽略_初始数值!B79*10</f>
        <v>650</v>
      </c>
      <c r="F79" s="4">
        <f>忽略_初始数值!C79</f>
        <v>100</v>
      </c>
      <c r="G79" s="4">
        <f>忽略_初始数值!D79</f>
        <v>70</v>
      </c>
      <c r="H79" s="4">
        <f>忽略_初始数值!E79</f>
        <v>105</v>
      </c>
      <c r="I79" s="4">
        <v>1001</v>
      </c>
      <c r="J79" s="4">
        <f>E79+99*VLOOKUP(1,资质!B:C,2,FALSE)</f>
        <v>749</v>
      </c>
      <c r="K79" s="4">
        <f>F79+99*VLOOKUP(1,资质!B:D,3,FALSE)</f>
        <v>109.9</v>
      </c>
      <c r="L79" s="4">
        <f>G79+99*VLOOKUP(1,资质!B:E,4,FALSE)</f>
        <v>79.900000000000006</v>
      </c>
      <c r="M79" s="4">
        <f>H79+99*VLOOKUP(1,资质!B:F,5,FALSE)</f>
        <v>114.9</v>
      </c>
      <c r="N79" s="4">
        <f>E79+99*VLOOKUP(10,资质!B:C,2,FALSE)</f>
        <v>1640</v>
      </c>
      <c r="O79" s="4">
        <f>F79+99*VLOOKUP(10,资质!B:D,3,FALSE)</f>
        <v>199</v>
      </c>
      <c r="P79" s="4">
        <f>G79+99*VLOOKUP(10,资质!B:E,4,FALSE)</f>
        <v>169</v>
      </c>
      <c r="Q79" s="4">
        <f>H79+99*VLOOKUP(10,资质!B:F,5,FALSE)</f>
        <v>204</v>
      </c>
    </row>
    <row r="80" spans="1:17" x14ac:dyDescent="0.35">
      <c r="A80" s="4">
        <v>1</v>
      </c>
      <c r="B80" s="14">
        <v>79</v>
      </c>
      <c r="C80" s="15" t="str">
        <f>忽略_初始数值!A80</f>
        <v>呆呆兽</v>
      </c>
      <c r="D80" s="4" t="s">
        <v>197</v>
      </c>
      <c r="E80" s="4">
        <f>忽略_初始数值!B80*10</f>
        <v>900</v>
      </c>
      <c r="F80" s="4">
        <f>忽略_初始数值!C80</f>
        <v>65</v>
      </c>
      <c r="G80" s="4">
        <f>忽略_初始数值!D80</f>
        <v>65</v>
      </c>
      <c r="H80" s="4">
        <f>忽略_初始数值!E80</f>
        <v>15</v>
      </c>
      <c r="I80" s="4">
        <v>1001</v>
      </c>
      <c r="J80" s="4">
        <f>E80+99*VLOOKUP(1,资质!B:C,2,FALSE)</f>
        <v>999</v>
      </c>
      <c r="K80" s="4">
        <f>F80+99*VLOOKUP(1,资质!B:D,3,FALSE)</f>
        <v>74.900000000000006</v>
      </c>
      <c r="L80" s="4">
        <f>G80+99*VLOOKUP(1,资质!B:E,4,FALSE)</f>
        <v>74.900000000000006</v>
      </c>
      <c r="M80" s="4">
        <f>H80+99*VLOOKUP(1,资质!B:F,5,FALSE)</f>
        <v>24.9</v>
      </c>
      <c r="N80" s="4">
        <f>E80+99*VLOOKUP(10,资质!B:C,2,FALSE)</f>
        <v>1890</v>
      </c>
      <c r="O80" s="4">
        <f>F80+99*VLOOKUP(10,资质!B:D,3,FALSE)</f>
        <v>164</v>
      </c>
      <c r="P80" s="4">
        <f>G80+99*VLOOKUP(10,资质!B:E,4,FALSE)</f>
        <v>164</v>
      </c>
      <c r="Q80" s="4">
        <f>H80+99*VLOOKUP(10,资质!B:F,5,FALSE)</f>
        <v>114</v>
      </c>
    </row>
    <row r="81" spans="1:17" x14ac:dyDescent="0.35">
      <c r="A81" s="4">
        <v>1</v>
      </c>
      <c r="B81" s="14">
        <v>80</v>
      </c>
      <c r="C81" s="15" t="str">
        <f>忽略_初始数值!A81</f>
        <v>呆壳兽</v>
      </c>
      <c r="D81" s="4" t="s">
        <v>197</v>
      </c>
      <c r="E81" s="4">
        <f>忽略_初始数值!B81*10</f>
        <v>950</v>
      </c>
      <c r="F81" s="4">
        <f>忽略_初始数值!C81</f>
        <v>75</v>
      </c>
      <c r="G81" s="4">
        <f>忽略_初始数值!D81</f>
        <v>110</v>
      </c>
      <c r="H81" s="4">
        <f>忽略_初始数值!E81</f>
        <v>30</v>
      </c>
      <c r="I81" s="4">
        <v>1001</v>
      </c>
      <c r="J81" s="4">
        <f>E81+99*VLOOKUP(1,资质!B:C,2,FALSE)</f>
        <v>1049</v>
      </c>
      <c r="K81" s="4">
        <f>F81+99*VLOOKUP(1,资质!B:D,3,FALSE)</f>
        <v>84.9</v>
      </c>
      <c r="L81" s="4">
        <f>G81+99*VLOOKUP(1,资质!B:E,4,FALSE)</f>
        <v>119.9</v>
      </c>
      <c r="M81" s="4">
        <f>H81+99*VLOOKUP(1,资质!B:F,5,FALSE)</f>
        <v>39.9</v>
      </c>
      <c r="N81" s="4">
        <f>E81+99*VLOOKUP(10,资质!B:C,2,FALSE)</f>
        <v>1940</v>
      </c>
      <c r="O81" s="4">
        <f>F81+99*VLOOKUP(10,资质!B:D,3,FALSE)</f>
        <v>174</v>
      </c>
      <c r="P81" s="4">
        <f>G81+99*VLOOKUP(10,资质!B:E,4,FALSE)</f>
        <v>209</v>
      </c>
      <c r="Q81" s="4">
        <f>H81+99*VLOOKUP(10,资质!B:F,5,FALSE)</f>
        <v>129</v>
      </c>
    </row>
    <row r="82" spans="1:17" x14ac:dyDescent="0.35">
      <c r="A82" s="4">
        <v>1</v>
      </c>
      <c r="B82" s="14">
        <v>81</v>
      </c>
      <c r="C82" s="15" t="str">
        <f>忽略_初始数值!A82</f>
        <v>小磁怪</v>
      </c>
      <c r="D82" s="4" t="s">
        <v>30</v>
      </c>
      <c r="E82" s="4">
        <f>忽略_初始数值!B82*10</f>
        <v>250</v>
      </c>
      <c r="F82" s="4">
        <f>忽略_初始数值!C82</f>
        <v>35</v>
      </c>
      <c r="G82" s="4">
        <f>忽略_初始数值!D82</f>
        <v>70</v>
      </c>
      <c r="H82" s="4">
        <f>忽略_初始数值!E82</f>
        <v>45</v>
      </c>
      <c r="I82" s="4">
        <v>1001</v>
      </c>
      <c r="J82" s="4">
        <f>E82+99*VLOOKUP(1,资质!B:C,2,FALSE)</f>
        <v>349</v>
      </c>
      <c r="K82" s="4">
        <f>F82+99*VLOOKUP(1,资质!B:D,3,FALSE)</f>
        <v>44.9</v>
      </c>
      <c r="L82" s="4">
        <f>G82+99*VLOOKUP(1,资质!B:E,4,FALSE)</f>
        <v>79.900000000000006</v>
      </c>
      <c r="M82" s="4">
        <f>H82+99*VLOOKUP(1,资质!B:F,5,FALSE)</f>
        <v>54.9</v>
      </c>
      <c r="N82" s="4">
        <f>E82+99*VLOOKUP(10,资质!B:C,2,FALSE)</f>
        <v>1240</v>
      </c>
      <c r="O82" s="4">
        <f>F82+99*VLOOKUP(10,资质!B:D,3,FALSE)</f>
        <v>134</v>
      </c>
      <c r="P82" s="4">
        <f>G82+99*VLOOKUP(10,资质!B:E,4,FALSE)</f>
        <v>169</v>
      </c>
      <c r="Q82" s="4">
        <f>H82+99*VLOOKUP(10,资质!B:F,5,FALSE)</f>
        <v>144</v>
      </c>
    </row>
    <row r="83" spans="1:17" x14ac:dyDescent="0.35">
      <c r="A83" s="4">
        <v>1</v>
      </c>
      <c r="B83" s="14">
        <v>82</v>
      </c>
      <c r="C83" s="15" t="str">
        <f>忽略_初始数值!A83</f>
        <v>三合一磁怪</v>
      </c>
      <c r="D83" s="4" t="s">
        <v>30</v>
      </c>
      <c r="E83" s="4">
        <f>忽略_初始数值!B83*10</f>
        <v>500</v>
      </c>
      <c r="F83" s="4">
        <f>忽略_初始数值!C83</f>
        <v>60</v>
      </c>
      <c r="G83" s="4">
        <f>忽略_初始数值!D83</f>
        <v>95</v>
      </c>
      <c r="H83" s="4">
        <f>忽略_初始数值!E83</f>
        <v>70</v>
      </c>
      <c r="I83" s="4">
        <v>1001</v>
      </c>
      <c r="J83" s="4">
        <f>E83+99*VLOOKUP(1,资质!B:C,2,FALSE)</f>
        <v>599</v>
      </c>
      <c r="K83" s="4">
        <f>F83+99*VLOOKUP(1,资质!B:D,3,FALSE)</f>
        <v>69.900000000000006</v>
      </c>
      <c r="L83" s="4">
        <f>G83+99*VLOOKUP(1,资质!B:E,4,FALSE)</f>
        <v>104.9</v>
      </c>
      <c r="M83" s="4">
        <f>H83+99*VLOOKUP(1,资质!B:F,5,FALSE)</f>
        <v>79.900000000000006</v>
      </c>
      <c r="N83" s="4">
        <f>E83+99*VLOOKUP(10,资质!B:C,2,FALSE)</f>
        <v>1490</v>
      </c>
      <c r="O83" s="4">
        <f>F83+99*VLOOKUP(10,资质!B:D,3,FALSE)</f>
        <v>159</v>
      </c>
      <c r="P83" s="4">
        <f>G83+99*VLOOKUP(10,资质!B:E,4,FALSE)</f>
        <v>194</v>
      </c>
      <c r="Q83" s="4">
        <f>H83+99*VLOOKUP(10,资质!B:F,5,FALSE)</f>
        <v>169</v>
      </c>
    </row>
    <row r="84" spans="1:17" x14ac:dyDescent="0.35">
      <c r="A84" s="4">
        <v>1</v>
      </c>
      <c r="B84" s="14">
        <v>83</v>
      </c>
      <c r="C84" s="15" t="str">
        <f>忽略_初始数值!A84</f>
        <v>大葱鸭</v>
      </c>
      <c r="D84" s="4" t="s">
        <v>190</v>
      </c>
      <c r="E84" s="4">
        <f>忽略_初始数值!B84*10</f>
        <v>520</v>
      </c>
      <c r="F84" s="4">
        <f>忽略_初始数值!C84</f>
        <v>90</v>
      </c>
      <c r="G84" s="4">
        <f>忽略_初始数值!D84</f>
        <v>55</v>
      </c>
      <c r="H84" s="4">
        <f>忽略_初始数值!E84</f>
        <v>60</v>
      </c>
      <c r="I84" s="4">
        <v>1001</v>
      </c>
      <c r="J84" s="4">
        <f>E84+99*VLOOKUP(1,资质!B:C,2,FALSE)</f>
        <v>619</v>
      </c>
      <c r="K84" s="4">
        <f>F84+99*VLOOKUP(1,资质!B:D,3,FALSE)</f>
        <v>99.9</v>
      </c>
      <c r="L84" s="4">
        <f>G84+99*VLOOKUP(1,资质!B:E,4,FALSE)</f>
        <v>64.900000000000006</v>
      </c>
      <c r="M84" s="4">
        <f>H84+99*VLOOKUP(1,资质!B:F,5,FALSE)</f>
        <v>69.900000000000006</v>
      </c>
      <c r="N84" s="4">
        <f>E84+99*VLOOKUP(10,资质!B:C,2,FALSE)</f>
        <v>1510</v>
      </c>
      <c r="O84" s="4">
        <f>F84+99*VLOOKUP(10,资质!B:D,3,FALSE)</f>
        <v>189</v>
      </c>
      <c r="P84" s="4">
        <f>G84+99*VLOOKUP(10,资质!B:E,4,FALSE)</f>
        <v>154</v>
      </c>
      <c r="Q84" s="4">
        <f>H84+99*VLOOKUP(10,资质!B:F,5,FALSE)</f>
        <v>159</v>
      </c>
    </row>
    <row r="85" spans="1:17" x14ac:dyDescent="0.35">
      <c r="A85" s="4">
        <v>1</v>
      </c>
      <c r="B85" s="14">
        <v>84</v>
      </c>
      <c r="C85" s="15" t="str">
        <f>忽略_初始数值!A85</f>
        <v>嘟嘟</v>
      </c>
      <c r="D85" s="4" t="s">
        <v>190</v>
      </c>
      <c r="E85" s="4">
        <f>忽略_初始数值!B85*10</f>
        <v>350</v>
      </c>
      <c r="F85" s="4">
        <f>忽略_初始数值!C85</f>
        <v>85</v>
      </c>
      <c r="G85" s="4">
        <f>忽略_初始数值!D85</f>
        <v>45</v>
      </c>
      <c r="H85" s="4">
        <f>忽略_初始数值!E85</f>
        <v>75</v>
      </c>
      <c r="I85" s="4">
        <v>1001</v>
      </c>
      <c r="J85" s="4">
        <f>E85+99*VLOOKUP(1,资质!B:C,2,FALSE)</f>
        <v>449</v>
      </c>
      <c r="K85" s="4">
        <f>F85+99*VLOOKUP(1,资质!B:D,3,FALSE)</f>
        <v>94.9</v>
      </c>
      <c r="L85" s="4">
        <f>G85+99*VLOOKUP(1,资质!B:E,4,FALSE)</f>
        <v>54.9</v>
      </c>
      <c r="M85" s="4">
        <f>H85+99*VLOOKUP(1,资质!B:F,5,FALSE)</f>
        <v>84.9</v>
      </c>
      <c r="N85" s="4">
        <f>E85+99*VLOOKUP(10,资质!B:C,2,FALSE)</f>
        <v>1340</v>
      </c>
      <c r="O85" s="4">
        <f>F85+99*VLOOKUP(10,资质!B:D,3,FALSE)</f>
        <v>184</v>
      </c>
      <c r="P85" s="4">
        <f>G85+99*VLOOKUP(10,资质!B:E,4,FALSE)</f>
        <v>144</v>
      </c>
      <c r="Q85" s="4">
        <f>H85+99*VLOOKUP(10,资质!B:F,5,FALSE)</f>
        <v>174</v>
      </c>
    </row>
    <row r="86" spans="1:17" x14ac:dyDescent="0.35">
      <c r="A86" s="4">
        <v>1</v>
      </c>
      <c r="B86" s="14">
        <v>85</v>
      </c>
      <c r="C86" s="15" t="str">
        <f>忽略_初始数值!A86</f>
        <v>嘟嘟利</v>
      </c>
      <c r="D86" s="4" t="s">
        <v>190</v>
      </c>
      <c r="E86" s="4">
        <f>忽略_初始数值!B86*10</f>
        <v>600</v>
      </c>
      <c r="F86" s="4">
        <f>忽略_初始数值!C86</f>
        <v>110</v>
      </c>
      <c r="G86" s="4">
        <f>忽略_初始数值!D86</f>
        <v>70</v>
      </c>
      <c r="H86" s="4">
        <f>忽略_初始数值!E86</f>
        <v>110</v>
      </c>
      <c r="I86" s="4">
        <v>1001</v>
      </c>
      <c r="J86" s="4">
        <f>E86+99*VLOOKUP(1,资质!B:C,2,FALSE)</f>
        <v>699</v>
      </c>
      <c r="K86" s="4">
        <f>F86+99*VLOOKUP(1,资质!B:D,3,FALSE)</f>
        <v>119.9</v>
      </c>
      <c r="L86" s="4">
        <f>G86+99*VLOOKUP(1,资质!B:E,4,FALSE)</f>
        <v>79.900000000000006</v>
      </c>
      <c r="M86" s="4">
        <f>H86+99*VLOOKUP(1,资质!B:F,5,FALSE)</f>
        <v>119.9</v>
      </c>
      <c r="N86" s="4">
        <f>E86+99*VLOOKUP(10,资质!B:C,2,FALSE)</f>
        <v>1590</v>
      </c>
      <c r="O86" s="4">
        <f>F86+99*VLOOKUP(10,资质!B:D,3,FALSE)</f>
        <v>209</v>
      </c>
      <c r="P86" s="4">
        <f>G86+99*VLOOKUP(10,资质!B:E,4,FALSE)</f>
        <v>169</v>
      </c>
      <c r="Q86" s="4">
        <f>H86+99*VLOOKUP(10,资质!B:F,5,FALSE)</f>
        <v>209</v>
      </c>
    </row>
    <row r="87" spans="1:17" x14ac:dyDescent="0.35">
      <c r="A87" s="4">
        <v>1</v>
      </c>
      <c r="B87" s="14">
        <v>86</v>
      </c>
      <c r="C87" s="15" t="str">
        <f>忽略_初始数值!A87</f>
        <v>小海狮</v>
      </c>
      <c r="D87" s="4" t="s">
        <v>28</v>
      </c>
      <c r="E87" s="4">
        <f>忽略_初始数值!B87*10</f>
        <v>650</v>
      </c>
      <c r="F87" s="4">
        <f>忽略_初始数值!C87</f>
        <v>45</v>
      </c>
      <c r="G87" s="4">
        <f>忽略_初始数值!D87</f>
        <v>55</v>
      </c>
      <c r="H87" s="4">
        <f>忽略_初始数值!E87</f>
        <v>45</v>
      </c>
      <c r="I87" s="4">
        <v>1001</v>
      </c>
      <c r="J87" s="4">
        <f>E87+99*VLOOKUP(1,资质!B:C,2,FALSE)</f>
        <v>749</v>
      </c>
      <c r="K87" s="4">
        <f>F87+99*VLOOKUP(1,资质!B:D,3,FALSE)</f>
        <v>54.9</v>
      </c>
      <c r="L87" s="4">
        <f>G87+99*VLOOKUP(1,资质!B:E,4,FALSE)</f>
        <v>64.900000000000006</v>
      </c>
      <c r="M87" s="4">
        <f>H87+99*VLOOKUP(1,资质!B:F,5,FALSE)</f>
        <v>54.9</v>
      </c>
      <c r="N87" s="4">
        <f>E87+99*VLOOKUP(10,资质!B:C,2,FALSE)</f>
        <v>1640</v>
      </c>
      <c r="O87" s="4">
        <f>F87+99*VLOOKUP(10,资质!B:D,3,FALSE)</f>
        <v>144</v>
      </c>
      <c r="P87" s="4">
        <f>G87+99*VLOOKUP(10,资质!B:E,4,FALSE)</f>
        <v>154</v>
      </c>
      <c r="Q87" s="4">
        <f>H87+99*VLOOKUP(10,资质!B:F,5,FALSE)</f>
        <v>144</v>
      </c>
    </row>
    <row r="88" spans="1:17" x14ac:dyDescent="0.35">
      <c r="A88" s="4">
        <v>1</v>
      </c>
      <c r="B88" s="14">
        <v>87</v>
      </c>
      <c r="C88" s="15" t="str">
        <f>忽略_初始数值!A88</f>
        <v>白海狮</v>
      </c>
      <c r="D88" s="4" t="s">
        <v>198</v>
      </c>
      <c r="E88" s="4">
        <f>忽略_初始数值!B88*10</f>
        <v>900</v>
      </c>
      <c r="F88" s="4">
        <f>忽略_初始数值!C88</f>
        <v>70</v>
      </c>
      <c r="G88" s="4">
        <f>忽略_初始数值!D88</f>
        <v>80</v>
      </c>
      <c r="H88" s="4">
        <f>忽略_初始数值!E88</f>
        <v>70</v>
      </c>
      <c r="I88" s="4">
        <v>1001</v>
      </c>
      <c r="J88" s="4">
        <f>E88+99*VLOOKUP(1,资质!B:C,2,FALSE)</f>
        <v>999</v>
      </c>
      <c r="K88" s="4">
        <f>F88+99*VLOOKUP(1,资质!B:D,3,FALSE)</f>
        <v>79.900000000000006</v>
      </c>
      <c r="L88" s="4">
        <f>G88+99*VLOOKUP(1,资质!B:E,4,FALSE)</f>
        <v>89.9</v>
      </c>
      <c r="M88" s="4">
        <f>H88+99*VLOOKUP(1,资质!B:F,5,FALSE)</f>
        <v>79.900000000000006</v>
      </c>
      <c r="N88" s="4">
        <f>E88+99*VLOOKUP(10,资质!B:C,2,FALSE)</f>
        <v>1890</v>
      </c>
      <c r="O88" s="4">
        <f>F88+99*VLOOKUP(10,资质!B:D,3,FALSE)</f>
        <v>169</v>
      </c>
      <c r="P88" s="4">
        <f>G88+99*VLOOKUP(10,资质!B:E,4,FALSE)</f>
        <v>179</v>
      </c>
      <c r="Q88" s="4">
        <f>H88+99*VLOOKUP(10,资质!B:F,5,FALSE)</f>
        <v>169</v>
      </c>
    </row>
    <row r="89" spans="1:17" x14ac:dyDescent="0.35">
      <c r="A89" s="4">
        <v>1</v>
      </c>
      <c r="B89" s="14">
        <v>88</v>
      </c>
      <c r="C89" s="15" t="str">
        <f>忽略_初始数值!A89</f>
        <v>臭泥</v>
      </c>
      <c r="D89" s="4" t="s">
        <v>22</v>
      </c>
      <c r="E89" s="4">
        <f>忽略_初始数值!B89*10</f>
        <v>800</v>
      </c>
      <c r="F89" s="4">
        <f>忽略_初始数值!C89</f>
        <v>80</v>
      </c>
      <c r="G89" s="4">
        <f>忽略_初始数值!D89</f>
        <v>50</v>
      </c>
      <c r="H89" s="4">
        <f>忽略_初始数值!E89</f>
        <v>25</v>
      </c>
      <c r="I89" s="4">
        <v>1001</v>
      </c>
      <c r="J89" s="4">
        <f>E89+99*VLOOKUP(1,资质!B:C,2,FALSE)</f>
        <v>899</v>
      </c>
      <c r="K89" s="4">
        <f>F89+99*VLOOKUP(1,资质!B:D,3,FALSE)</f>
        <v>89.9</v>
      </c>
      <c r="L89" s="4">
        <f>G89+99*VLOOKUP(1,资质!B:E,4,FALSE)</f>
        <v>59.9</v>
      </c>
      <c r="M89" s="4">
        <f>H89+99*VLOOKUP(1,资质!B:F,5,FALSE)</f>
        <v>34.9</v>
      </c>
      <c r="N89" s="4">
        <f>E89+99*VLOOKUP(10,资质!B:C,2,FALSE)</f>
        <v>1790</v>
      </c>
      <c r="O89" s="4">
        <f>F89+99*VLOOKUP(10,资质!B:D,3,FALSE)</f>
        <v>179</v>
      </c>
      <c r="P89" s="4">
        <f>G89+99*VLOOKUP(10,资质!B:E,4,FALSE)</f>
        <v>149</v>
      </c>
      <c r="Q89" s="4">
        <f>H89+99*VLOOKUP(10,资质!B:F,5,FALSE)</f>
        <v>124</v>
      </c>
    </row>
    <row r="90" spans="1:17" x14ac:dyDescent="0.35">
      <c r="A90" s="4">
        <v>1</v>
      </c>
      <c r="B90" s="14">
        <v>89</v>
      </c>
      <c r="C90" s="15" t="str">
        <f>忽略_初始数值!A90</f>
        <v>臭臭泥</v>
      </c>
      <c r="D90" s="4" t="s">
        <v>22</v>
      </c>
      <c r="E90" s="4">
        <f>忽略_初始数值!B90*10</f>
        <v>1050</v>
      </c>
      <c r="F90" s="4">
        <f>忽略_初始数值!C90</f>
        <v>105</v>
      </c>
      <c r="G90" s="4">
        <f>忽略_初始数值!D90</f>
        <v>75</v>
      </c>
      <c r="H90" s="4">
        <f>忽略_初始数值!E90</f>
        <v>50</v>
      </c>
      <c r="I90" s="4">
        <v>1001</v>
      </c>
      <c r="J90" s="4">
        <f>E90+99*VLOOKUP(1,资质!B:C,2,FALSE)</f>
        <v>1149</v>
      </c>
      <c r="K90" s="4">
        <f>F90+99*VLOOKUP(1,资质!B:D,3,FALSE)</f>
        <v>114.9</v>
      </c>
      <c r="L90" s="4">
        <f>G90+99*VLOOKUP(1,资质!B:E,4,FALSE)</f>
        <v>84.9</v>
      </c>
      <c r="M90" s="4">
        <f>H90+99*VLOOKUP(1,资质!B:F,5,FALSE)</f>
        <v>59.9</v>
      </c>
      <c r="N90" s="4">
        <f>E90+99*VLOOKUP(10,资质!B:C,2,FALSE)</f>
        <v>2040</v>
      </c>
      <c r="O90" s="4">
        <f>F90+99*VLOOKUP(10,资质!B:D,3,FALSE)</f>
        <v>204</v>
      </c>
      <c r="P90" s="4">
        <f>G90+99*VLOOKUP(10,资质!B:E,4,FALSE)</f>
        <v>174</v>
      </c>
      <c r="Q90" s="4">
        <f>H90+99*VLOOKUP(10,资质!B:F,5,FALSE)</f>
        <v>149</v>
      </c>
    </row>
    <row r="91" spans="1:17" x14ac:dyDescent="0.35">
      <c r="A91" s="4">
        <v>1</v>
      </c>
      <c r="B91" s="14">
        <v>90</v>
      </c>
      <c r="C91" s="15" t="str">
        <f>忽略_初始数值!A91</f>
        <v>大舌贝</v>
      </c>
      <c r="D91" s="4" t="s">
        <v>28</v>
      </c>
      <c r="E91" s="4">
        <f>忽略_初始数值!B91*10</f>
        <v>300</v>
      </c>
      <c r="F91" s="4">
        <f>忽略_初始数值!C91</f>
        <v>65</v>
      </c>
      <c r="G91" s="4">
        <f>忽略_初始数值!D91</f>
        <v>100</v>
      </c>
      <c r="H91" s="4">
        <f>忽略_初始数值!E91</f>
        <v>40</v>
      </c>
      <c r="I91" s="4">
        <v>1001</v>
      </c>
      <c r="J91" s="4">
        <f>E91+99*VLOOKUP(1,资质!B:C,2,FALSE)</f>
        <v>399</v>
      </c>
      <c r="K91" s="4">
        <f>F91+99*VLOOKUP(1,资质!B:D,3,FALSE)</f>
        <v>74.900000000000006</v>
      </c>
      <c r="L91" s="4">
        <f>G91+99*VLOOKUP(1,资质!B:E,4,FALSE)</f>
        <v>109.9</v>
      </c>
      <c r="M91" s="4">
        <f>H91+99*VLOOKUP(1,资质!B:F,5,FALSE)</f>
        <v>49.9</v>
      </c>
      <c r="N91" s="4">
        <f>E91+99*VLOOKUP(10,资质!B:C,2,FALSE)</f>
        <v>1290</v>
      </c>
      <c r="O91" s="4">
        <f>F91+99*VLOOKUP(10,资质!B:D,3,FALSE)</f>
        <v>164</v>
      </c>
      <c r="P91" s="4">
        <f>G91+99*VLOOKUP(10,资质!B:E,4,FALSE)</f>
        <v>199</v>
      </c>
      <c r="Q91" s="4">
        <f>H91+99*VLOOKUP(10,资质!B:F,5,FALSE)</f>
        <v>139</v>
      </c>
    </row>
    <row r="92" spans="1:17" x14ac:dyDescent="0.35">
      <c r="A92" s="4">
        <v>1</v>
      </c>
      <c r="B92" s="14">
        <v>91</v>
      </c>
      <c r="C92" s="15" t="str">
        <f>忽略_初始数值!A92</f>
        <v>刺甲贝</v>
      </c>
      <c r="D92" s="4" t="s">
        <v>198</v>
      </c>
      <c r="E92" s="4">
        <f>忽略_初始数值!B92*10</f>
        <v>500</v>
      </c>
      <c r="F92" s="4">
        <f>忽略_初始数值!C92</f>
        <v>95</v>
      </c>
      <c r="G92" s="4">
        <f>忽略_初始数值!D92</f>
        <v>180</v>
      </c>
      <c r="H92" s="4">
        <f>忽略_初始数值!E92</f>
        <v>70</v>
      </c>
      <c r="I92" s="4">
        <v>1001</v>
      </c>
      <c r="J92" s="4">
        <f>E92+99*VLOOKUP(1,资质!B:C,2,FALSE)</f>
        <v>599</v>
      </c>
      <c r="K92" s="4">
        <f>F92+99*VLOOKUP(1,资质!B:D,3,FALSE)</f>
        <v>104.9</v>
      </c>
      <c r="L92" s="4">
        <f>G92+99*VLOOKUP(1,资质!B:E,4,FALSE)</f>
        <v>189.9</v>
      </c>
      <c r="M92" s="4">
        <f>H92+99*VLOOKUP(1,资质!B:F,5,FALSE)</f>
        <v>79.900000000000006</v>
      </c>
      <c r="N92" s="4">
        <f>E92+99*VLOOKUP(10,资质!B:C,2,FALSE)</f>
        <v>1490</v>
      </c>
      <c r="O92" s="4">
        <f>F92+99*VLOOKUP(10,资质!B:D,3,FALSE)</f>
        <v>194</v>
      </c>
      <c r="P92" s="4">
        <f>G92+99*VLOOKUP(10,资质!B:E,4,FALSE)</f>
        <v>279</v>
      </c>
      <c r="Q92" s="4">
        <f>H92+99*VLOOKUP(10,资质!B:F,5,FALSE)</f>
        <v>169</v>
      </c>
    </row>
    <row r="93" spans="1:17" x14ac:dyDescent="0.35">
      <c r="A93" s="4">
        <v>1</v>
      </c>
      <c r="B93" s="14">
        <v>92</v>
      </c>
      <c r="C93" s="15" t="str">
        <f>忽略_初始数值!A93</f>
        <v>鬼斯</v>
      </c>
      <c r="D93" s="4" t="s">
        <v>199</v>
      </c>
      <c r="E93" s="4">
        <f>忽略_初始数值!B93*10</f>
        <v>300</v>
      </c>
      <c r="F93" s="4">
        <f>忽略_初始数值!C93</f>
        <v>35</v>
      </c>
      <c r="G93" s="4">
        <f>忽略_初始数值!D93</f>
        <v>30</v>
      </c>
      <c r="H93" s="4">
        <f>忽略_初始数值!E93</f>
        <v>80</v>
      </c>
      <c r="I93" s="4">
        <v>1001</v>
      </c>
      <c r="J93" s="4">
        <f>E93+99*VLOOKUP(1,资质!B:C,2,FALSE)</f>
        <v>399</v>
      </c>
      <c r="K93" s="4">
        <f>F93+99*VLOOKUP(1,资质!B:D,3,FALSE)</f>
        <v>44.9</v>
      </c>
      <c r="L93" s="4">
        <f>G93+99*VLOOKUP(1,资质!B:E,4,FALSE)</f>
        <v>39.9</v>
      </c>
      <c r="M93" s="4">
        <f>H93+99*VLOOKUP(1,资质!B:F,5,FALSE)</f>
        <v>89.9</v>
      </c>
      <c r="N93" s="4">
        <f>E93+99*VLOOKUP(10,资质!B:C,2,FALSE)</f>
        <v>1290</v>
      </c>
      <c r="O93" s="4">
        <f>F93+99*VLOOKUP(10,资质!B:D,3,FALSE)</f>
        <v>134</v>
      </c>
      <c r="P93" s="4">
        <f>G93+99*VLOOKUP(10,资质!B:E,4,FALSE)</f>
        <v>129</v>
      </c>
      <c r="Q93" s="4">
        <f>H93+99*VLOOKUP(10,资质!B:F,5,FALSE)</f>
        <v>179</v>
      </c>
    </row>
    <row r="94" spans="1:17" x14ac:dyDescent="0.35">
      <c r="A94" s="4">
        <v>1</v>
      </c>
      <c r="B94" s="14">
        <v>93</v>
      </c>
      <c r="C94" s="15" t="str">
        <f>忽略_初始数值!A94</f>
        <v>鬼斯通</v>
      </c>
      <c r="D94" s="4" t="s">
        <v>199</v>
      </c>
      <c r="E94" s="4">
        <f>忽略_初始数值!B94*10</f>
        <v>450</v>
      </c>
      <c r="F94" s="4">
        <f>忽略_初始数值!C94</f>
        <v>50</v>
      </c>
      <c r="G94" s="4">
        <f>忽略_初始数值!D94</f>
        <v>45</v>
      </c>
      <c r="H94" s="4">
        <f>忽略_初始数值!E94</f>
        <v>95</v>
      </c>
      <c r="I94" s="4">
        <v>1001</v>
      </c>
      <c r="J94" s="4">
        <f>E94+99*VLOOKUP(1,资质!B:C,2,FALSE)</f>
        <v>549</v>
      </c>
      <c r="K94" s="4">
        <f>F94+99*VLOOKUP(1,资质!B:D,3,FALSE)</f>
        <v>59.9</v>
      </c>
      <c r="L94" s="4">
        <f>G94+99*VLOOKUP(1,资质!B:E,4,FALSE)</f>
        <v>54.9</v>
      </c>
      <c r="M94" s="4">
        <f>H94+99*VLOOKUP(1,资质!B:F,5,FALSE)</f>
        <v>104.9</v>
      </c>
      <c r="N94" s="4">
        <f>E94+99*VLOOKUP(10,资质!B:C,2,FALSE)</f>
        <v>1440</v>
      </c>
      <c r="O94" s="4">
        <f>F94+99*VLOOKUP(10,资质!B:D,3,FALSE)</f>
        <v>149</v>
      </c>
      <c r="P94" s="4">
        <f>G94+99*VLOOKUP(10,资质!B:E,4,FALSE)</f>
        <v>144</v>
      </c>
      <c r="Q94" s="4">
        <f>H94+99*VLOOKUP(10,资质!B:F,5,FALSE)</f>
        <v>194</v>
      </c>
    </row>
    <row r="95" spans="1:17" x14ac:dyDescent="0.35">
      <c r="A95" s="4">
        <v>1</v>
      </c>
      <c r="B95" s="14">
        <v>94</v>
      </c>
      <c r="C95" s="15" t="str">
        <f>忽略_初始数值!A95</f>
        <v>耿鬼</v>
      </c>
      <c r="D95" s="4" t="s">
        <v>199</v>
      </c>
      <c r="E95" s="4">
        <f>忽略_初始数值!B95*10</f>
        <v>600</v>
      </c>
      <c r="F95" s="4">
        <f>忽略_初始数值!C95</f>
        <v>65</v>
      </c>
      <c r="G95" s="4">
        <f>忽略_初始数值!D95</f>
        <v>60</v>
      </c>
      <c r="H95" s="4">
        <f>忽略_初始数值!E95</f>
        <v>110</v>
      </c>
      <c r="I95" s="4">
        <v>1001</v>
      </c>
      <c r="J95" s="4">
        <f>E95+99*VLOOKUP(1,资质!B:C,2,FALSE)</f>
        <v>699</v>
      </c>
      <c r="K95" s="4">
        <f>F95+99*VLOOKUP(1,资质!B:D,3,FALSE)</f>
        <v>74.900000000000006</v>
      </c>
      <c r="L95" s="4">
        <f>G95+99*VLOOKUP(1,资质!B:E,4,FALSE)</f>
        <v>69.900000000000006</v>
      </c>
      <c r="M95" s="4">
        <f>H95+99*VLOOKUP(1,资质!B:F,5,FALSE)</f>
        <v>119.9</v>
      </c>
      <c r="N95" s="4">
        <f>E95+99*VLOOKUP(10,资质!B:C,2,FALSE)</f>
        <v>1590</v>
      </c>
      <c r="O95" s="4">
        <f>F95+99*VLOOKUP(10,资质!B:D,3,FALSE)</f>
        <v>164</v>
      </c>
      <c r="P95" s="4">
        <f>G95+99*VLOOKUP(10,资质!B:E,4,FALSE)</f>
        <v>159</v>
      </c>
      <c r="Q95" s="4">
        <f>H95+99*VLOOKUP(10,资质!B:F,5,FALSE)</f>
        <v>209</v>
      </c>
    </row>
    <row r="96" spans="1:17" x14ac:dyDescent="0.35">
      <c r="A96" s="4">
        <v>1</v>
      </c>
      <c r="B96" s="14">
        <v>95</v>
      </c>
      <c r="C96" s="15" t="str">
        <f>忽略_初始数值!A96</f>
        <v>大岩蛇</v>
      </c>
      <c r="D96" s="4" t="s">
        <v>196</v>
      </c>
      <c r="E96" s="4">
        <f>忽略_初始数值!B96*10</f>
        <v>350</v>
      </c>
      <c r="F96" s="4">
        <f>忽略_初始数值!C96</f>
        <v>45</v>
      </c>
      <c r="G96" s="4">
        <f>忽略_初始数值!D96</f>
        <v>160</v>
      </c>
      <c r="H96" s="4">
        <f>忽略_初始数值!E96</f>
        <v>70</v>
      </c>
      <c r="I96" s="4">
        <v>1001</v>
      </c>
      <c r="J96" s="4">
        <f>E96+99*VLOOKUP(1,资质!B:C,2,FALSE)</f>
        <v>449</v>
      </c>
      <c r="K96" s="4">
        <f>F96+99*VLOOKUP(1,资质!B:D,3,FALSE)</f>
        <v>54.9</v>
      </c>
      <c r="L96" s="4">
        <f>G96+99*VLOOKUP(1,资质!B:E,4,FALSE)</f>
        <v>169.9</v>
      </c>
      <c r="M96" s="4">
        <f>H96+99*VLOOKUP(1,资质!B:F,5,FALSE)</f>
        <v>79.900000000000006</v>
      </c>
      <c r="N96" s="4">
        <f>E96+99*VLOOKUP(10,资质!B:C,2,FALSE)</f>
        <v>1340</v>
      </c>
      <c r="O96" s="4">
        <f>F96+99*VLOOKUP(10,资质!B:D,3,FALSE)</f>
        <v>144</v>
      </c>
      <c r="P96" s="4">
        <f>G96+99*VLOOKUP(10,资质!B:E,4,FALSE)</f>
        <v>259</v>
      </c>
      <c r="Q96" s="4">
        <f>H96+99*VLOOKUP(10,资质!B:F,5,FALSE)</f>
        <v>169</v>
      </c>
    </row>
    <row r="97" spans="1:17" x14ac:dyDescent="0.35">
      <c r="A97" s="4">
        <v>1</v>
      </c>
      <c r="B97" s="14">
        <v>96</v>
      </c>
      <c r="C97" s="15" t="str">
        <f>忽略_初始数值!A97</f>
        <v>催眠貘</v>
      </c>
      <c r="D97" s="4" t="s">
        <v>33</v>
      </c>
      <c r="E97" s="4">
        <f>忽略_初始数值!B97*10</f>
        <v>600</v>
      </c>
      <c r="F97" s="4">
        <f>忽略_初始数值!C97</f>
        <v>48</v>
      </c>
      <c r="G97" s="4">
        <f>忽略_初始数值!D97</f>
        <v>45</v>
      </c>
      <c r="H97" s="4">
        <f>忽略_初始数值!E97</f>
        <v>42</v>
      </c>
      <c r="I97" s="4">
        <v>1001</v>
      </c>
      <c r="J97" s="4">
        <f>E97+99*VLOOKUP(1,资质!B:C,2,FALSE)</f>
        <v>699</v>
      </c>
      <c r="K97" s="4">
        <f>F97+99*VLOOKUP(1,资质!B:D,3,FALSE)</f>
        <v>57.9</v>
      </c>
      <c r="L97" s="4">
        <f>G97+99*VLOOKUP(1,资质!B:E,4,FALSE)</f>
        <v>54.9</v>
      </c>
      <c r="M97" s="4">
        <f>H97+99*VLOOKUP(1,资质!B:F,5,FALSE)</f>
        <v>51.9</v>
      </c>
      <c r="N97" s="4">
        <f>E97+99*VLOOKUP(10,资质!B:C,2,FALSE)</f>
        <v>1590</v>
      </c>
      <c r="O97" s="4">
        <f>F97+99*VLOOKUP(10,资质!B:D,3,FALSE)</f>
        <v>147</v>
      </c>
      <c r="P97" s="4">
        <f>G97+99*VLOOKUP(10,资质!B:E,4,FALSE)</f>
        <v>144</v>
      </c>
      <c r="Q97" s="4">
        <f>H97+99*VLOOKUP(10,资质!B:F,5,FALSE)</f>
        <v>141</v>
      </c>
    </row>
    <row r="98" spans="1:17" x14ac:dyDescent="0.35">
      <c r="A98" s="4">
        <v>1</v>
      </c>
      <c r="B98" s="14">
        <v>97</v>
      </c>
      <c r="C98" s="15" t="str">
        <f>忽略_初始数值!A98</f>
        <v>引梦貘人</v>
      </c>
      <c r="D98" s="4" t="s">
        <v>33</v>
      </c>
      <c r="E98" s="4">
        <f>忽略_初始数值!B98*10</f>
        <v>850</v>
      </c>
      <c r="F98" s="4">
        <f>忽略_初始数值!C98</f>
        <v>73</v>
      </c>
      <c r="G98" s="4">
        <f>忽略_初始数值!D98</f>
        <v>70</v>
      </c>
      <c r="H98" s="4">
        <f>忽略_初始数值!E98</f>
        <v>67</v>
      </c>
      <c r="I98" s="4">
        <v>1001</v>
      </c>
      <c r="J98" s="4">
        <f>E98+99*VLOOKUP(1,资质!B:C,2,FALSE)</f>
        <v>949</v>
      </c>
      <c r="K98" s="4">
        <f>F98+99*VLOOKUP(1,资质!B:D,3,FALSE)</f>
        <v>82.9</v>
      </c>
      <c r="L98" s="4">
        <f>G98+99*VLOOKUP(1,资质!B:E,4,FALSE)</f>
        <v>79.900000000000006</v>
      </c>
      <c r="M98" s="4">
        <f>H98+99*VLOOKUP(1,资质!B:F,5,FALSE)</f>
        <v>76.900000000000006</v>
      </c>
      <c r="N98" s="4">
        <f>E98+99*VLOOKUP(10,资质!B:C,2,FALSE)</f>
        <v>1840</v>
      </c>
      <c r="O98" s="4">
        <f>F98+99*VLOOKUP(10,资质!B:D,3,FALSE)</f>
        <v>172</v>
      </c>
      <c r="P98" s="4">
        <f>G98+99*VLOOKUP(10,资质!B:E,4,FALSE)</f>
        <v>169</v>
      </c>
      <c r="Q98" s="4">
        <f>H98+99*VLOOKUP(10,资质!B:F,5,FALSE)</f>
        <v>166</v>
      </c>
    </row>
    <row r="99" spans="1:17" x14ac:dyDescent="0.35">
      <c r="A99" s="4">
        <v>1</v>
      </c>
      <c r="B99" s="14">
        <v>98</v>
      </c>
      <c r="C99" s="15" t="str">
        <f>忽略_初始数值!A99</f>
        <v>大钳蟹</v>
      </c>
      <c r="D99" s="4" t="s">
        <v>28</v>
      </c>
      <c r="E99" s="4">
        <f>忽略_初始数值!B99*10</f>
        <v>300</v>
      </c>
      <c r="F99" s="4">
        <f>忽略_初始数值!C99</f>
        <v>105</v>
      </c>
      <c r="G99" s="4">
        <f>忽略_初始数值!D99</f>
        <v>90</v>
      </c>
      <c r="H99" s="4">
        <f>忽略_初始数值!E99</f>
        <v>50</v>
      </c>
      <c r="I99" s="4">
        <v>1001</v>
      </c>
      <c r="J99" s="4">
        <f>E99+99*VLOOKUP(1,资质!B:C,2,FALSE)</f>
        <v>399</v>
      </c>
      <c r="K99" s="4">
        <f>F99+99*VLOOKUP(1,资质!B:D,3,FALSE)</f>
        <v>114.9</v>
      </c>
      <c r="L99" s="4">
        <f>G99+99*VLOOKUP(1,资质!B:E,4,FALSE)</f>
        <v>99.9</v>
      </c>
      <c r="M99" s="4">
        <f>H99+99*VLOOKUP(1,资质!B:F,5,FALSE)</f>
        <v>59.9</v>
      </c>
      <c r="N99" s="4">
        <f>E99+99*VLOOKUP(10,资质!B:C,2,FALSE)</f>
        <v>1290</v>
      </c>
      <c r="O99" s="4">
        <f>F99+99*VLOOKUP(10,资质!B:D,3,FALSE)</f>
        <v>204</v>
      </c>
      <c r="P99" s="4">
        <f>G99+99*VLOOKUP(10,资质!B:E,4,FALSE)</f>
        <v>189</v>
      </c>
      <c r="Q99" s="4">
        <f>H99+99*VLOOKUP(10,资质!B:F,5,FALSE)</f>
        <v>149</v>
      </c>
    </row>
    <row r="100" spans="1:17" x14ac:dyDescent="0.35">
      <c r="A100" s="4">
        <v>1</v>
      </c>
      <c r="B100" s="14">
        <v>99</v>
      </c>
      <c r="C100" s="15" t="str">
        <f>忽略_初始数值!A100</f>
        <v>巨钳蟹</v>
      </c>
      <c r="D100" s="4" t="s">
        <v>28</v>
      </c>
      <c r="E100" s="4">
        <f>忽略_初始数值!B100*10</f>
        <v>550</v>
      </c>
      <c r="F100" s="4">
        <f>忽略_初始数值!C100</f>
        <v>130</v>
      </c>
      <c r="G100" s="4">
        <f>忽略_初始数值!D100</f>
        <v>115</v>
      </c>
      <c r="H100" s="4">
        <f>忽略_初始数值!E100</f>
        <v>75</v>
      </c>
      <c r="I100" s="4">
        <v>1001</v>
      </c>
      <c r="J100" s="4">
        <f>E100+99*VLOOKUP(1,资质!B:C,2,FALSE)</f>
        <v>649</v>
      </c>
      <c r="K100" s="4">
        <f>F100+99*VLOOKUP(1,资质!B:D,3,FALSE)</f>
        <v>139.9</v>
      </c>
      <c r="L100" s="4">
        <f>G100+99*VLOOKUP(1,资质!B:E,4,FALSE)</f>
        <v>124.9</v>
      </c>
      <c r="M100" s="4">
        <f>H100+99*VLOOKUP(1,资质!B:F,5,FALSE)</f>
        <v>84.9</v>
      </c>
      <c r="N100" s="4">
        <f>E100+99*VLOOKUP(10,资质!B:C,2,FALSE)</f>
        <v>1540</v>
      </c>
      <c r="O100" s="4">
        <f>F100+99*VLOOKUP(10,资质!B:D,3,FALSE)</f>
        <v>229</v>
      </c>
      <c r="P100" s="4">
        <f>G100+99*VLOOKUP(10,资质!B:E,4,FALSE)</f>
        <v>214</v>
      </c>
      <c r="Q100" s="4">
        <f>H100+99*VLOOKUP(10,资质!B:F,5,FALSE)</f>
        <v>174</v>
      </c>
    </row>
    <row r="101" spans="1:17" x14ac:dyDescent="0.35">
      <c r="A101" s="4">
        <v>1</v>
      </c>
      <c r="B101" s="14">
        <v>100</v>
      </c>
      <c r="C101" s="15" t="str">
        <f>忽略_初始数值!A101</f>
        <v>霹雳电球</v>
      </c>
      <c r="D101" s="4" t="s">
        <v>30</v>
      </c>
      <c r="E101" s="4">
        <f>忽略_初始数值!B101*10</f>
        <v>400</v>
      </c>
      <c r="F101" s="4">
        <f>忽略_初始数值!C101</f>
        <v>30</v>
      </c>
      <c r="G101" s="4">
        <f>忽略_初始数值!D101</f>
        <v>50</v>
      </c>
      <c r="H101" s="4">
        <f>忽略_初始数值!E101</f>
        <v>100</v>
      </c>
      <c r="I101" s="4">
        <v>1001</v>
      </c>
      <c r="J101" s="4">
        <f>E101+99*VLOOKUP(1,资质!B:C,2,FALSE)</f>
        <v>499</v>
      </c>
      <c r="K101" s="4">
        <f>F101+99*VLOOKUP(1,资质!B:D,3,FALSE)</f>
        <v>39.9</v>
      </c>
      <c r="L101" s="4">
        <f>G101+99*VLOOKUP(1,资质!B:E,4,FALSE)</f>
        <v>59.9</v>
      </c>
      <c r="M101" s="4">
        <f>H101+99*VLOOKUP(1,资质!B:F,5,FALSE)</f>
        <v>109.9</v>
      </c>
      <c r="N101" s="4">
        <f>E101+99*VLOOKUP(10,资质!B:C,2,FALSE)</f>
        <v>1390</v>
      </c>
      <c r="O101" s="4">
        <f>F101+99*VLOOKUP(10,资质!B:D,3,FALSE)</f>
        <v>129</v>
      </c>
      <c r="P101" s="4">
        <f>G101+99*VLOOKUP(10,资质!B:E,4,FALSE)</f>
        <v>149</v>
      </c>
      <c r="Q101" s="4">
        <f>H101+99*VLOOKUP(10,资质!B:F,5,FALSE)</f>
        <v>199</v>
      </c>
    </row>
    <row r="102" spans="1:17" x14ac:dyDescent="0.35">
      <c r="A102" s="4">
        <v>1</v>
      </c>
      <c r="B102" s="14">
        <v>101</v>
      </c>
      <c r="C102" s="15" t="str">
        <f>忽略_初始数值!A102</f>
        <v>顽皮雷弹</v>
      </c>
      <c r="D102" s="4" t="s">
        <v>30</v>
      </c>
      <c r="E102" s="4">
        <f>忽略_初始数值!B102*10</f>
        <v>600</v>
      </c>
      <c r="F102" s="4">
        <f>忽略_初始数值!C102</f>
        <v>50</v>
      </c>
      <c r="G102" s="4">
        <f>忽略_初始数值!D102</f>
        <v>70</v>
      </c>
      <c r="H102" s="4">
        <f>忽略_初始数值!E102</f>
        <v>150</v>
      </c>
      <c r="I102" s="4">
        <v>1001</v>
      </c>
      <c r="J102" s="4">
        <f>E102+99*VLOOKUP(1,资质!B:C,2,FALSE)</f>
        <v>699</v>
      </c>
      <c r="K102" s="4">
        <f>F102+99*VLOOKUP(1,资质!B:D,3,FALSE)</f>
        <v>59.9</v>
      </c>
      <c r="L102" s="4">
        <f>G102+99*VLOOKUP(1,资质!B:E,4,FALSE)</f>
        <v>79.900000000000006</v>
      </c>
      <c r="M102" s="4">
        <f>H102+99*VLOOKUP(1,资质!B:F,5,FALSE)</f>
        <v>159.9</v>
      </c>
      <c r="N102" s="4">
        <f>E102+99*VLOOKUP(10,资质!B:C,2,FALSE)</f>
        <v>1590</v>
      </c>
      <c r="O102" s="4">
        <f>F102+99*VLOOKUP(10,资质!B:D,3,FALSE)</f>
        <v>149</v>
      </c>
      <c r="P102" s="4">
        <f>G102+99*VLOOKUP(10,资质!B:E,4,FALSE)</f>
        <v>169</v>
      </c>
      <c r="Q102" s="4">
        <f>H102+99*VLOOKUP(10,资质!B:F,5,FALSE)</f>
        <v>249</v>
      </c>
    </row>
    <row r="103" spans="1:17" x14ac:dyDescent="0.35">
      <c r="A103" s="4">
        <v>1</v>
      </c>
      <c r="B103" s="14">
        <v>102</v>
      </c>
      <c r="C103" s="15" t="str">
        <f>忽略_初始数值!A103</f>
        <v>蛋蛋</v>
      </c>
      <c r="D103" s="4" t="s">
        <v>200</v>
      </c>
      <c r="E103" s="4">
        <f>忽略_初始数值!B103*10</f>
        <v>600</v>
      </c>
      <c r="F103" s="4">
        <f>忽略_初始数值!C103</f>
        <v>40</v>
      </c>
      <c r="G103" s="4">
        <f>忽略_初始数值!D103</f>
        <v>80</v>
      </c>
      <c r="H103" s="4">
        <f>忽略_初始数值!E103</f>
        <v>40</v>
      </c>
      <c r="I103" s="4">
        <v>1001</v>
      </c>
      <c r="J103" s="4">
        <f>E103+99*VLOOKUP(1,资质!B:C,2,FALSE)</f>
        <v>699</v>
      </c>
      <c r="K103" s="4">
        <f>F103+99*VLOOKUP(1,资质!B:D,3,FALSE)</f>
        <v>49.9</v>
      </c>
      <c r="L103" s="4">
        <f>G103+99*VLOOKUP(1,资质!B:E,4,FALSE)</f>
        <v>89.9</v>
      </c>
      <c r="M103" s="4">
        <f>H103+99*VLOOKUP(1,资质!B:F,5,FALSE)</f>
        <v>49.9</v>
      </c>
      <c r="N103" s="4">
        <f>E103+99*VLOOKUP(10,资质!B:C,2,FALSE)</f>
        <v>1590</v>
      </c>
      <c r="O103" s="4">
        <f>F103+99*VLOOKUP(10,资质!B:D,3,FALSE)</f>
        <v>139</v>
      </c>
      <c r="P103" s="4">
        <f>G103+99*VLOOKUP(10,资质!B:E,4,FALSE)</f>
        <v>179</v>
      </c>
      <c r="Q103" s="4">
        <f>H103+99*VLOOKUP(10,资质!B:F,5,FALSE)</f>
        <v>139</v>
      </c>
    </row>
    <row r="104" spans="1:17" x14ac:dyDescent="0.35">
      <c r="A104" s="4">
        <v>1</v>
      </c>
      <c r="B104" s="14">
        <v>103</v>
      </c>
      <c r="C104" s="15" t="str">
        <f>忽略_初始数值!A104</f>
        <v>椰蛋树</v>
      </c>
      <c r="D104" s="4" t="s">
        <v>200</v>
      </c>
      <c r="E104" s="4">
        <f>忽略_初始数值!B104*10</f>
        <v>950</v>
      </c>
      <c r="F104" s="4">
        <f>忽略_初始数值!C104</f>
        <v>95</v>
      </c>
      <c r="G104" s="4">
        <f>忽略_初始数值!D104</f>
        <v>85</v>
      </c>
      <c r="H104" s="4">
        <f>忽略_初始数值!E104</f>
        <v>55</v>
      </c>
      <c r="I104" s="4">
        <v>1001</v>
      </c>
      <c r="J104" s="4">
        <f>E104+99*VLOOKUP(1,资质!B:C,2,FALSE)</f>
        <v>1049</v>
      </c>
      <c r="K104" s="4">
        <f>F104+99*VLOOKUP(1,资质!B:D,3,FALSE)</f>
        <v>104.9</v>
      </c>
      <c r="L104" s="4">
        <f>G104+99*VLOOKUP(1,资质!B:E,4,FALSE)</f>
        <v>94.9</v>
      </c>
      <c r="M104" s="4">
        <f>H104+99*VLOOKUP(1,资质!B:F,5,FALSE)</f>
        <v>64.900000000000006</v>
      </c>
      <c r="N104" s="4">
        <f>E104+99*VLOOKUP(10,资质!B:C,2,FALSE)</f>
        <v>1940</v>
      </c>
      <c r="O104" s="4">
        <f>F104+99*VLOOKUP(10,资质!B:D,3,FALSE)</f>
        <v>194</v>
      </c>
      <c r="P104" s="4">
        <f>G104+99*VLOOKUP(10,资质!B:E,4,FALSE)</f>
        <v>184</v>
      </c>
      <c r="Q104" s="4">
        <f>H104+99*VLOOKUP(10,资质!B:F,5,FALSE)</f>
        <v>154</v>
      </c>
    </row>
    <row r="105" spans="1:17" x14ac:dyDescent="0.35">
      <c r="A105" s="4">
        <v>1</v>
      </c>
      <c r="B105" s="14">
        <v>104</v>
      </c>
      <c r="C105" s="15" t="str">
        <f>忽略_初始数值!A105</f>
        <v>卡拉卡拉</v>
      </c>
      <c r="D105" s="4" t="s">
        <v>23</v>
      </c>
      <c r="E105" s="4">
        <f>忽略_初始数值!B105*10</f>
        <v>500</v>
      </c>
      <c r="F105" s="4">
        <f>忽略_初始数值!C105</f>
        <v>50</v>
      </c>
      <c r="G105" s="4">
        <f>忽略_初始数值!D105</f>
        <v>95</v>
      </c>
      <c r="H105" s="4">
        <f>忽略_初始数值!E105</f>
        <v>35</v>
      </c>
      <c r="I105" s="4">
        <v>1001</v>
      </c>
      <c r="J105" s="4">
        <f>E105+99*VLOOKUP(1,资质!B:C,2,FALSE)</f>
        <v>599</v>
      </c>
      <c r="K105" s="4">
        <f>F105+99*VLOOKUP(1,资质!B:D,3,FALSE)</f>
        <v>59.9</v>
      </c>
      <c r="L105" s="4">
        <f>G105+99*VLOOKUP(1,资质!B:E,4,FALSE)</f>
        <v>104.9</v>
      </c>
      <c r="M105" s="4">
        <f>H105+99*VLOOKUP(1,资质!B:F,5,FALSE)</f>
        <v>44.9</v>
      </c>
      <c r="N105" s="4">
        <f>E105+99*VLOOKUP(10,资质!B:C,2,FALSE)</f>
        <v>1490</v>
      </c>
      <c r="O105" s="4">
        <f>F105+99*VLOOKUP(10,资质!B:D,3,FALSE)</f>
        <v>149</v>
      </c>
      <c r="P105" s="4">
        <f>G105+99*VLOOKUP(10,资质!B:E,4,FALSE)</f>
        <v>194</v>
      </c>
      <c r="Q105" s="4">
        <f>H105+99*VLOOKUP(10,资质!B:F,5,FALSE)</f>
        <v>134</v>
      </c>
    </row>
    <row r="106" spans="1:17" x14ac:dyDescent="0.35">
      <c r="A106" s="4">
        <v>1</v>
      </c>
      <c r="B106" s="14">
        <v>105</v>
      </c>
      <c r="C106" s="15" t="str">
        <f>忽略_初始数值!A106</f>
        <v>嘎啦嘎啦</v>
      </c>
      <c r="D106" s="4" t="s">
        <v>23</v>
      </c>
      <c r="E106" s="4">
        <f>忽略_初始数值!B106*10</f>
        <v>600</v>
      </c>
      <c r="F106" s="4">
        <f>忽略_初始数值!C106</f>
        <v>80</v>
      </c>
      <c r="G106" s="4">
        <f>忽略_初始数值!D106</f>
        <v>110</v>
      </c>
      <c r="H106" s="4">
        <f>忽略_初始数值!E106</f>
        <v>45</v>
      </c>
      <c r="I106" s="4">
        <v>1001</v>
      </c>
      <c r="J106" s="4">
        <f>E106+99*VLOOKUP(1,资质!B:C,2,FALSE)</f>
        <v>699</v>
      </c>
      <c r="K106" s="4">
        <f>F106+99*VLOOKUP(1,资质!B:D,3,FALSE)</f>
        <v>89.9</v>
      </c>
      <c r="L106" s="4">
        <f>G106+99*VLOOKUP(1,资质!B:E,4,FALSE)</f>
        <v>119.9</v>
      </c>
      <c r="M106" s="4">
        <f>H106+99*VLOOKUP(1,资质!B:F,5,FALSE)</f>
        <v>54.9</v>
      </c>
      <c r="N106" s="4">
        <f>E106+99*VLOOKUP(10,资质!B:C,2,FALSE)</f>
        <v>1590</v>
      </c>
      <c r="O106" s="4">
        <f>F106+99*VLOOKUP(10,资质!B:D,3,FALSE)</f>
        <v>179</v>
      </c>
      <c r="P106" s="4">
        <f>G106+99*VLOOKUP(10,资质!B:E,4,FALSE)</f>
        <v>209</v>
      </c>
      <c r="Q106" s="4">
        <f>H106+99*VLOOKUP(10,资质!B:F,5,FALSE)</f>
        <v>144</v>
      </c>
    </row>
    <row r="107" spans="1:17" x14ac:dyDescent="0.35">
      <c r="A107" s="4">
        <v>1</v>
      </c>
      <c r="B107" s="14">
        <v>106</v>
      </c>
      <c r="C107" s="15" t="str">
        <f>忽略_初始数值!A107</f>
        <v>飞腿郎</v>
      </c>
      <c r="D107" s="4" t="s">
        <v>20</v>
      </c>
      <c r="E107" s="4">
        <f>忽略_初始数值!B107*10</f>
        <v>500</v>
      </c>
      <c r="F107" s="4">
        <f>忽略_初始数值!C107</f>
        <v>120</v>
      </c>
      <c r="G107" s="4">
        <f>忽略_初始数值!D107</f>
        <v>53</v>
      </c>
      <c r="H107" s="4">
        <f>忽略_初始数值!E107</f>
        <v>87</v>
      </c>
      <c r="I107" s="4">
        <v>1001</v>
      </c>
      <c r="J107" s="4">
        <f>E107+99*VLOOKUP(1,资质!B:C,2,FALSE)</f>
        <v>599</v>
      </c>
      <c r="K107" s="4">
        <f>F107+99*VLOOKUP(1,资质!B:D,3,FALSE)</f>
        <v>129.9</v>
      </c>
      <c r="L107" s="4">
        <f>G107+99*VLOOKUP(1,资质!B:E,4,FALSE)</f>
        <v>62.9</v>
      </c>
      <c r="M107" s="4">
        <f>H107+99*VLOOKUP(1,资质!B:F,5,FALSE)</f>
        <v>96.9</v>
      </c>
      <c r="N107" s="4">
        <f>E107+99*VLOOKUP(10,资质!B:C,2,FALSE)</f>
        <v>1490</v>
      </c>
      <c r="O107" s="4">
        <f>F107+99*VLOOKUP(10,资质!B:D,3,FALSE)</f>
        <v>219</v>
      </c>
      <c r="P107" s="4">
        <f>G107+99*VLOOKUP(10,资质!B:E,4,FALSE)</f>
        <v>152</v>
      </c>
      <c r="Q107" s="4">
        <f>H107+99*VLOOKUP(10,资质!B:F,5,FALSE)</f>
        <v>186</v>
      </c>
    </row>
    <row r="108" spans="1:17" x14ac:dyDescent="0.35">
      <c r="A108" s="4">
        <v>1</v>
      </c>
      <c r="B108" s="14">
        <v>107</v>
      </c>
      <c r="C108" s="15" t="str">
        <f>忽略_初始数值!A108</f>
        <v>快拳郎</v>
      </c>
      <c r="D108" s="4" t="s">
        <v>20</v>
      </c>
      <c r="E108" s="4">
        <f>忽略_初始数值!B108*10</f>
        <v>500</v>
      </c>
      <c r="F108" s="4">
        <f>忽略_初始数值!C108</f>
        <v>105</v>
      </c>
      <c r="G108" s="4">
        <f>忽略_初始数值!D108</f>
        <v>79</v>
      </c>
      <c r="H108" s="4">
        <f>忽略_初始数值!E108</f>
        <v>76</v>
      </c>
      <c r="I108" s="4">
        <v>1001</v>
      </c>
      <c r="J108" s="4">
        <f>E108+99*VLOOKUP(1,资质!B:C,2,FALSE)</f>
        <v>599</v>
      </c>
      <c r="K108" s="4">
        <f>F108+99*VLOOKUP(1,资质!B:D,3,FALSE)</f>
        <v>114.9</v>
      </c>
      <c r="L108" s="4">
        <f>G108+99*VLOOKUP(1,资质!B:E,4,FALSE)</f>
        <v>88.9</v>
      </c>
      <c r="M108" s="4">
        <f>H108+99*VLOOKUP(1,资质!B:F,5,FALSE)</f>
        <v>85.9</v>
      </c>
      <c r="N108" s="4">
        <f>E108+99*VLOOKUP(10,资质!B:C,2,FALSE)</f>
        <v>1490</v>
      </c>
      <c r="O108" s="4">
        <f>F108+99*VLOOKUP(10,资质!B:D,3,FALSE)</f>
        <v>204</v>
      </c>
      <c r="P108" s="4">
        <f>G108+99*VLOOKUP(10,资质!B:E,4,FALSE)</f>
        <v>178</v>
      </c>
      <c r="Q108" s="4">
        <f>H108+99*VLOOKUP(10,资质!B:F,5,FALSE)</f>
        <v>175</v>
      </c>
    </row>
    <row r="109" spans="1:17" x14ac:dyDescent="0.35">
      <c r="A109" s="4">
        <v>1</v>
      </c>
      <c r="B109" s="14">
        <v>108</v>
      </c>
      <c r="C109" s="15" t="str">
        <f>忽略_初始数值!A109</f>
        <v>大舌头</v>
      </c>
      <c r="D109" s="4" t="s">
        <v>19</v>
      </c>
      <c r="E109" s="4">
        <f>忽略_初始数值!B109*10</f>
        <v>900</v>
      </c>
      <c r="F109" s="4">
        <f>忽略_初始数值!C109</f>
        <v>55</v>
      </c>
      <c r="G109" s="4">
        <f>忽略_初始数值!D109</f>
        <v>75</v>
      </c>
      <c r="H109" s="4">
        <f>忽略_初始数值!E109</f>
        <v>30</v>
      </c>
      <c r="I109" s="4">
        <v>1001</v>
      </c>
      <c r="J109" s="4">
        <f>E109+99*VLOOKUP(1,资质!B:C,2,FALSE)</f>
        <v>999</v>
      </c>
      <c r="K109" s="4">
        <f>F109+99*VLOOKUP(1,资质!B:D,3,FALSE)</f>
        <v>64.900000000000006</v>
      </c>
      <c r="L109" s="4">
        <f>G109+99*VLOOKUP(1,资质!B:E,4,FALSE)</f>
        <v>84.9</v>
      </c>
      <c r="M109" s="4">
        <f>H109+99*VLOOKUP(1,资质!B:F,5,FALSE)</f>
        <v>39.9</v>
      </c>
      <c r="N109" s="4">
        <f>E109+99*VLOOKUP(10,资质!B:C,2,FALSE)</f>
        <v>1890</v>
      </c>
      <c r="O109" s="4">
        <f>F109+99*VLOOKUP(10,资质!B:D,3,FALSE)</f>
        <v>154</v>
      </c>
      <c r="P109" s="4">
        <f>G109+99*VLOOKUP(10,资质!B:E,4,FALSE)</f>
        <v>174</v>
      </c>
      <c r="Q109" s="4">
        <f>H109+99*VLOOKUP(10,资质!B:F,5,FALSE)</f>
        <v>129</v>
      </c>
    </row>
    <row r="110" spans="1:17" x14ac:dyDescent="0.35">
      <c r="A110" s="4">
        <v>1</v>
      </c>
      <c r="B110" s="14">
        <v>109</v>
      </c>
      <c r="C110" s="15" t="str">
        <f>忽略_初始数值!A110</f>
        <v>瓦斯弹</v>
      </c>
      <c r="D110" s="4" t="s">
        <v>22</v>
      </c>
      <c r="E110" s="4">
        <f>忽略_初始数值!B110*10</f>
        <v>400</v>
      </c>
      <c r="F110" s="4">
        <f>忽略_初始数值!C110</f>
        <v>65</v>
      </c>
      <c r="G110" s="4">
        <f>忽略_初始数值!D110</f>
        <v>95</v>
      </c>
      <c r="H110" s="4">
        <f>忽略_初始数值!E110</f>
        <v>35</v>
      </c>
      <c r="I110" s="4">
        <v>1001</v>
      </c>
      <c r="J110" s="4">
        <f>E110+99*VLOOKUP(1,资质!B:C,2,FALSE)</f>
        <v>499</v>
      </c>
      <c r="K110" s="4">
        <f>F110+99*VLOOKUP(1,资质!B:D,3,FALSE)</f>
        <v>74.900000000000006</v>
      </c>
      <c r="L110" s="4">
        <f>G110+99*VLOOKUP(1,资质!B:E,4,FALSE)</f>
        <v>104.9</v>
      </c>
      <c r="M110" s="4">
        <f>H110+99*VLOOKUP(1,资质!B:F,5,FALSE)</f>
        <v>44.9</v>
      </c>
      <c r="N110" s="4">
        <f>E110+99*VLOOKUP(10,资质!B:C,2,FALSE)</f>
        <v>1390</v>
      </c>
      <c r="O110" s="4">
        <f>F110+99*VLOOKUP(10,资质!B:D,3,FALSE)</f>
        <v>164</v>
      </c>
      <c r="P110" s="4">
        <f>G110+99*VLOOKUP(10,资质!B:E,4,FALSE)</f>
        <v>194</v>
      </c>
      <c r="Q110" s="4">
        <f>H110+99*VLOOKUP(10,资质!B:F,5,FALSE)</f>
        <v>134</v>
      </c>
    </row>
    <row r="111" spans="1:17" x14ac:dyDescent="0.35">
      <c r="A111" s="4">
        <v>1</v>
      </c>
      <c r="B111" s="14">
        <v>110</v>
      </c>
      <c r="C111" s="15" t="str">
        <f>忽略_初始数值!A111</f>
        <v>双弹瓦斯</v>
      </c>
      <c r="D111" s="4" t="s">
        <v>22</v>
      </c>
      <c r="E111" s="4">
        <f>忽略_初始数值!B111*10</f>
        <v>650</v>
      </c>
      <c r="F111" s="4">
        <f>忽略_初始数值!C111</f>
        <v>90</v>
      </c>
      <c r="G111" s="4">
        <f>忽略_初始数值!D111</f>
        <v>120</v>
      </c>
      <c r="H111" s="4">
        <f>忽略_初始数值!E111</f>
        <v>60</v>
      </c>
      <c r="I111" s="4">
        <v>1001</v>
      </c>
      <c r="J111" s="4">
        <f>E111+99*VLOOKUP(1,资质!B:C,2,FALSE)</f>
        <v>749</v>
      </c>
      <c r="K111" s="4">
        <f>F111+99*VLOOKUP(1,资质!B:D,3,FALSE)</f>
        <v>99.9</v>
      </c>
      <c r="L111" s="4">
        <f>G111+99*VLOOKUP(1,资质!B:E,4,FALSE)</f>
        <v>129.9</v>
      </c>
      <c r="M111" s="4">
        <f>H111+99*VLOOKUP(1,资质!B:F,5,FALSE)</f>
        <v>69.900000000000006</v>
      </c>
      <c r="N111" s="4">
        <f>E111+99*VLOOKUP(10,资质!B:C,2,FALSE)</f>
        <v>1640</v>
      </c>
      <c r="O111" s="4">
        <f>F111+99*VLOOKUP(10,资质!B:D,3,FALSE)</f>
        <v>189</v>
      </c>
      <c r="P111" s="4">
        <f>G111+99*VLOOKUP(10,资质!B:E,4,FALSE)</f>
        <v>219</v>
      </c>
      <c r="Q111" s="4">
        <f>H111+99*VLOOKUP(10,资质!B:F,5,FALSE)</f>
        <v>159</v>
      </c>
    </row>
    <row r="112" spans="1:17" x14ac:dyDescent="0.35">
      <c r="A112" s="4">
        <v>1</v>
      </c>
      <c r="B112" s="14">
        <v>111</v>
      </c>
      <c r="C112" s="15" t="str">
        <f>忽略_初始数值!A112</f>
        <v>独角犀牛</v>
      </c>
      <c r="D112" s="4" t="s">
        <v>201</v>
      </c>
      <c r="E112" s="4">
        <f>忽略_初始数值!B112*10</f>
        <v>800</v>
      </c>
      <c r="F112" s="4">
        <f>忽略_初始数值!C112</f>
        <v>85</v>
      </c>
      <c r="G112" s="4">
        <f>忽略_初始数值!D112</f>
        <v>95</v>
      </c>
      <c r="H112" s="4">
        <f>忽略_初始数值!E112</f>
        <v>25</v>
      </c>
      <c r="I112" s="4">
        <v>1001</v>
      </c>
      <c r="J112" s="4">
        <f>E112+99*VLOOKUP(1,资质!B:C,2,FALSE)</f>
        <v>899</v>
      </c>
      <c r="K112" s="4">
        <f>F112+99*VLOOKUP(1,资质!B:D,3,FALSE)</f>
        <v>94.9</v>
      </c>
      <c r="L112" s="4">
        <f>G112+99*VLOOKUP(1,资质!B:E,4,FALSE)</f>
        <v>104.9</v>
      </c>
      <c r="M112" s="4">
        <f>H112+99*VLOOKUP(1,资质!B:F,5,FALSE)</f>
        <v>34.9</v>
      </c>
      <c r="N112" s="4">
        <f>E112+99*VLOOKUP(10,资质!B:C,2,FALSE)</f>
        <v>1790</v>
      </c>
      <c r="O112" s="4">
        <f>F112+99*VLOOKUP(10,资质!B:D,3,FALSE)</f>
        <v>184</v>
      </c>
      <c r="P112" s="4">
        <f>G112+99*VLOOKUP(10,资质!B:E,4,FALSE)</f>
        <v>194</v>
      </c>
      <c r="Q112" s="4">
        <f>H112+99*VLOOKUP(10,资质!B:F,5,FALSE)</f>
        <v>124</v>
      </c>
    </row>
    <row r="113" spans="1:17" x14ac:dyDescent="0.35">
      <c r="A113" s="4">
        <v>1</v>
      </c>
      <c r="B113" s="14">
        <v>112</v>
      </c>
      <c r="C113" s="15" t="str">
        <f>忽略_初始数值!A113</f>
        <v>钻角犀兽</v>
      </c>
      <c r="D113" s="4" t="s">
        <v>201</v>
      </c>
      <c r="E113" s="4">
        <f>忽略_初始数值!B113*10</f>
        <v>1050</v>
      </c>
      <c r="F113" s="4">
        <f>忽略_初始数值!C113</f>
        <v>130</v>
      </c>
      <c r="G113" s="4">
        <f>忽略_初始数值!D113</f>
        <v>120</v>
      </c>
      <c r="H113" s="4">
        <f>忽略_初始数值!E113</f>
        <v>40</v>
      </c>
      <c r="I113" s="4">
        <v>1001</v>
      </c>
      <c r="J113" s="4">
        <f>E113+99*VLOOKUP(1,资质!B:C,2,FALSE)</f>
        <v>1149</v>
      </c>
      <c r="K113" s="4">
        <f>F113+99*VLOOKUP(1,资质!B:D,3,FALSE)</f>
        <v>139.9</v>
      </c>
      <c r="L113" s="4">
        <f>G113+99*VLOOKUP(1,资质!B:E,4,FALSE)</f>
        <v>129.9</v>
      </c>
      <c r="M113" s="4">
        <f>H113+99*VLOOKUP(1,资质!B:F,5,FALSE)</f>
        <v>49.9</v>
      </c>
      <c r="N113" s="4">
        <f>E113+99*VLOOKUP(10,资质!B:C,2,FALSE)</f>
        <v>2040</v>
      </c>
      <c r="O113" s="4">
        <f>F113+99*VLOOKUP(10,资质!B:D,3,FALSE)</f>
        <v>229</v>
      </c>
      <c r="P113" s="4">
        <f>G113+99*VLOOKUP(10,资质!B:E,4,FALSE)</f>
        <v>219</v>
      </c>
      <c r="Q113" s="4">
        <f>H113+99*VLOOKUP(10,资质!B:F,5,FALSE)</f>
        <v>139</v>
      </c>
    </row>
    <row r="114" spans="1:17" x14ac:dyDescent="0.35">
      <c r="A114" s="4">
        <v>1</v>
      </c>
      <c r="B114" s="14">
        <v>113</v>
      </c>
      <c r="C114" s="15" t="str">
        <f>忽略_初始数值!A114</f>
        <v>吉利蛋</v>
      </c>
      <c r="D114" s="4" t="s">
        <v>19</v>
      </c>
      <c r="E114" s="4">
        <f>忽略_初始数值!B114*10</f>
        <v>2500</v>
      </c>
      <c r="F114" s="4">
        <f>忽略_初始数值!C114</f>
        <v>5</v>
      </c>
      <c r="G114" s="4">
        <f>忽略_初始数值!D114</f>
        <v>5</v>
      </c>
      <c r="H114" s="4">
        <f>忽略_初始数值!E114</f>
        <v>50</v>
      </c>
      <c r="I114" s="4">
        <v>1001</v>
      </c>
      <c r="J114" s="4">
        <f>E114+99*VLOOKUP(1,资质!B:C,2,FALSE)</f>
        <v>2599</v>
      </c>
      <c r="K114" s="4">
        <f>F114+99*VLOOKUP(1,资质!B:D,3,FALSE)</f>
        <v>14.9</v>
      </c>
      <c r="L114" s="4">
        <f>G114+99*VLOOKUP(1,资质!B:E,4,FALSE)</f>
        <v>14.9</v>
      </c>
      <c r="M114" s="4">
        <f>H114+99*VLOOKUP(1,资质!B:F,5,FALSE)</f>
        <v>59.9</v>
      </c>
      <c r="N114" s="4">
        <f>E114+99*VLOOKUP(10,资质!B:C,2,FALSE)</f>
        <v>3490</v>
      </c>
      <c r="O114" s="4">
        <f>F114+99*VLOOKUP(10,资质!B:D,3,FALSE)</f>
        <v>104</v>
      </c>
      <c r="P114" s="4">
        <f>G114+99*VLOOKUP(10,资质!B:E,4,FALSE)</f>
        <v>104</v>
      </c>
      <c r="Q114" s="4">
        <f>H114+99*VLOOKUP(10,资质!B:F,5,FALSE)</f>
        <v>149</v>
      </c>
    </row>
    <row r="115" spans="1:17" x14ac:dyDescent="0.35">
      <c r="A115" s="4">
        <v>1</v>
      </c>
      <c r="B115" s="14">
        <v>114</v>
      </c>
      <c r="C115" s="15" t="str">
        <f>忽略_初始数值!A115</f>
        <v>蔓藤怪</v>
      </c>
      <c r="D115" s="4" t="s">
        <v>29</v>
      </c>
      <c r="E115" s="4">
        <f>忽略_初始数值!B115*10</f>
        <v>650</v>
      </c>
      <c r="F115" s="4">
        <f>忽略_初始数值!C115</f>
        <v>55</v>
      </c>
      <c r="G115" s="4">
        <f>忽略_初始数值!D115</f>
        <v>115</v>
      </c>
      <c r="H115" s="4">
        <f>忽略_初始数值!E115</f>
        <v>60</v>
      </c>
      <c r="I115" s="4">
        <v>1001</v>
      </c>
      <c r="J115" s="4">
        <f>E115+99*VLOOKUP(1,资质!B:C,2,FALSE)</f>
        <v>749</v>
      </c>
      <c r="K115" s="4">
        <f>F115+99*VLOOKUP(1,资质!B:D,3,FALSE)</f>
        <v>64.900000000000006</v>
      </c>
      <c r="L115" s="4">
        <f>G115+99*VLOOKUP(1,资质!B:E,4,FALSE)</f>
        <v>124.9</v>
      </c>
      <c r="M115" s="4">
        <f>H115+99*VLOOKUP(1,资质!B:F,5,FALSE)</f>
        <v>69.900000000000006</v>
      </c>
      <c r="N115" s="4">
        <f>E115+99*VLOOKUP(10,资质!B:C,2,FALSE)</f>
        <v>1640</v>
      </c>
      <c r="O115" s="4">
        <f>F115+99*VLOOKUP(10,资质!B:D,3,FALSE)</f>
        <v>154</v>
      </c>
      <c r="P115" s="4">
        <f>G115+99*VLOOKUP(10,资质!B:E,4,FALSE)</f>
        <v>214</v>
      </c>
      <c r="Q115" s="4">
        <f>H115+99*VLOOKUP(10,资质!B:F,5,FALSE)</f>
        <v>159</v>
      </c>
    </row>
    <row r="116" spans="1:17" x14ac:dyDescent="0.35">
      <c r="A116" s="4">
        <v>1</v>
      </c>
      <c r="B116" s="14">
        <v>115</v>
      </c>
      <c r="C116" s="15" t="str">
        <f>忽略_初始数值!A116</f>
        <v>袋兽</v>
      </c>
      <c r="D116" s="4" t="s">
        <v>19</v>
      </c>
      <c r="E116" s="4">
        <f>忽略_初始数值!B116*10</f>
        <v>1050</v>
      </c>
      <c r="F116" s="4">
        <f>忽略_初始数值!C116</f>
        <v>95</v>
      </c>
      <c r="G116" s="4">
        <f>忽略_初始数值!D116</f>
        <v>80</v>
      </c>
      <c r="H116" s="4">
        <f>忽略_初始数值!E116</f>
        <v>90</v>
      </c>
      <c r="I116" s="4">
        <v>1001</v>
      </c>
      <c r="J116" s="4">
        <f>E116+99*VLOOKUP(1,资质!B:C,2,FALSE)</f>
        <v>1149</v>
      </c>
      <c r="K116" s="4">
        <f>F116+99*VLOOKUP(1,资质!B:D,3,FALSE)</f>
        <v>104.9</v>
      </c>
      <c r="L116" s="4">
        <f>G116+99*VLOOKUP(1,资质!B:E,4,FALSE)</f>
        <v>89.9</v>
      </c>
      <c r="M116" s="4">
        <f>H116+99*VLOOKUP(1,资质!B:F,5,FALSE)</f>
        <v>99.9</v>
      </c>
      <c r="N116" s="4">
        <f>E116+99*VLOOKUP(10,资质!B:C,2,FALSE)</f>
        <v>2040</v>
      </c>
      <c r="O116" s="4">
        <f>F116+99*VLOOKUP(10,资质!B:D,3,FALSE)</f>
        <v>194</v>
      </c>
      <c r="P116" s="4">
        <f>G116+99*VLOOKUP(10,资质!B:E,4,FALSE)</f>
        <v>179</v>
      </c>
      <c r="Q116" s="4">
        <f>H116+99*VLOOKUP(10,资质!B:F,5,FALSE)</f>
        <v>189</v>
      </c>
    </row>
    <row r="117" spans="1:17" x14ac:dyDescent="0.35">
      <c r="A117" s="4">
        <v>1</v>
      </c>
      <c r="B117" s="14">
        <v>116</v>
      </c>
      <c r="C117" s="15" t="str">
        <f>忽略_初始数值!A117</f>
        <v>墨海马</v>
      </c>
      <c r="D117" s="4" t="s">
        <v>28</v>
      </c>
      <c r="E117" s="4">
        <f>忽略_初始数值!B117*10</f>
        <v>300</v>
      </c>
      <c r="F117" s="4">
        <f>忽略_初始数值!C117</f>
        <v>40</v>
      </c>
      <c r="G117" s="4">
        <f>忽略_初始数值!D117</f>
        <v>70</v>
      </c>
      <c r="H117" s="4">
        <f>忽略_初始数值!E117</f>
        <v>60</v>
      </c>
      <c r="I117" s="4">
        <v>1001</v>
      </c>
      <c r="J117" s="4">
        <f>E117+99*VLOOKUP(1,资质!B:C,2,FALSE)</f>
        <v>399</v>
      </c>
      <c r="K117" s="4">
        <f>F117+99*VLOOKUP(1,资质!B:D,3,FALSE)</f>
        <v>49.9</v>
      </c>
      <c r="L117" s="4">
        <f>G117+99*VLOOKUP(1,资质!B:E,4,FALSE)</f>
        <v>79.900000000000006</v>
      </c>
      <c r="M117" s="4">
        <f>H117+99*VLOOKUP(1,资质!B:F,5,FALSE)</f>
        <v>69.900000000000006</v>
      </c>
      <c r="N117" s="4">
        <f>E117+99*VLOOKUP(10,资质!B:C,2,FALSE)</f>
        <v>1290</v>
      </c>
      <c r="O117" s="4">
        <f>F117+99*VLOOKUP(10,资质!B:D,3,FALSE)</f>
        <v>139</v>
      </c>
      <c r="P117" s="4">
        <f>G117+99*VLOOKUP(10,资质!B:E,4,FALSE)</f>
        <v>169</v>
      </c>
      <c r="Q117" s="4">
        <f>H117+99*VLOOKUP(10,资质!B:F,5,FALSE)</f>
        <v>159</v>
      </c>
    </row>
    <row r="118" spans="1:17" x14ac:dyDescent="0.35">
      <c r="A118" s="4">
        <v>1</v>
      </c>
      <c r="B118" s="14">
        <v>117</v>
      </c>
      <c r="C118" s="15" t="str">
        <f>忽略_初始数值!A118</f>
        <v>海刺龙</v>
      </c>
      <c r="D118" s="4" t="s">
        <v>28</v>
      </c>
      <c r="E118" s="4">
        <f>忽略_初始数值!B118*10</f>
        <v>550</v>
      </c>
      <c r="F118" s="4">
        <f>忽略_初始数值!C118</f>
        <v>65</v>
      </c>
      <c r="G118" s="4">
        <f>忽略_初始数值!D118</f>
        <v>95</v>
      </c>
      <c r="H118" s="4">
        <f>忽略_初始数值!E118</f>
        <v>85</v>
      </c>
      <c r="I118" s="4">
        <v>1001</v>
      </c>
      <c r="J118" s="4">
        <f>E118+99*VLOOKUP(1,资质!B:C,2,FALSE)</f>
        <v>649</v>
      </c>
      <c r="K118" s="4">
        <f>F118+99*VLOOKUP(1,资质!B:D,3,FALSE)</f>
        <v>74.900000000000006</v>
      </c>
      <c r="L118" s="4">
        <f>G118+99*VLOOKUP(1,资质!B:E,4,FALSE)</f>
        <v>104.9</v>
      </c>
      <c r="M118" s="4">
        <f>H118+99*VLOOKUP(1,资质!B:F,5,FALSE)</f>
        <v>94.9</v>
      </c>
      <c r="N118" s="4">
        <f>E118+99*VLOOKUP(10,资质!B:C,2,FALSE)</f>
        <v>1540</v>
      </c>
      <c r="O118" s="4">
        <f>F118+99*VLOOKUP(10,资质!B:D,3,FALSE)</f>
        <v>164</v>
      </c>
      <c r="P118" s="4">
        <f>G118+99*VLOOKUP(10,资质!B:E,4,FALSE)</f>
        <v>194</v>
      </c>
      <c r="Q118" s="4">
        <f>H118+99*VLOOKUP(10,资质!B:F,5,FALSE)</f>
        <v>184</v>
      </c>
    </row>
    <row r="119" spans="1:17" x14ac:dyDescent="0.35">
      <c r="A119" s="4">
        <v>1</v>
      </c>
      <c r="B119" s="14">
        <v>118</v>
      </c>
      <c r="C119" s="15" t="str">
        <f>忽略_初始数值!A119</f>
        <v>角金鱼</v>
      </c>
      <c r="D119" s="4" t="s">
        <v>28</v>
      </c>
      <c r="E119" s="4">
        <f>忽略_初始数值!B119*10</f>
        <v>450</v>
      </c>
      <c r="F119" s="4">
        <f>忽略_初始数值!C119</f>
        <v>67</v>
      </c>
      <c r="G119" s="4">
        <f>忽略_初始数值!D119</f>
        <v>60</v>
      </c>
      <c r="H119" s="4">
        <f>忽略_初始数值!E119</f>
        <v>63</v>
      </c>
      <c r="I119" s="4">
        <v>1001</v>
      </c>
      <c r="J119" s="4">
        <f>E119+99*VLOOKUP(1,资质!B:C,2,FALSE)</f>
        <v>549</v>
      </c>
      <c r="K119" s="4">
        <f>F119+99*VLOOKUP(1,资质!B:D,3,FALSE)</f>
        <v>76.900000000000006</v>
      </c>
      <c r="L119" s="4">
        <f>G119+99*VLOOKUP(1,资质!B:E,4,FALSE)</f>
        <v>69.900000000000006</v>
      </c>
      <c r="M119" s="4">
        <f>H119+99*VLOOKUP(1,资质!B:F,5,FALSE)</f>
        <v>72.900000000000006</v>
      </c>
      <c r="N119" s="4">
        <f>E119+99*VLOOKUP(10,资质!B:C,2,FALSE)</f>
        <v>1440</v>
      </c>
      <c r="O119" s="4">
        <f>F119+99*VLOOKUP(10,资质!B:D,3,FALSE)</f>
        <v>166</v>
      </c>
      <c r="P119" s="4">
        <f>G119+99*VLOOKUP(10,资质!B:E,4,FALSE)</f>
        <v>159</v>
      </c>
      <c r="Q119" s="4">
        <f>H119+99*VLOOKUP(10,资质!B:F,5,FALSE)</f>
        <v>162</v>
      </c>
    </row>
    <row r="120" spans="1:17" x14ac:dyDescent="0.35">
      <c r="A120" s="4">
        <v>1</v>
      </c>
      <c r="B120" s="14">
        <v>119</v>
      </c>
      <c r="C120" s="15" t="str">
        <f>忽略_初始数值!A120</f>
        <v>金鱼王</v>
      </c>
      <c r="D120" s="4" t="s">
        <v>28</v>
      </c>
      <c r="E120" s="4">
        <f>忽略_初始数值!B120*10</f>
        <v>800</v>
      </c>
      <c r="F120" s="4">
        <f>忽略_初始数值!C120</f>
        <v>92</v>
      </c>
      <c r="G120" s="4">
        <f>忽略_初始数值!D120</f>
        <v>65</v>
      </c>
      <c r="H120" s="4">
        <f>忽略_初始数值!E120</f>
        <v>68</v>
      </c>
      <c r="I120" s="4">
        <v>1001</v>
      </c>
      <c r="J120" s="4">
        <f>E120+99*VLOOKUP(1,资质!B:C,2,FALSE)</f>
        <v>899</v>
      </c>
      <c r="K120" s="4">
        <f>F120+99*VLOOKUP(1,资质!B:D,3,FALSE)</f>
        <v>101.9</v>
      </c>
      <c r="L120" s="4">
        <f>G120+99*VLOOKUP(1,资质!B:E,4,FALSE)</f>
        <v>74.900000000000006</v>
      </c>
      <c r="M120" s="4">
        <f>H120+99*VLOOKUP(1,资质!B:F,5,FALSE)</f>
        <v>77.900000000000006</v>
      </c>
      <c r="N120" s="4">
        <f>E120+99*VLOOKUP(10,资质!B:C,2,FALSE)</f>
        <v>1790</v>
      </c>
      <c r="O120" s="4">
        <f>F120+99*VLOOKUP(10,资质!B:D,3,FALSE)</f>
        <v>191</v>
      </c>
      <c r="P120" s="4">
        <f>G120+99*VLOOKUP(10,资质!B:E,4,FALSE)</f>
        <v>164</v>
      </c>
      <c r="Q120" s="4">
        <f>H120+99*VLOOKUP(10,资质!B:F,5,FALSE)</f>
        <v>167</v>
      </c>
    </row>
    <row r="121" spans="1:17" x14ac:dyDescent="0.35">
      <c r="A121" s="4">
        <v>1</v>
      </c>
      <c r="B121" s="14">
        <v>120</v>
      </c>
      <c r="C121" s="15" t="str">
        <f>忽略_初始数值!A121</f>
        <v>海星星</v>
      </c>
      <c r="D121" s="4" t="s">
        <v>28</v>
      </c>
      <c r="E121" s="4">
        <f>忽略_初始数值!B121*10</f>
        <v>300</v>
      </c>
      <c r="F121" s="4">
        <f>忽略_初始数值!C121</f>
        <v>45</v>
      </c>
      <c r="G121" s="4">
        <f>忽略_初始数值!D121</f>
        <v>55</v>
      </c>
      <c r="H121" s="4">
        <f>忽略_初始数值!E121</f>
        <v>85</v>
      </c>
      <c r="I121" s="4">
        <v>1001</v>
      </c>
      <c r="J121" s="4">
        <f>E121+99*VLOOKUP(1,资质!B:C,2,FALSE)</f>
        <v>399</v>
      </c>
      <c r="K121" s="4">
        <f>F121+99*VLOOKUP(1,资质!B:D,3,FALSE)</f>
        <v>54.9</v>
      </c>
      <c r="L121" s="4">
        <f>G121+99*VLOOKUP(1,资质!B:E,4,FALSE)</f>
        <v>64.900000000000006</v>
      </c>
      <c r="M121" s="4">
        <f>H121+99*VLOOKUP(1,资质!B:F,5,FALSE)</f>
        <v>94.9</v>
      </c>
      <c r="N121" s="4">
        <f>E121+99*VLOOKUP(10,资质!B:C,2,FALSE)</f>
        <v>1290</v>
      </c>
      <c r="O121" s="4">
        <f>F121+99*VLOOKUP(10,资质!B:D,3,FALSE)</f>
        <v>144</v>
      </c>
      <c r="P121" s="4">
        <f>G121+99*VLOOKUP(10,资质!B:E,4,FALSE)</f>
        <v>154</v>
      </c>
      <c r="Q121" s="4">
        <f>H121+99*VLOOKUP(10,资质!B:F,5,FALSE)</f>
        <v>184</v>
      </c>
    </row>
    <row r="122" spans="1:17" x14ac:dyDescent="0.35">
      <c r="A122" s="4">
        <v>1</v>
      </c>
      <c r="B122" s="14">
        <v>121</v>
      </c>
      <c r="C122" s="15" t="str">
        <f>忽略_初始数值!A122</f>
        <v>宝石海星</v>
      </c>
      <c r="D122" s="4" t="s">
        <v>197</v>
      </c>
      <c r="E122" s="4">
        <f>忽略_初始数值!B122*10</f>
        <v>600</v>
      </c>
      <c r="F122" s="4">
        <f>忽略_初始数值!C122</f>
        <v>75</v>
      </c>
      <c r="G122" s="4">
        <f>忽略_初始数值!D122</f>
        <v>85</v>
      </c>
      <c r="H122" s="4">
        <f>忽略_初始数值!E122</f>
        <v>115</v>
      </c>
      <c r="I122" s="4">
        <v>1001</v>
      </c>
      <c r="J122" s="4">
        <f>E122+99*VLOOKUP(1,资质!B:C,2,FALSE)</f>
        <v>699</v>
      </c>
      <c r="K122" s="4">
        <f>F122+99*VLOOKUP(1,资质!B:D,3,FALSE)</f>
        <v>84.9</v>
      </c>
      <c r="L122" s="4">
        <f>G122+99*VLOOKUP(1,资质!B:E,4,FALSE)</f>
        <v>94.9</v>
      </c>
      <c r="M122" s="4">
        <f>H122+99*VLOOKUP(1,资质!B:F,5,FALSE)</f>
        <v>124.9</v>
      </c>
      <c r="N122" s="4">
        <f>E122+99*VLOOKUP(10,资质!B:C,2,FALSE)</f>
        <v>1590</v>
      </c>
      <c r="O122" s="4">
        <f>F122+99*VLOOKUP(10,资质!B:D,3,FALSE)</f>
        <v>174</v>
      </c>
      <c r="P122" s="4">
        <f>G122+99*VLOOKUP(10,资质!B:E,4,FALSE)</f>
        <v>184</v>
      </c>
      <c r="Q122" s="4">
        <f>H122+99*VLOOKUP(10,资质!B:F,5,FALSE)</f>
        <v>214</v>
      </c>
    </row>
    <row r="123" spans="1:17" x14ac:dyDescent="0.35">
      <c r="A123" s="4">
        <v>1</v>
      </c>
      <c r="B123" s="14">
        <v>122</v>
      </c>
      <c r="C123" s="15" t="str">
        <f>忽略_初始数值!A123</f>
        <v>魔墙人偶</v>
      </c>
      <c r="D123" s="4" t="s">
        <v>33</v>
      </c>
      <c r="E123" s="4">
        <f>忽略_初始数值!B123*10</f>
        <v>400</v>
      </c>
      <c r="F123" s="4">
        <f>忽略_初始数值!C123</f>
        <v>45</v>
      </c>
      <c r="G123" s="4">
        <f>忽略_初始数值!D123</f>
        <v>65</v>
      </c>
      <c r="H123" s="4">
        <f>忽略_初始数值!E123</f>
        <v>90</v>
      </c>
      <c r="I123" s="4">
        <v>1001</v>
      </c>
      <c r="J123" s="4">
        <f>E123+99*VLOOKUP(1,资质!B:C,2,FALSE)</f>
        <v>499</v>
      </c>
      <c r="K123" s="4">
        <f>F123+99*VLOOKUP(1,资质!B:D,3,FALSE)</f>
        <v>54.9</v>
      </c>
      <c r="L123" s="4">
        <f>G123+99*VLOOKUP(1,资质!B:E,4,FALSE)</f>
        <v>74.900000000000006</v>
      </c>
      <c r="M123" s="4">
        <f>H123+99*VLOOKUP(1,资质!B:F,5,FALSE)</f>
        <v>99.9</v>
      </c>
      <c r="N123" s="4">
        <f>E123+99*VLOOKUP(10,资质!B:C,2,FALSE)</f>
        <v>1390</v>
      </c>
      <c r="O123" s="4">
        <f>F123+99*VLOOKUP(10,资质!B:D,3,FALSE)</f>
        <v>144</v>
      </c>
      <c r="P123" s="4">
        <f>G123+99*VLOOKUP(10,资质!B:E,4,FALSE)</f>
        <v>164</v>
      </c>
      <c r="Q123" s="4">
        <f>H123+99*VLOOKUP(10,资质!B:F,5,FALSE)</f>
        <v>189</v>
      </c>
    </row>
    <row r="124" spans="1:17" x14ac:dyDescent="0.35">
      <c r="A124" s="4">
        <v>1</v>
      </c>
      <c r="B124" s="14">
        <v>123</v>
      </c>
      <c r="C124" s="15" t="str">
        <f>忽略_初始数值!A124</f>
        <v>飞天螳螂</v>
      </c>
      <c r="D124" s="4" t="s">
        <v>187</v>
      </c>
      <c r="E124" s="4">
        <f>忽略_初始数值!B124*10</f>
        <v>700</v>
      </c>
      <c r="F124" s="4">
        <f>忽略_初始数值!C124</f>
        <v>110</v>
      </c>
      <c r="G124" s="4">
        <f>忽略_初始数值!D124</f>
        <v>80</v>
      </c>
      <c r="H124" s="4">
        <f>忽略_初始数值!E124</f>
        <v>105</v>
      </c>
      <c r="I124" s="4">
        <v>1001</v>
      </c>
      <c r="J124" s="4">
        <f>E124+99*VLOOKUP(1,资质!B:C,2,FALSE)</f>
        <v>799</v>
      </c>
      <c r="K124" s="4">
        <f>F124+99*VLOOKUP(1,资质!B:D,3,FALSE)</f>
        <v>119.9</v>
      </c>
      <c r="L124" s="4">
        <f>G124+99*VLOOKUP(1,资质!B:E,4,FALSE)</f>
        <v>89.9</v>
      </c>
      <c r="M124" s="4">
        <f>H124+99*VLOOKUP(1,资质!B:F,5,FALSE)</f>
        <v>114.9</v>
      </c>
      <c r="N124" s="4">
        <f>E124+99*VLOOKUP(10,资质!B:C,2,FALSE)</f>
        <v>1690</v>
      </c>
      <c r="O124" s="4">
        <f>F124+99*VLOOKUP(10,资质!B:D,3,FALSE)</f>
        <v>209</v>
      </c>
      <c r="P124" s="4">
        <f>G124+99*VLOOKUP(10,资质!B:E,4,FALSE)</f>
        <v>179</v>
      </c>
      <c r="Q124" s="4">
        <f>H124+99*VLOOKUP(10,资质!B:F,5,FALSE)</f>
        <v>204</v>
      </c>
    </row>
    <row r="125" spans="1:17" x14ac:dyDescent="0.35">
      <c r="A125" s="4">
        <v>1</v>
      </c>
      <c r="B125" s="14">
        <v>124</v>
      </c>
      <c r="C125" s="15" t="str">
        <f>忽略_初始数值!A125</f>
        <v>迷唇姐</v>
      </c>
      <c r="D125" s="4" t="s">
        <v>202</v>
      </c>
      <c r="E125" s="4">
        <f>忽略_初始数值!B125*10</f>
        <v>650</v>
      </c>
      <c r="F125" s="4">
        <f>忽略_初始数值!C125</f>
        <v>50</v>
      </c>
      <c r="G125" s="4">
        <f>忽略_初始数值!D125</f>
        <v>35</v>
      </c>
      <c r="H125" s="4">
        <f>忽略_初始数值!E125</f>
        <v>95</v>
      </c>
      <c r="I125" s="4">
        <v>1001</v>
      </c>
      <c r="J125" s="4">
        <f>E125+99*VLOOKUP(1,资质!B:C,2,FALSE)</f>
        <v>749</v>
      </c>
      <c r="K125" s="4">
        <f>F125+99*VLOOKUP(1,资质!B:D,3,FALSE)</f>
        <v>59.9</v>
      </c>
      <c r="L125" s="4">
        <f>G125+99*VLOOKUP(1,资质!B:E,4,FALSE)</f>
        <v>44.9</v>
      </c>
      <c r="M125" s="4">
        <f>H125+99*VLOOKUP(1,资质!B:F,5,FALSE)</f>
        <v>104.9</v>
      </c>
      <c r="N125" s="4">
        <f>E125+99*VLOOKUP(10,资质!B:C,2,FALSE)</f>
        <v>1640</v>
      </c>
      <c r="O125" s="4">
        <f>F125+99*VLOOKUP(10,资质!B:D,3,FALSE)</f>
        <v>149</v>
      </c>
      <c r="P125" s="4">
        <f>G125+99*VLOOKUP(10,资质!B:E,4,FALSE)</f>
        <v>134</v>
      </c>
      <c r="Q125" s="4">
        <f>H125+99*VLOOKUP(10,资质!B:F,5,FALSE)</f>
        <v>194</v>
      </c>
    </row>
    <row r="126" spans="1:17" x14ac:dyDescent="0.35">
      <c r="A126" s="4">
        <v>1</v>
      </c>
      <c r="B126" s="14">
        <v>125</v>
      </c>
      <c r="C126" s="15" t="str">
        <f>忽略_初始数值!A126</f>
        <v>电击兽</v>
      </c>
      <c r="D126" s="4" t="s">
        <v>30</v>
      </c>
      <c r="E126" s="4">
        <f>忽略_初始数值!B126*10</f>
        <v>650</v>
      </c>
      <c r="F126" s="4">
        <f>忽略_初始数值!C126</f>
        <v>83</v>
      </c>
      <c r="G126" s="4">
        <f>忽略_初始数值!D126</f>
        <v>57</v>
      </c>
      <c r="H126" s="4">
        <f>忽略_初始数值!E126</f>
        <v>105</v>
      </c>
      <c r="I126" s="4">
        <v>1001</v>
      </c>
      <c r="J126" s="4">
        <f>E126+99*VLOOKUP(1,资质!B:C,2,FALSE)</f>
        <v>749</v>
      </c>
      <c r="K126" s="4">
        <f>F126+99*VLOOKUP(1,资质!B:D,3,FALSE)</f>
        <v>92.9</v>
      </c>
      <c r="L126" s="4">
        <f>G126+99*VLOOKUP(1,资质!B:E,4,FALSE)</f>
        <v>66.900000000000006</v>
      </c>
      <c r="M126" s="4">
        <f>H126+99*VLOOKUP(1,资质!B:F,5,FALSE)</f>
        <v>114.9</v>
      </c>
      <c r="N126" s="4">
        <f>E126+99*VLOOKUP(10,资质!B:C,2,FALSE)</f>
        <v>1640</v>
      </c>
      <c r="O126" s="4">
        <f>F126+99*VLOOKUP(10,资质!B:D,3,FALSE)</f>
        <v>182</v>
      </c>
      <c r="P126" s="4">
        <f>G126+99*VLOOKUP(10,资质!B:E,4,FALSE)</f>
        <v>156</v>
      </c>
      <c r="Q126" s="4">
        <f>H126+99*VLOOKUP(10,资质!B:F,5,FALSE)</f>
        <v>204</v>
      </c>
    </row>
    <row r="127" spans="1:17" x14ac:dyDescent="0.35">
      <c r="A127" s="4">
        <v>1</v>
      </c>
      <c r="B127" s="14">
        <v>126</v>
      </c>
      <c r="C127" s="15" t="str">
        <f>忽略_初始数值!A127</f>
        <v>鸭嘴火兽</v>
      </c>
      <c r="D127" s="4" t="s">
        <v>27</v>
      </c>
      <c r="E127" s="4">
        <f>忽略_初始数值!B127*10</f>
        <v>650</v>
      </c>
      <c r="F127" s="4">
        <f>忽略_初始数值!C127</f>
        <v>95</v>
      </c>
      <c r="G127" s="4">
        <f>忽略_初始数值!D127</f>
        <v>57</v>
      </c>
      <c r="H127" s="4">
        <f>忽略_初始数值!E127</f>
        <v>93</v>
      </c>
      <c r="I127" s="4">
        <v>1001</v>
      </c>
      <c r="J127" s="4">
        <f>E127+99*VLOOKUP(1,资质!B:C,2,FALSE)</f>
        <v>749</v>
      </c>
      <c r="K127" s="4">
        <f>F127+99*VLOOKUP(1,资质!B:D,3,FALSE)</f>
        <v>104.9</v>
      </c>
      <c r="L127" s="4">
        <f>G127+99*VLOOKUP(1,资质!B:E,4,FALSE)</f>
        <v>66.900000000000006</v>
      </c>
      <c r="M127" s="4">
        <f>H127+99*VLOOKUP(1,资质!B:F,5,FALSE)</f>
        <v>102.9</v>
      </c>
      <c r="N127" s="4">
        <f>E127+99*VLOOKUP(10,资质!B:C,2,FALSE)</f>
        <v>1640</v>
      </c>
      <c r="O127" s="4">
        <f>F127+99*VLOOKUP(10,资质!B:D,3,FALSE)</f>
        <v>194</v>
      </c>
      <c r="P127" s="4">
        <f>G127+99*VLOOKUP(10,资质!B:E,4,FALSE)</f>
        <v>156</v>
      </c>
      <c r="Q127" s="4">
        <f>H127+99*VLOOKUP(10,资质!B:F,5,FALSE)</f>
        <v>192</v>
      </c>
    </row>
    <row r="128" spans="1:17" x14ac:dyDescent="0.35">
      <c r="A128" s="4">
        <v>1</v>
      </c>
      <c r="B128" s="14">
        <v>127</v>
      </c>
      <c r="C128" s="15" t="str">
        <f>忽略_初始数值!A128</f>
        <v>凯罗斯</v>
      </c>
      <c r="D128" s="4" t="s">
        <v>25</v>
      </c>
      <c r="E128" s="4">
        <f>忽略_初始数值!B128*10</f>
        <v>650</v>
      </c>
      <c r="F128" s="4">
        <f>忽略_初始数值!C128</f>
        <v>125</v>
      </c>
      <c r="G128" s="4">
        <f>忽略_初始数值!D128</f>
        <v>100</v>
      </c>
      <c r="H128" s="4">
        <f>忽略_初始数值!E128</f>
        <v>85</v>
      </c>
      <c r="I128" s="4">
        <v>1001</v>
      </c>
      <c r="J128" s="4">
        <f>E128+99*VLOOKUP(1,资质!B:C,2,FALSE)</f>
        <v>749</v>
      </c>
      <c r="K128" s="4">
        <f>F128+99*VLOOKUP(1,资质!B:D,3,FALSE)</f>
        <v>134.9</v>
      </c>
      <c r="L128" s="4">
        <f>G128+99*VLOOKUP(1,资质!B:E,4,FALSE)</f>
        <v>109.9</v>
      </c>
      <c r="M128" s="4">
        <f>H128+99*VLOOKUP(1,资质!B:F,5,FALSE)</f>
        <v>94.9</v>
      </c>
      <c r="N128" s="4">
        <f>E128+99*VLOOKUP(10,资质!B:C,2,FALSE)</f>
        <v>1640</v>
      </c>
      <c r="O128" s="4">
        <f>F128+99*VLOOKUP(10,资质!B:D,3,FALSE)</f>
        <v>224</v>
      </c>
      <c r="P128" s="4">
        <f>G128+99*VLOOKUP(10,资质!B:E,4,FALSE)</f>
        <v>199</v>
      </c>
      <c r="Q128" s="4">
        <f>H128+99*VLOOKUP(10,资质!B:F,5,FALSE)</f>
        <v>184</v>
      </c>
    </row>
    <row r="129" spans="1:17" x14ac:dyDescent="0.35">
      <c r="A129" s="4">
        <v>1</v>
      </c>
      <c r="B129" s="14">
        <v>128</v>
      </c>
      <c r="C129" s="15" t="str">
        <f>忽略_初始数值!A129</f>
        <v>肯泰罗</v>
      </c>
      <c r="D129" s="4" t="s">
        <v>19</v>
      </c>
      <c r="E129" s="4">
        <f>忽略_初始数值!B129*10</f>
        <v>750</v>
      </c>
      <c r="F129" s="4">
        <f>忽略_初始数值!C129</f>
        <v>100</v>
      </c>
      <c r="G129" s="4">
        <f>忽略_初始数值!D129</f>
        <v>95</v>
      </c>
      <c r="H129" s="4">
        <f>忽略_初始数值!E129</f>
        <v>110</v>
      </c>
      <c r="I129" s="4">
        <v>1001</v>
      </c>
      <c r="J129" s="4">
        <f>E129+99*VLOOKUP(1,资质!B:C,2,FALSE)</f>
        <v>849</v>
      </c>
      <c r="K129" s="4">
        <f>F129+99*VLOOKUP(1,资质!B:D,3,FALSE)</f>
        <v>109.9</v>
      </c>
      <c r="L129" s="4">
        <f>G129+99*VLOOKUP(1,资质!B:E,4,FALSE)</f>
        <v>104.9</v>
      </c>
      <c r="M129" s="4">
        <f>H129+99*VLOOKUP(1,资质!B:F,5,FALSE)</f>
        <v>119.9</v>
      </c>
      <c r="N129" s="4">
        <f>E129+99*VLOOKUP(10,资质!B:C,2,FALSE)</f>
        <v>1740</v>
      </c>
      <c r="O129" s="4">
        <f>F129+99*VLOOKUP(10,资质!B:D,3,FALSE)</f>
        <v>199</v>
      </c>
      <c r="P129" s="4">
        <f>G129+99*VLOOKUP(10,资质!B:E,4,FALSE)</f>
        <v>194</v>
      </c>
      <c r="Q129" s="4">
        <f>H129+99*VLOOKUP(10,资质!B:F,5,FALSE)</f>
        <v>209</v>
      </c>
    </row>
    <row r="130" spans="1:17" x14ac:dyDescent="0.35">
      <c r="A130" s="4">
        <v>1</v>
      </c>
      <c r="B130" s="14">
        <v>129</v>
      </c>
      <c r="C130" s="15" t="str">
        <f>忽略_初始数值!A130</f>
        <v>鲤鱼王</v>
      </c>
      <c r="D130" s="4" t="s">
        <v>28</v>
      </c>
      <c r="E130" s="4">
        <f>忽略_初始数值!B130*10</f>
        <v>200</v>
      </c>
      <c r="F130" s="4">
        <f>忽略_初始数值!C130</f>
        <v>10</v>
      </c>
      <c r="G130" s="4">
        <f>忽略_初始数值!D130</f>
        <v>55</v>
      </c>
      <c r="H130" s="4">
        <f>忽略_初始数值!E130</f>
        <v>80</v>
      </c>
      <c r="I130" s="4">
        <v>1001</v>
      </c>
      <c r="J130" s="4">
        <f>E130+99*VLOOKUP(1,资质!B:C,2,FALSE)</f>
        <v>299</v>
      </c>
      <c r="K130" s="4">
        <f>F130+99*VLOOKUP(1,资质!B:D,3,FALSE)</f>
        <v>19.899999999999999</v>
      </c>
      <c r="L130" s="4">
        <f>G130+99*VLOOKUP(1,资质!B:E,4,FALSE)</f>
        <v>64.900000000000006</v>
      </c>
      <c r="M130" s="4">
        <f>H130+99*VLOOKUP(1,资质!B:F,5,FALSE)</f>
        <v>89.9</v>
      </c>
      <c r="N130" s="4">
        <f>E130+99*VLOOKUP(10,资质!B:C,2,FALSE)</f>
        <v>1190</v>
      </c>
      <c r="O130" s="4">
        <f>F130+99*VLOOKUP(10,资质!B:D,3,FALSE)</f>
        <v>109</v>
      </c>
      <c r="P130" s="4">
        <f>G130+99*VLOOKUP(10,资质!B:E,4,FALSE)</f>
        <v>154</v>
      </c>
      <c r="Q130" s="4">
        <f>H130+99*VLOOKUP(10,资质!B:F,5,FALSE)</f>
        <v>179</v>
      </c>
    </row>
    <row r="131" spans="1:17" x14ac:dyDescent="0.35">
      <c r="A131" s="4">
        <v>1</v>
      </c>
      <c r="B131" s="14">
        <v>130</v>
      </c>
      <c r="C131" s="15" t="str">
        <f>忽略_初始数值!A131</f>
        <v>暴鲤龙</v>
      </c>
      <c r="D131" s="4" t="s">
        <v>203</v>
      </c>
      <c r="E131" s="4">
        <f>忽略_初始数值!B131*10</f>
        <v>950</v>
      </c>
      <c r="F131" s="4">
        <f>忽略_初始数值!C131</f>
        <v>125</v>
      </c>
      <c r="G131" s="4">
        <f>忽略_初始数值!D131</f>
        <v>79</v>
      </c>
      <c r="H131" s="4">
        <f>忽略_初始数值!E131</f>
        <v>81</v>
      </c>
      <c r="I131" s="4">
        <v>1001</v>
      </c>
      <c r="J131" s="4">
        <f>E131+99*VLOOKUP(1,资质!B:C,2,FALSE)</f>
        <v>1049</v>
      </c>
      <c r="K131" s="4">
        <f>F131+99*VLOOKUP(1,资质!B:D,3,FALSE)</f>
        <v>134.9</v>
      </c>
      <c r="L131" s="4">
        <f>G131+99*VLOOKUP(1,资质!B:E,4,FALSE)</f>
        <v>88.9</v>
      </c>
      <c r="M131" s="4">
        <f>H131+99*VLOOKUP(1,资质!B:F,5,FALSE)</f>
        <v>90.9</v>
      </c>
      <c r="N131" s="4">
        <f>E131+99*VLOOKUP(10,资质!B:C,2,FALSE)</f>
        <v>1940</v>
      </c>
      <c r="O131" s="4">
        <f>F131+99*VLOOKUP(10,资质!B:D,3,FALSE)</f>
        <v>224</v>
      </c>
      <c r="P131" s="4">
        <f>G131+99*VLOOKUP(10,资质!B:E,4,FALSE)</f>
        <v>178</v>
      </c>
      <c r="Q131" s="4">
        <f>H131+99*VLOOKUP(10,资质!B:F,5,FALSE)</f>
        <v>180</v>
      </c>
    </row>
    <row r="132" spans="1:17" x14ac:dyDescent="0.35">
      <c r="A132" s="4">
        <v>1</v>
      </c>
      <c r="B132" s="14">
        <v>131</v>
      </c>
      <c r="C132" s="15" t="str">
        <f>忽略_初始数值!A132</f>
        <v>拉普拉斯</v>
      </c>
      <c r="D132" s="4" t="s">
        <v>198</v>
      </c>
      <c r="E132" s="4">
        <f>忽略_初始数值!B132*10</f>
        <v>1300</v>
      </c>
      <c r="F132" s="4">
        <f>忽略_初始数值!C132</f>
        <v>85</v>
      </c>
      <c r="G132" s="4">
        <f>忽略_初始数值!D132</f>
        <v>80</v>
      </c>
      <c r="H132" s="4">
        <f>忽略_初始数值!E132</f>
        <v>60</v>
      </c>
      <c r="I132" s="4">
        <v>1001</v>
      </c>
      <c r="J132" s="4">
        <f>E132+99*VLOOKUP(1,资质!B:C,2,FALSE)</f>
        <v>1399</v>
      </c>
      <c r="K132" s="4">
        <f>F132+99*VLOOKUP(1,资质!B:D,3,FALSE)</f>
        <v>94.9</v>
      </c>
      <c r="L132" s="4">
        <f>G132+99*VLOOKUP(1,资质!B:E,4,FALSE)</f>
        <v>89.9</v>
      </c>
      <c r="M132" s="4">
        <f>H132+99*VLOOKUP(1,资质!B:F,5,FALSE)</f>
        <v>69.900000000000006</v>
      </c>
      <c r="N132" s="4">
        <f>E132+99*VLOOKUP(10,资质!B:C,2,FALSE)</f>
        <v>2290</v>
      </c>
      <c r="O132" s="4">
        <f>F132+99*VLOOKUP(10,资质!B:D,3,FALSE)</f>
        <v>184</v>
      </c>
      <c r="P132" s="4">
        <f>G132+99*VLOOKUP(10,资质!B:E,4,FALSE)</f>
        <v>179</v>
      </c>
      <c r="Q132" s="4">
        <f>H132+99*VLOOKUP(10,资质!B:F,5,FALSE)</f>
        <v>159</v>
      </c>
    </row>
    <row r="133" spans="1:17" x14ac:dyDescent="0.35">
      <c r="A133" s="4">
        <v>1</v>
      </c>
      <c r="B133" s="14">
        <v>132</v>
      </c>
      <c r="C133" s="15" t="str">
        <f>忽略_初始数值!A133</f>
        <v>百变怪</v>
      </c>
      <c r="D133" s="4" t="s">
        <v>19</v>
      </c>
      <c r="E133" s="4">
        <f>忽略_初始数值!B133*10</f>
        <v>480</v>
      </c>
      <c r="F133" s="4">
        <f>忽略_初始数值!C133</f>
        <v>48</v>
      </c>
      <c r="G133" s="4">
        <f>忽略_初始数值!D133</f>
        <v>48</v>
      </c>
      <c r="H133" s="4">
        <f>忽略_初始数值!E133</f>
        <v>48</v>
      </c>
      <c r="I133" s="4">
        <v>1001</v>
      </c>
      <c r="J133" s="4">
        <f>E133+99*VLOOKUP(1,资质!B:C,2,FALSE)</f>
        <v>579</v>
      </c>
      <c r="K133" s="4">
        <f>F133+99*VLOOKUP(1,资质!B:D,3,FALSE)</f>
        <v>57.9</v>
      </c>
      <c r="L133" s="4">
        <f>G133+99*VLOOKUP(1,资质!B:E,4,FALSE)</f>
        <v>57.9</v>
      </c>
      <c r="M133" s="4">
        <f>H133+99*VLOOKUP(1,资质!B:F,5,FALSE)</f>
        <v>57.9</v>
      </c>
      <c r="N133" s="4">
        <f>E133+99*VLOOKUP(10,资质!B:C,2,FALSE)</f>
        <v>1470</v>
      </c>
      <c r="O133" s="4">
        <f>F133+99*VLOOKUP(10,资质!B:D,3,FALSE)</f>
        <v>147</v>
      </c>
      <c r="P133" s="4">
        <f>G133+99*VLOOKUP(10,资质!B:E,4,FALSE)</f>
        <v>147</v>
      </c>
      <c r="Q133" s="4">
        <f>H133+99*VLOOKUP(10,资质!B:F,5,FALSE)</f>
        <v>147</v>
      </c>
    </row>
    <row r="134" spans="1:17" x14ac:dyDescent="0.35">
      <c r="A134" s="4">
        <v>1</v>
      </c>
      <c r="B134" s="14">
        <v>133</v>
      </c>
      <c r="C134" s="15" t="str">
        <f>忽略_初始数值!A134</f>
        <v>伊布</v>
      </c>
      <c r="D134" s="4" t="s">
        <v>19</v>
      </c>
      <c r="E134" s="4">
        <f>忽略_初始数值!B134*10</f>
        <v>550</v>
      </c>
      <c r="F134" s="4">
        <f>忽略_初始数值!C134</f>
        <v>55</v>
      </c>
      <c r="G134" s="4">
        <f>忽略_初始数值!D134</f>
        <v>50</v>
      </c>
      <c r="H134" s="4">
        <f>忽略_初始数值!E134</f>
        <v>55</v>
      </c>
      <c r="I134" s="4">
        <v>1001</v>
      </c>
      <c r="J134" s="4">
        <f>E134+99*VLOOKUP(1,资质!B:C,2,FALSE)</f>
        <v>649</v>
      </c>
      <c r="K134" s="4">
        <f>F134+99*VLOOKUP(1,资质!B:D,3,FALSE)</f>
        <v>64.900000000000006</v>
      </c>
      <c r="L134" s="4">
        <f>G134+99*VLOOKUP(1,资质!B:E,4,FALSE)</f>
        <v>59.9</v>
      </c>
      <c r="M134" s="4">
        <f>H134+99*VLOOKUP(1,资质!B:F,5,FALSE)</f>
        <v>64.900000000000006</v>
      </c>
      <c r="N134" s="4">
        <f>E134+99*VLOOKUP(10,资质!B:C,2,FALSE)</f>
        <v>1540</v>
      </c>
      <c r="O134" s="4">
        <f>F134+99*VLOOKUP(10,资质!B:D,3,FALSE)</f>
        <v>154</v>
      </c>
      <c r="P134" s="4">
        <f>G134+99*VLOOKUP(10,资质!B:E,4,FALSE)</f>
        <v>149</v>
      </c>
      <c r="Q134" s="4">
        <f>H134+99*VLOOKUP(10,资质!B:F,5,FALSE)</f>
        <v>154</v>
      </c>
    </row>
    <row r="135" spans="1:17" x14ac:dyDescent="0.35">
      <c r="A135" s="4">
        <v>1</v>
      </c>
      <c r="B135" s="14">
        <v>134</v>
      </c>
      <c r="C135" s="15" t="str">
        <f>忽略_初始数值!A135</f>
        <v>水伊布</v>
      </c>
      <c r="D135" s="4" t="s">
        <v>28</v>
      </c>
      <c r="E135" s="4">
        <f>忽略_初始数值!B135*10</f>
        <v>1300</v>
      </c>
      <c r="F135" s="4">
        <f>忽略_初始数值!C135</f>
        <v>65</v>
      </c>
      <c r="G135" s="4">
        <f>忽略_初始数值!D135</f>
        <v>60</v>
      </c>
      <c r="H135" s="4">
        <f>忽略_初始数值!E135</f>
        <v>65</v>
      </c>
      <c r="I135" s="4">
        <v>1001</v>
      </c>
      <c r="J135" s="4">
        <f>E135+99*VLOOKUP(1,资质!B:C,2,FALSE)</f>
        <v>1399</v>
      </c>
      <c r="K135" s="4">
        <f>F135+99*VLOOKUP(1,资质!B:D,3,FALSE)</f>
        <v>74.900000000000006</v>
      </c>
      <c r="L135" s="4">
        <f>G135+99*VLOOKUP(1,资质!B:E,4,FALSE)</f>
        <v>69.900000000000006</v>
      </c>
      <c r="M135" s="4">
        <f>H135+99*VLOOKUP(1,资质!B:F,5,FALSE)</f>
        <v>74.900000000000006</v>
      </c>
      <c r="N135" s="4">
        <f>E135+99*VLOOKUP(10,资质!B:C,2,FALSE)</f>
        <v>2290</v>
      </c>
      <c r="O135" s="4">
        <f>F135+99*VLOOKUP(10,资质!B:D,3,FALSE)</f>
        <v>164</v>
      </c>
      <c r="P135" s="4">
        <f>G135+99*VLOOKUP(10,资质!B:E,4,FALSE)</f>
        <v>159</v>
      </c>
      <c r="Q135" s="4">
        <f>H135+99*VLOOKUP(10,资质!B:F,5,FALSE)</f>
        <v>164</v>
      </c>
    </row>
    <row r="136" spans="1:17" x14ac:dyDescent="0.35">
      <c r="A136" s="4">
        <v>1</v>
      </c>
      <c r="B136" s="14">
        <v>135</v>
      </c>
      <c r="C136" s="15" t="str">
        <f>忽略_初始数值!A136</f>
        <v>雷伊布</v>
      </c>
      <c r="D136" s="4" t="s">
        <v>30</v>
      </c>
      <c r="E136" s="4">
        <f>忽略_初始数值!B136*10</f>
        <v>650</v>
      </c>
      <c r="F136" s="4">
        <f>忽略_初始数值!C136</f>
        <v>65</v>
      </c>
      <c r="G136" s="4">
        <f>忽略_初始数值!D136</f>
        <v>60</v>
      </c>
      <c r="H136" s="4">
        <f>忽略_初始数值!E136</f>
        <v>130</v>
      </c>
      <c r="I136" s="4">
        <v>1001</v>
      </c>
      <c r="J136" s="4">
        <f>E136+99*VLOOKUP(1,资质!B:C,2,FALSE)</f>
        <v>749</v>
      </c>
      <c r="K136" s="4">
        <f>F136+99*VLOOKUP(1,资质!B:D,3,FALSE)</f>
        <v>74.900000000000006</v>
      </c>
      <c r="L136" s="4">
        <f>G136+99*VLOOKUP(1,资质!B:E,4,FALSE)</f>
        <v>69.900000000000006</v>
      </c>
      <c r="M136" s="4">
        <f>H136+99*VLOOKUP(1,资质!B:F,5,FALSE)</f>
        <v>139.9</v>
      </c>
      <c r="N136" s="4">
        <f>E136+99*VLOOKUP(10,资质!B:C,2,FALSE)</f>
        <v>1640</v>
      </c>
      <c r="O136" s="4">
        <f>F136+99*VLOOKUP(10,资质!B:D,3,FALSE)</f>
        <v>164</v>
      </c>
      <c r="P136" s="4">
        <f>G136+99*VLOOKUP(10,资质!B:E,4,FALSE)</f>
        <v>159</v>
      </c>
      <c r="Q136" s="4">
        <f>H136+99*VLOOKUP(10,资质!B:F,5,FALSE)</f>
        <v>229</v>
      </c>
    </row>
    <row r="137" spans="1:17" x14ac:dyDescent="0.35">
      <c r="A137" s="4">
        <v>1</v>
      </c>
      <c r="B137" s="14">
        <v>136</v>
      </c>
      <c r="C137" s="15" t="str">
        <f>忽略_初始数值!A137</f>
        <v>火伊布</v>
      </c>
      <c r="D137" s="4" t="s">
        <v>27</v>
      </c>
      <c r="E137" s="4">
        <f>忽略_初始数值!B137*10</f>
        <v>650</v>
      </c>
      <c r="F137" s="4">
        <f>忽略_初始数值!C137</f>
        <v>130</v>
      </c>
      <c r="G137" s="4">
        <f>忽略_初始数值!D137</f>
        <v>60</v>
      </c>
      <c r="H137" s="4">
        <f>忽略_初始数值!E137</f>
        <v>65</v>
      </c>
      <c r="I137" s="4">
        <v>1001</v>
      </c>
      <c r="J137" s="4">
        <f>E137+99*VLOOKUP(1,资质!B:C,2,FALSE)</f>
        <v>749</v>
      </c>
      <c r="K137" s="4">
        <f>F137+99*VLOOKUP(1,资质!B:D,3,FALSE)</f>
        <v>139.9</v>
      </c>
      <c r="L137" s="4">
        <f>G137+99*VLOOKUP(1,资质!B:E,4,FALSE)</f>
        <v>69.900000000000006</v>
      </c>
      <c r="M137" s="4">
        <f>H137+99*VLOOKUP(1,资质!B:F,5,FALSE)</f>
        <v>74.900000000000006</v>
      </c>
      <c r="N137" s="4">
        <f>E137+99*VLOOKUP(10,资质!B:C,2,FALSE)</f>
        <v>1640</v>
      </c>
      <c r="O137" s="4">
        <f>F137+99*VLOOKUP(10,资质!B:D,3,FALSE)</f>
        <v>229</v>
      </c>
      <c r="P137" s="4">
        <f>G137+99*VLOOKUP(10,资质!B:E,4,FALSE)</f>
        <v>159</v>
      </c>
      <c r="Q137" s="4">
        <f>H137+99*VLOOKUP(10,资质!B:F,5,FALSE)</f>
        <v>164</v>
      </c>
    </row>
    <row r="138" spans="1:17" x14ac:dyDescent="0.35">
      <c r="A138" s="4">
        <v>1</v>
      </c>
      <c r="B138" s="14">
        <v>137</v>
      </c>
      <c r="C138" s="15" t="str">
        <f>忽略_初始数值!A138</f>
        <v>多边兽</v>
      </c>
      <c r="D138" s="4" t="s">
        <v>19</v>
      </c>
      <c r="E138" s="4">
        <f>忽略_初始数值!B138*10</f>
        <v>650</v>
      </c>
      <c r="F138" s="4">
        <f>忽略_初始数值!C138</f>
        <v>60</v>
      </c>
      <c r="G138" s="4">
        <f>忽略_初始数值!D138</f>
        <v>70</v>
      </c>
      <c r="H138" s="4">
        <f>忽略_初始数值!E138</f>
        <v>40</v>
      </c>
      <c r="I138" s="4">
        <v>1001</v>
      </c>
      <c r="J138" s="4">
        <f>E138+99*VLOOKUP(1,资质!B:C,2,FALSE)</f>
        <v>749</v>
      </c>
      <c r="K138" s="4">
        <f>F138+99*VLOOKUP(1,资质!B:D,3,FALSE)</f>
        <v>69.900000000000006</v>
      </c>
      <c r="L138" s="4">
        <f>G138+99*VLOOKUP(1,资质!B:E,4,FALSE)</f>
        <v>79.900000000000006</v>
      </c>
      <c r="M138" s="4">
        <f>H138+99*VLOOKUP(1,资质!B:F,5,FALSE)</f>
        <v>49.9</v>
      </c>
      <c r="N138" s="4">
        <f>E138+99*VLOOKUP(10,资质!B:C,2,FALSE)</f>
        <v>1640</v>
      </c>
      <c r="O138" s="4">
        <f>F138+99*VLOOKUP(10,资质!B:D,3,FALSE)</f>
        <v>159</v>
      </c>
      <c r="P138" s="4">
        <f>G138+99*VLOOKUP(10,资质!B:E,4,FALSE)</f>
        <v>169</v>
      </c>
      <c r="Q138" s="4">
        <f>H138+99*VLOOKUP(10,资质!B:F,5,FALSE)</f>
        <v>139</v>
      </c>
    </row>
    <row r="139" spans="1:17" x14ac:dyDescent="0.35">
      <c r="A139" s="4">
        <v>1</v>
      </c>
      <c r="B139" s="14">
        <v>138</v>
      </c>
      <c r="C139" s="15" t="str">
        <f>忽略_初始数值!A139</f>
        <v>菊石兽</v>
      </c>
      <c r="D139" s="4" t="s">
        <v>204</v>
      </c>
      <c r="E139" s="4">
        <f>忽略_初始数值!B139*10</f>
        <v>350</v>
      </c>
      <c r="F139" s="4">
        <f>忽略_初始数值!C139</f>
        <v>40</v>
      </c>
      <c r="G139" s="4">
        <f>忽略_初始数值!D139</f>
        <v>100</v>
      </c>
      <c r="H139" s="4">
        <f>忽略_初始数值!E139</f>
        <v>35</v>
      </c>
      <c r="I139" s="4">
        <v>1001</v>
      </c>
      <c r="J139" s="4">
        <f>E139+99*VLOOKUP(1,资质!B:C,2,FALSE)</f>
        <v>449</v>
      </c>
      <c r="K139" s="4">
        <f>F139+99*VLOOKUP(1,资质!B:D,3,FALSE)</f>
        <v>49.9</v>
      </c>
      <c r="L139" s="4">
        <f>G139+99*VLOOKUP(1,资质!B:E,4,FALSE)</f>
        <v>109.9</v>
      </c>
      <c r="M139" s="4">
        <f>H139+99*VLOOKUP(1,资质!B:F,5,FALSE)</f>
        <v>44.9</v>
      </c>
      <c r="N139" s="4">
        <f>E139+99*VLOOKUP(10,资质!B:C,2,FALSE)</f>
        <v>1340</v>
      </c>
      <c r="O139" s="4">
        <f>F139+99*VLOOKUP(10,资质!B:D,3,FALSE)</f>
        <v>139</v>
      </c>
      <c r="P139" s="4">
        <f>G139+99*VLOOKUP(10,资质!B:E,4,FALSE)</f>
        <v>199</v>
      </c>
      <c r="Q139" s="4">
        <f>H139+99*VLOOKUP(10,资质!B:F,5,FALSE)</f>
        <v>134</v>
      </c>
    </row>
    <row r="140" spans="1:17" x14ac:dyDescent="0.35">
      <c r="A140" s="4">
        <v>1</v>
      </c>
      <c r="B140" s="14">
        <v>139</v>
      </c>
      <c r="C140" s="15" t="str">
        <f>忽略_初始数值!A140</f>
        <v>多刺菊石兽</v>
      </c>
      <c r="D140" s="4" t="s">
        <v>204</v>
      </c>
      <c r="E140" s="4">
        <f>忽略_初始数值!B140*10</f>
        <v>700</v>
      </c>
      <c r="F140" s="4">
        <f>忽略_初始数值!C140</f>
        <v>60</v>
      </c>
      <c r="G140" s="4">
        <f>忽略_初始数值!D140</f>
        <v>125</v>
      </c>
      <c r="H140" s="4">
        <f>忽略_初始数值!E140</f>
        <v>55</v>
      </c>
      <c r="I140" s="4">
        <v>1001</v>
      </c>
      <c r="J140" s="4">
        <f>E140+99*VLOOKUP(1,资质!B:C,2,FALSE)</f>
        <v>799</v>
      </c>
      <c r="K140" s="4">
        <f>F140+99*VLOOKUP(1,资质!B:D,3,FALSE)</f>
        <v>69.900000000000006</v>
      </c>
      <c r="L140" s="4">
        <f>G140+99*VLOOKUP(1,资质!B:E,4,FALSE)</f>
        <v>134.9</v>
      </c>
      <c r="M140" s="4">
        <f>H140+99*VLOOKUP(1,资质!B:F,5,FALSE)</f>
        <v>64.900000000000006</v>
      </c>
      <c r="N140" s="4">
        <f>E140+99*VLOOKUP(10,资质!B:C,2,FALSE)</f>
        <v>1690</v>
      </c>
      <c r="O140" s="4">
        <f>F140+99*VLOOKUP(10,资质!B:D,3,FALSE)</f>
        <v>159</v>
      </c>
      <c r="P140" s="4">
        <f>G140+99*VLOOKUP(10,资质!B:E,4,FALSE)</f>
        <v>224</v>
      </c>
      <c r="Q140" s="4">
        <f>H140+99*VLOOKUP(10,资质!B:F,5,FALSE)</f>
        <v>154</v>
      </c>
    </row>
    <row r="141" spans="1:17" x14ac:dyDescent="0.35">
      <c r="A141" s="4">
        <v>1</v>
      </c>
      <c r="B141" s="14">
        <v>140</v>
      </c>
      <c r="C141" s="15" t="str">
        <f>忽略_初始数值!A141</f>
        <v>化石盔</v>
      </c>
      <c r="D141" s="4" t="s">
        <v>204</v>
      </c>
      <c r="E141" s="4">
        <f>忽略_初始数值!B141*10</f>
        <v>300</v>
      </c>
      <c r="F141" s="4">
        <f>忽略_初始数值!C141</f>
        <v>80</v>
      </c>
      <c r="G141" s="4">
        <f>忽略_初始数值!D141</f>
        <v>90</v>
      </c>
      <c r="H141" s="4">
        <f>忽略_初始数值!E141</f>
        <v>55</v>
      </c>
      <c r="I141" s="4">
        <v>1001</v>
      </c>
      <c r="J141" s="4">
        <f>E141+99*VLOOKUP(1,资质!B:C,2,FALSE)</f>
        <v>399</v>
      </c>
      <c r="K141" s="4">
        <f>F141+99*VLOOKUP(1,资质!B:D,3,FALSE)</f>
        <v>89.9</v>
      </c>
      <c r="L141" s="4">
        <f>G141+99*VLOOKUP(1,资质!B:E,4,FALSE)</f>
        <v>99.9</v>
      </c>
      <c r="M141" s="4">
        <f>H141+99*VLOOKUP(1,资质!B:F,5,FALSE)</f>
        <v>64.900000000000006</v>
      </c>
      <c r="N141" s="4">
        <f>E141+99*VLOOKUP(10,资质!B:C,2,FALSE)</f>
        <v>1290</v>
      </c>
      <c r="O141" s="4">
        <f>F141+99*VLOOKUP(10,资质!B:D,3,FALSE)</f>
        <v>179</v>
      </c>
      <c r="P141" s="4">
        <f>G141+99*VLOOKUP(10,资质!B:E,4,FALSE)</f>
        <v>189</v>
      </c>
      <c r="Q141" s="4">
        <f>H141+99*VLOOKUP(10,资质!B:F,5,FALSE)</f>
        <v>154</v>
      </c>
    </row>
    <row r="142" spans="1:17" x14ac:dyDescent="0.35">
      <c r="A142" s="4">
        <v>1</v>
      </c>
      <c r="B142" s="14">
        <v>141</v>
      </c>
      <c r="C142" s="15" t="str">
        <f>忽略_初始数值!A142</f>
        <v>镰刀盔</v>
      </c>
      <c r="D142" s="4" t="s">
        <v>204</v>
      </c>
      <c r="E142" s="4">
        <f>忽略_初始数值!B142*10</f>
        <v>600</v>
      </c>
      <c r="F142" s="4">
        <f>忽略_初始数值!C142</f>
        <v>115</v>
      </c>
      <c r="G142" s="4">
        <f>忽略_初始数值!D142</f>
        <v>105</v>
      </c>
      <c r="H142" s="4">
        <f>忽略_初始数值!E142</f>
        <v>80</v>
      </c>
      <c r="I142" s="4">
        <v>1001</v>
      </c>
      <c r="J142" s="4">
        <f>E142+99*VLOOKUP(1,资质!B:C,2,FALSE)</f>
        <v>699</v>
      </c>
      <c r="K142" s="4">
        <f>F142+99*VLOOKUP(1,资质!B:D,3,FALSE)</f>
        <v>124.9</v>
      </c>
      <c r="L142" s="4">
        <f>G142+99*VLOOKUP(1,资质!B:E,4,FALSE)</f>
        <v>114.9</v>
      </c>
      <c r="M142" s="4">
        <f>H142+99*VLOOKUP(1,资质!B:F,5,FALSE)</f>
        <v>89.9</v>
      </c>
      <c r="N142" s="4">
        <f>E142+99*VLOOKUP(10,资质!B:C,2,FALSE)</f>
        <v>1590</v>
      </c>
      <c r="O142" s="4">
        <f>F142+99*VLOOKUP(10,资质!B:D,3,FALSE)</f>
        <v>214</v>
      </c>
      <c r="P142" s="4">
        <f>G142+99*VLOOKUP(10,资质!B:E,4,FALSE)</f>
        <v>204</v>
      </c>
      <c r="Q142" s="4">
        <f>H142+99*VLOOKUP(10,资质!B:F,5,FALSE)</f>
        <v>179</v>
      </c>
    </row>
    <row r="143" spans="1:17" x14ac:dyDescent="0.35">
      <c r="A143" s="4">
        <v>1</v>
      </c>
      <c r="B143" s="14">
        <v>142</v>
      </c>
      <c r="C143" s="15" t="str">
        <f>忽略_初始数值!A143</f>
        <v>化石翼龙</v>
      </c>
      <c r="D143" s="4" t="s">
        <v>205</v>
      </c>
      <c r="E143" s="4">
        <f>忽略_初始数值!B143*10</f>
        <v>800</v>
      </c>
      <c r="F143" s="4">
        <f>忽略_初始数值!C143</f>
        <v>105</v>
      </c>
      <c r="G143" s="4">
        <f>忽略_初始数值!D143</f>
        <v>65</v>
      </c>
      <c r="H143" s="4">
        <f>忽略_初始数值!E143</f>
        <v>130</v>
      </c>
      <c r="I143" s="4">
        <v>1001</v>
      </c>
      <c r="J143" s="4">
        <f>E143+99*VLOOKUP(1,资质!B:C,2,FALSE)</f>
        <v>899</v>
      </c>
      <c r="K143" s="4">
        <f>F143+99*VLOOKUP(1,资质!B:D,3,FALSE)</f>
        <v>114.9</v>
      </c>
      <c r="L143" s="4">
        <f>G143+99*VLOOKUP(1,资质!B:E,4,FALSE)</f>
        <v>74.900000000000006</v>
      </c>
      <c r="M143" s="4">
        <f>H143+99*VLOOKUP(1,资质!B:F,5,FALSE)</f>
        <v>139.9</v>
      </c>
      <c r="N143" s="4">
        <f>E143+99*VLOOKUP(10,资质!B:C,2,FALSE)</f>
        <v>1790</v>
      </c>
      <c r="O143" s="4">
        <f>F143+99*VLOOKUP(10,资质!B:D,3,FALSE)</f>
        <v>204</v>
      </c>
      <c r="P143" s="4">
        <f>G143+99*VLOOKUP(10,资质!B:E,4,FALSE)</f>
        <v>164</v>
      </c>
      <c r="Q143" s="4">
        <f>H143+99*VLOOKUP(10,资质!B:F,5,FALSE)</f>
        <v>229</v>
      </c>
    </row>
    <row r="144" spans="1:17" x14ac:dyDescent="0.35">
      <c r="A144" s="4">
        <v>1</v>
      </c>
      <c r="B144" s="14">
        <v>143</v>
      </c>
      <c r="C144" s="15" t="str">
        <f>忽略_初始数值!A144</f>
        <v>卡比兽</v>
      </c>
      <c r="D144" s="4" t="s">
        <v>19</v>
      </c>
      <c r="E144" s="4">
        <f>忽略_初始数值!B144*10</f>
        <v>1600</v>
      </c>
      <c r="F144" s="4">
        <f>忽略_初始数值!C144</f>
        <v>110</v>
      </c>
      <c r="G144" s="4">
        <f>忽略_初始数值!D144</f>
        <v>65</v>
      </c>
      <c r="H144" s="4">
        <f>忽略_初始数值!E144</f>
        <v>30</v>
      </c>
      <c r="I144" s="4">
        <v>1001</v>
      </c>
      <c r="J144" s="4">
        <f>E144+99*VLOOKUP(1,资质!B:C,2,FALSE)</f>
        <v>1699</v>
      </c>
      <c r="K144" s="4">
        <f>F144+99*VLOOKUP(1,资质!B:D,3,FALSE)</f>
        <v>119.9</v>
      </c>
      <c r="L144" s="4">
        <f>G144+99*VLOOKUP(1,资质!B:E,4,FALSE)</f>
        <v>74.900000000000006</v>
      </c>
      <c r="M144" s="4">
        <f>H144+99*VLOOKUP(1,资质!B:F,5,FALSE)</f>
        <v>39.9</v>
      </c>
      <c r="N144" s="4">
        <f>E144+99*VLOOKUP(10,资质!B:C,2,FALSE)</f>
        <v>2590</v>
      </c>
      <c r="O144" s="4">
        <f>F144+99*VLOOKUP(10,资质!B:D,3,FALSE)</f>
        <v>209</v>
      </c>
      <c r="P144" s="4">
        <f>G144+99*VLOOKUP(10,资质!B:E,4,FALSE)</f>
        <v>164</v>
      </c>
      <c r="Q144" s="4">
        <f>H144+99*VLOOKUP(10,资质!B:F,5,FALSE)</f>
        <v>129</v>
      </c>
    </row>
    <row r="145" spans="1:17" x14ac:dyDescent="0.35">
      <c r="A145" s="4">
        <v>1</v>
      </c>
      <c r="B145" s="14">
        <v>144</v>
      </c>
      <c r="C145" s="15" t="str">
        <f>忽略_初始数值!A145</f>
        <v>急冻鸟</v>
      </c>
      <c r="D145" s="4" t="s">
        <v>206</v>
      </c>
      <c r="E145" s="4">
        <f>忽略_初始数值!B145*10</f>
        <v>900</v>
      </c>
      <c r="F145" s="4">
        <f>忽略_初始数值!C145</f>
        <v>85</v>
      </c>
      <c r="G145" s="4">
        <f>忽略_初始数值!D145</f>
        <v>100</v>
      </c>
      <c r="H145" s="4">
        <f>忽略_初始数值!E145</f>
        <v>85</v>
      </c>
      <c r="I145" s="4">
        <v>1001</v>
      </c>
      <c r="J145" s="4">
        <f>E145+99*VLOOKUP(1,资质!B:C,2,FALSE)</f>
        <v>999</v>
      </c>
      <c r="K145" s="4">
        <f>F145+99*VLOOKUP(1,资质!B:D,3,FALSE)</f>
        <v>94.9</v>
      </c>
      <c r="L145" s="4">
        <f>G145+99*VLOOKUP(1,资质!B:E,4,FALSE)</f>
        <v>109.9</v>
      </c>
      <c r="M145" s="4">
        <f>H145+99*VLOOKUP(1,资质!B:F,5,FALSE)</f>
        <v>94.9</v>
      </c>
      <c r="N145" s="4">
        <f>E145+99*VLOOKUP(10,资质!B:C,2,FALSE)</f>
        <v>1890</v>
      </c>
      <c r="O145" s="4">
        <f>F145+99*VLOOKUP(10,资质!B:D,3,FALSE)</f>
        <v>184</v>
      </c>
      <c r="P145" s="4">
        <f>G145+99*VLOOKUP(10,资质!B:E,4,FALSE)</f>
        <v>199</v>
      </c>
      <c r="Q145" s="4">
        <f>H145+99*VLOOKUP(10,资质!B:F,5,FALSE)</f>
        <v>184</v>
      </c>
    </row>
    <row r="146" spans="1:17" x14ac:dyDescent="0.35">
      <c r="A146" s="4">
        <v>1</v>
      </c>
      <c r="B146" s="14">
        <v>145</v>
      </c>
      <c r="C146" s="15" t="str">
        <f>忽略_初始数值!A146</f>
        <v>闪电鸟</v>
      </c>
      <c r="D146" s="4" t="s">
        <v>207</v>
      </c>
      <c r="E146" s="4">
        <f>忽略_初始数值!B146*10</f>
        <v>900</v>
      </c>
      <c r="F146" s="4">
        <f>忽略_初始数值!C146</f>
        <v>90</v>
      </c>
      <c r="G146" s="4">
        <f>忽略_初始数值!D146</f>
        <v>85</v>
      </c>
      <c r="H146" s="4">
        <f>忽略_初始数值!E146</f>
        <v>100</v>
      </c>
      <c r="I146" s="4">
        <v>1001</v>
      </c>
      <c r="J146" s="4">
        <f>E146+99*VLOOKUP(1,资质!B:C,2,FALSE)</f>
        <v>999</v>
      </c>
      <c r="K146" s="4">
        <f>F146+99*VLOOKUP(1,资质!B:D,3,FALSE)</f>
        <v>99.9</v>
      </c>
      <c r="L146" s="4">
        <f>G146+99*VLOOKUP(1,资质!B:E,4,FALSE)</f>
        <v>94.9</v>
      </c>
      <c r="M146" s="4">
        <f>H146+99*VLOOKUP(1,资质!B:F,5,FALSE)</f>
        <v>109.9</v>
      </c>
      <c r="N146" s="4">
        <f>E146+99*VLOOKUP(10,资质!B:C,2,FALSE)</f>
        <v>1890</v>
      </c>
      <c r="O146" s="4">
        <f>F146+99*VLOOKUP(10,资质!B:D,3,FALSE)</f>
        <v>189</v>
      </c>
      <c r="P146" s="4">
        <f>G146+99*VLOOKUP(10,资质!B:E,4,FALSE)</f>
        <v>184</v>
      </c>
      <c r="Q146" s="4">
        <f>H146+99*VLOOKUP(10,资质!B:F,5,FALSE)</f>
        <v>199</v>
      </c>
    </row>
    <row r="147" spans="1:17" x14ac:dyDescent="0.35">
      <c r="A147" s="4">
        <v>1</v>
      </c>
      <c r="B147" s="14">
        <v>146</v>
      </c>
      <c r="C147" s="15" t="str">
        <f>忽略_初始数值!A147</f>
        <v>火焰鸟</v>
      </c>
      <c r="D147" s="4" t="s">
        <v>188</v>
      </c>
      <c r="E147" s="4">
        <f>忽略_初始数值!B147*10</f>
        <v>900</v>
      </c>
      <c r="F147" s="4">
        <f>忽略_初始数值!C147</f>
        <v>100</v>
      </c>
      <c r="G147" s="4">
        <f>忽略_初始数值!D147</f>
        <v>90</v>
      </c>
      <c r="H147" s="4">
        <f>忽略_初始数值!E147</f>
        <v>90</v>
      </c>
      <c r="I147" s="4">
        <v>1001</v>
      </c>
      <c r="J147" s="4">
        <f>E147+99*VLOOKUP(1,资质!B:C,2,FALSE)</f>
        <v>999</v>
      </c>
      <c r="K147" s="4">
        <f>F147+99*VLOOKUP(1,资质!B:D,3,FALSE)</f>
        <v>109.9</v>
      </c>
      <c r="L147" s="4">
        <f>G147+99*VLOOKUP(1,资质!B:E,4,FALSE)</f>
        <v>99.9</v>
      </c>
      <c r="M147" s="4">
        <f>H147+99*VLOOKUP(1,资质!B:F,5,FALSE)</f>
        <v>99.9</v>
      </c>
      <c r="N147" s="4">
        <f>E147+99*VLOOKUP(10,资质!B:C,2,FALSE)</f>
        <v>1890</v>
      </c>
      <c r="O147" s="4">
        <f>F147+99*VLOOKUP(10,资质!B:D,3,FALSE)</f>
        <v>199</v>
      </c>
      <c r="P147" s="4">
        <f>G147+99*VLOOKUP(10,资质!B:E,4,FALSE)</f>
        <v>189</v>
      </c>
      <c r="Q147" s="4">
        <f>H147+99*VLOOKUP(10,资质!B:F,5,FALSE)</f>
        <v>189</v>
      </c>
    </row>
    <row r="148" spans="1:17" x14ac:dyDescent="0.35">
      <c r="A148" s="4">
        <v>1</v>
      </c>
      <c r="B148" s="14">
        <v>147</v>
      </c>
      <c r="C148" s="15" t="str">
        <f>忽略_初始数值!A148</f>
        <v>迷你龙</v>
      </c>
      <c r="D148" s="4" t="s">
        <v>32</v>
      </c>
      <c r="E148" s="4">
        <f>忽略_初始数值!B148*10</f>
        <v>410</v>
      </c>
      <c r="F148" s="4">
        <f>忽略_初始数值!C148</f>
        <v>64</v>
      </c>
      <c r="G148" s="4">
        <f>忽略_初始数值!D148</f>
        <v>45</v>
      </c>
      <c r="H148" s="4">
        <f>忽略_初始数值!E148</f>
        <v>50</v>
      </c>
      <c r="I148" s="4">
        <v>1001</v>
      </c>
      <c r="J148" s="4">
        <f>E148+99*VLOOKUP(1,资质!B:C,2,FALSE)</f>
        <v>509</v>
      </c>
      <c r="K148" s="4">
        <f>F148+99*VLOOKUP(1,资质!B:D,3,FALSE)</f>
        <v>73.900000000000006</v>
      </c>
      <c r="L148" s="4">
        <f>G148+99*VLOOKUP(1,资质!B:E,4,FALSE)</f>
        <v>54.9</v>
      </c>
      <c r="M148" s="4">
        <f>H148+99*VLOOKUP(1,资质!B:F,5,FALSE)</f>
        <v>59.9</v>
      </c>
      <c r="N148" s="4">
        <f>E148+99*VLOOKUP(10,资质!B:C,2,FALSE)</f>
        <v>1400</v>
      </c>
      <c r="O148" s="4">
        <f>F148+99*VLOOKUP(10,资质!B:D,3,FALSE)</f>
        <v>163</v>
      </c>
      <c r="P148" s="4">
        <f>G148+99*VLOOKUP(10,资质!B:E,4,FALSE)</f>
        <v>144</v>
      </c>
      <c r="Q148" s="4">
        <f>H148+99*VLOOKUP(10,资质!B:F,5,FALSE)</f>
        <v>149</v>
      </c>
    </row>
    <row r="149" spans="1:17" x14ac:dyDescent="0.35">
      <c r="A149" s="4">
        <v>1</v>
      </c>
      <c r="B149" s="14">
        <v>148</v>
      </c>
      <c r="C149" s="15" t="str">
        <f>忽略_初始数值!A149</f>
        <v>哈克龙</v>
      </c>
      <c r="D149" s="4" t="s">
        <v>32</v>
      </c>
      <c r="E149" s="4">
        <f>忽略_初始数值!B149*10</f>
        <v>610</v>
      </c>
      <c r="F149" s="4">
        <f>忽略_初始数值!C149</f>
        <v>84</v>
      </c>
      <c r="G149" s="4">
        <f>忽略_初始数值!D149</f>
        <v>65</v>
      </c>
      <c r="H149" s="4">
        <f>忽略_初始数值!E149</f>
        <v>70</v>
      </c>
      <c r="I149" s="4">
        <v>1001</v>
      </c>
      <c r="J149" s="4">
        <f>E149+99*VLOOKUP(1,资质!B:C,2,FALSE)</f>
        <v>709</v>
      </c>
      <c r="K149" s="4">
        <f>F149+99*VLOOKUP(1,资质!B:D,3,FALSE)</f>
        <v>93.9</v>
      </c>
      <c r="L149" s="4">
        <f>G149+99*VLOOKUP(1,资质!B:E,4,FALSE)</f>
        <v>74.900000000000006</v>
      </c>
      <c r="M149" s="4">
        <f>H149+99*VLOOKUP(1,资质!B:F,5,FALSE)</f>
        <v>79.900000000000006</v>
      </c>
      <c r="N149" s="4">
        <f>E149+99*VLOOKUP(10,资质!B:C,2,FALSE)</f>
        <v>1600</v>
      </c>
      <c r="O149" s="4">
        <f>F149+99*VLOOKUP(10,资质!B:D,3,FALSE)</f>
        <v>183</v>
      </c>
      <c r="P149" s="4">
        <f>G149+99*VLOOKUP(10,资质!B:E,4,FALSE)</f>
        <v>164</v>
      </c>
      <c r="Q149" s="4">
        <f>H149+99*VLOOKUP(10,资质!B:F,5,FALSE)</f>
        <v>169</v>
      </c>
    </row>
    <row r="150" spans="1:17" x14ac:dyDescent="0.35">
      <c r="A150" s="4">
        <v>1</v>
      </c>
      <c r="B150" s="14">
        <v>149</v>
      </c>
      <c r="C150" s="15" t="str">
        <f>忽略_初始数值!A150</f>
        <v>快龙</v>
      </c>
      <c r="D150" s="4" t="s">
        <v>208</v>
      </c>
      <c r="E150" s="4">
        <f>忽略_初始数值!B150*10</f>
        <v>910</v>
      </c>
      <c r="F150" s="4">
        <f>忽略_初始数值!C150</f>
        <v>134</v>
      </c>
      <c r="G150" s="4">
        <f>忽略_初始数值!D150</f>
        <v>95</v>
      </c>
      <c r="H150" s="4">
        <f>忽略_初始数值!E150</f>
        <v>80</v>
      </c>
      <c r="I150" s="4">
        <v>1001</v>
      </c>
      <c r="J150" s="4">
        <f>E150+99*VLOOKUP(1,资质!B:C,2,FALSE)</f>
        <v>1009</v>
      </c>
      <c r="K150" s="4">
        <f>F150+99*VLOOKUP(1,资质!B:D,3,FALSE)</f>
        <v>143.9</v>
      </c>
      <c r="L150" s="4">
        <f>G150+99*VLOOKUP(1,资质!B:E,4,FALSE)</f>
        <v>104.9</v>
      </c>
      <c r="M150" s="4">
        <f>H150+99*VLOOKUP(1,资质!B:F,5,FALSE)</f>
        <v>89.9</v>
      </c>
      <c r="N150" s="4">
        <f>E150+99*VLOOKUP(10,资质!B:C,2,FALSE)</f>
        <v>1900</v>
      </c>
      <c r="O150" s="4">
        <f>F150+99*VLOOKUP(10,资质!B:D,3,FALSE)</f>
        <v>233</v>
      </c>
      <c r="P150" s="4">
        <f>G150+99*VLOOKUP(10,资质!B:E,4,FALSE)</f>
        <v>194</v>
      </c>
      <c r="Q150" s="4">
        <f>H150+99*VLOOKUP(10,资质!B:F,5,FALSE)</f>
        <v>179</v>
      </c>
    </row>
    <row r="151" spans="1:17" x14ac:dyDescent="0.35">
      <c r="A151" s="4">
        <v>1</v>
      </c>
      <c r="B151" s="14">
        <v>150</v>
      </c>
      <c r="C151" s="15" t="str">
        <f>忽略_初始数值!A151</f>
        <v>超梦</v>
      </c>
      <c r="D151" s="4" t="s">
        <v>33</v>
      </c>
      <c r="E151" s="4">
        <f>忽略_初始数值!B151*10</f>
        <v>1060</v>
      </c>
      <c r="F151" s="4">
        <f>忽略_初始数值!C151</f>
        <v>110</v>
      </c>
      <c r="G151" s="4">
        <f>忽略_初始数值!D151</f>
        <v>90</v>
      </c>
      <c r="H151" s="4">
        <f>忽略_初始数值!E151</f>
        <v>130</v>
      </c>
      <c r="I151" s="4">
        <v>1001</v>
      </c>
      <c r="J151" s="4">
        <f>E151+99*VLOOKUP(1,资质!B:C,2,FALSE)</f>
        <v>1159</v>
      </c>
      <c r="K151" s="4">
        <f>F151+99*VLOOKUP(1,资质!B:D,3,FALSE)</f>
        <v>119.9</v>
      </c>
      <c r="L151" s="4">
        <f>G151+99*VLOOKUP(1,资质!B:E,4,FALSE)</f>
        <v>99.9</v>
      </c>
      <c r="M151" s="4">
        <f>H151+99*VLOOKUP(1,资质!B:F,5,FALSE)</f>
        <v>139.9</v>
      </c>
      <c r="N151" s="4">
        <f>E151+99*VLOOKUP(10,资质!B:C,2,FALSE)</f>
        <v>2050</v>
      </c>
      <c r="O151" s="4">
        <f>F151+99*VLOOKUP(10,资质!B:D,3,FALSE)</f>
        <v>209</v>
      </c>
      <c r="P151" s="4">
        <f>G151+99*VLOOKUP(10,资质!B:E,4,FALSE)</f>
        <v>189</v>
      </c>
      <c r="Q151" s="4">
        <f>H151+99*VLOOKUP(10,资质!B:F,5,FALSE)</f>
        <v>229</v>
      </c>
    </row>
    <row r="152" spans="1:17" x14ac:dyDescent="0.35">
      <c r="A152" s="4">
        <v>1</v>
      </c>
      <c r="B152" s="14">
        <v>151</v>
      </c>
      <c r="C152" s="15" t="str">
        <f>忽略_初始数值!A152</f>
        <v>梦幻</v>
      </c>
      <c r="D152" s="4" t="s">
        <v>33</v>
      </c>
      <c r="E152" s="4">
        <f>忽略_初始数值!B152*10</f>
        <v>1000</v>
      </c>
      <c r="F152" s="4">
        <f>忽略_初始数值!C152</f>
        <v>100</v>
      </c>
      <c r="G152" s="4">
        <f>忽略_初始数值!D152</f>
        <v>100</v>
      </c>
      <c r="H152" s="4">
        <f>忽略_初始数值!E152</f>
        <v>100</v>
      </c>
      <c r="I152" s="4">
        <v>1001</v>
      </c>
      <c r="J152" s="4">
        <f>E152+99*VLOOKUP(1,资质!B:C,2,FALSE)</f>
        <v>1099</v>
      </c>
      <c r="K152" s="4">
        <f>F152+99*VLOOKUP(1,资质!B:D,3,FALSE)</f>
        <v>109.9</v>
      </c>
      <c r="L152" s="4">
        <f>G152+99*VLOOKUP(1,资质!B:E,4,FALSE)</f>
        <v>109.9</v>
      </c>
      <c r="M152" s="4">
        <f>H152+99*VLOOKUP(1,资质!B:F,5,FALSE)</f>
        <v>109.9</v>
      </c>
      <c r="N152" s="4">
        <f>E152+99*VLOOKUP(10,资质!B:C,2,FALSE)</f>
        <v>1990</v>
      </c>
      <c r="O152" s="4">
        <f>F152+99*VLOOKUP(10,资质!B:D,3,FALSE)</f>
        <v>199</v>
      </c>
      <c r="P152" s="4">
        <f>G152+99*VLOOKUP(10,资质!B:E,4,FALSE)</f>
        <v>199</v>
      </c>
      <c r="Q152" s="4">
        <f>H152+99*VLOOKUP(10,资质!B:F,5,FALSE)</f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opLeftCell="A10" workbookViewId="0">
      <selection activeCell="A15" sqref="A15:XFD15"/>
    </sheetView>
  </sheetViews>
  <sheetFormatPr defaultRowHeight="14.25" x14ac:dyDescent="0.2"/>
  <cols>
    <col min="1" max="1" width="5.75" customWidth="1"/>
    <col min="3" max="3" width="8.75" customWidth="1"/>
    <col min="4" max="4" width="16" customWidth="1"/>
    <col min="5" max="5" width="26" bestFit="1" customWidth="1"/>
    <col min="6" max="6" width="9" customWidth="1"/>
    <col min="7" max="7" width="5.75" customWidth="1"/>
    <col min="8" max="8" width="34.125" bestFit="1" customWidth="1"/>
    <col min="9" max="9" width="5.75" bestFit="1" customWidth="1"/>
    <col min="10" max="10" width="80.375" bestFit="1" customWidth="1"/>
  </cols>
  <sheetData>
    <row r="1" spans="1:10" ht="191.25" customHeight="1" x14ac:dyDescent="0.2">
      <c r="A1" s="1" t="s">
        <v>2</v>
      </c>
      <c r="B1" s="2" t="s">
        <v>3</v>
      </c>
      <c r="C1" s="3" t="s">
        <v>291</v>
      </c>
      <c r="D1" s="2" t="s">
        <v>1</v>
      </c>
      <c r="E1" s="2" t="s">
        <v>490</v>
      </c>
      <c r="F1" s="29" t="s">
        <v>18</v>
      </c>
      <c r="G1" s="29" t="s">
        <v>288</v>
      </c>
      <c r="H1" s="29" t="s">
        <v>16</v>
      </c>
      <c r="I1" s="28" t="s">
        <v>440</v>
      </c>
      <c r="J1" s="28" t="s">
        <v>441</v>
      </c>
    </row>
    <row r="2" spans="1:10" s="34" customFormat="1" ht="25.5" x14ac:dyDescent="0.35">
      <c r="A2" s="33"/>
      <c r="B2" s="33">
        <v>1001</v>
      </c>
      <c r="C2" s="33" t="s">
        <v>19</v>
      </c>
      <c r="D2" s="33" t="s">
        <v>209</v>
      </c>
      <c r="E2" s="33" t="s">
        <v>292</v>
      </c>
      <c r="F2" s="33">
        <v>1</v>
      </c>
      <c r="G2" s="33">
        <v>0</v>
      </c>
      <c r="H2" s="33">
        <v>1001</v>
      </c>
      <c r="I2" s="33"/>
    </row>
    <row r="3" spans="1:10" s="34" customFormat="1" ht="25.5" x14ac:dyDescent="0.35">
      <c r="A3" s="33"/>
      <c r="B3" s="33">
        <v>1002</v>
      </c>
      <c r="C3" s="33" t="s">
        <v>289</v>
      </c>
      <c r="D3" s="33" t="s">
        <v>290</v>
      </c>
      <c r="E3" s="33" t="s">
        <v>293</v>
      </c>
      <c r="F3" s="33">
        <v>0.4</v>
      </c>
      <c r="G3" s="33">
        <v>0</v>
      </c>
      <c r="H3" s="33">
        <v>1002</v>
      </c>
      <c r="I3" s="33"/>
    </row>
    <row r="4" spans="1:10" s="34" customFormat="1" ht="25.5" x14ac:dyDescent="0.35">
      <c r="A4" s="33"/>
      <c r="B4" s="33">
        <v>1003</v>
      </c>
      <c r="C4" s="33" t="s">
        <v>19</v>
      </c>
      <c r="D4" s="33" t="s">
        <v>300</v>
      </c>
      <c r="E4" s="35" t="s">
        <v>301</v>
      </c>
      <c r="F4" s="33"/>
      <c r="G4" s="33"/>
      <c r="H4" s="33">
        <v>1003</v>
      </c>
      <c r="I4" s="35">
        <v>1</v>
      </c>
      <c r="J4" s="33" t="s">
        <v>443</v>
      </c>
    </row>
    <row r="5" spans="1:10" s="34" customFormat="1" ht="25.5" x14ac:dyDescent="0.35">
      <c r="A5" s="33"/>
      <c r="B5" s="33">
        <v>1004</v>
      </c>
      <c r="C5" s="33" t="s">
        <v>345</v>
      </c>
      <c r="D5" s="33" t="s">
        <v>346</v>
      </c>
      <c r="E5" s="35"/>
      <c r="F5" s="33">
        <v>1</v>
      </c>
      <c r="G5" s="33">
        <v>0</v>
      </c>
      <c r="H5" s="33">
        <v>1004</v>
      </c>
      <c r="I5" s="35"/>
    </row>
    <row r="6" spans="1:10" s="34" customFormat="1" ht="25.5" x14ac:dyDescent="0.35">
      <c r="A6" s="33"/>
      <c r="B6" s="33">
        <v>1005</v>
      </c>
      <c r="C6" s="33" t="s">
        <v>349</v>
      </c>
      <c r="D6" s="33" t="s">
        <v>350</v>
      </c>
      <c r="E6" s="35" t="s">
        <v>351</v>
      </c>
      <c r="F6" s="33">
        <v>0.5</v>
      </c>
      <c r="G6" s="33">
        <v>0</v>
      </c>
      <c r="H6" s="33">
        <v>1005</v>
      </c>
      <c r="I6" s="35"/>
    </row>
    <row r="7" spans="1:10" s="34" customFormat="1" ht="25.5" x14ac:dyDescent="0.35">
      <c r="A7" s="33"/>
      <c r="B7" s="33">
        <v>1006</v>
      </c>
      <c r="C7" s="33" t="s">
        <v>19</v>
      </c>
      <c r="D7" s="33" t="s">
        <v>359</v>
      </c>
      <c r="E7" s="35"/>
      <c r="F7" s="33">
        <v>0.35</v>
      </c>
      <c r="G7" s="33">
        <v>0</v>
      </c>
      <c r="H7" s="33" t="s">
        <v>525</v>
      </c>
      <c r="I7" s="35"/>
    </row>
    <row r="8" spans="1:10" s="34" customFormat="1" ht="25.5" x14ac:dyDescent="0.35">
      <c r="A8" s="33"/>
      <c r="B8" s="33">
        <v>1007</v>
      </c>
      <c r="C8" s="33" t="s">
        <v>19</v>
      </c>
      <c r="D8" s="33" t="s">
        <v>389</v>
      </c>
      <c r="E8" s="35" t="s">
        <v>390</v>
      </c>
      <c r="F8" s="33">
        <v>0.35</v>
      </c>
      <c r="G8" s="33">
        <v>0</v>
      </c>
      <c r="H8" s="33">
        <v>1007</v>
      </c>
      <c r="I8" s="35"/>
    </row>
    <row r="9" spans="1:10" s="34" customFormat="1" ht="25.5" x14ac:dyDescent="0.35">
      <c r="A9" s="33"/>
      <c r="B9" s="33">
        <v>1008</v>
      </c>
      <c r="C9" s="33" t="s">
        <v>410</v>
      </c>
      <c r="D9" s="33" t="s">
        <v>411</v>
      </c>
      <c r="E9" s="35"/>
      <c r="F9" s="33">
        <v>0.4</v>
      </c>
      <c r="G9" s="33">
        <v>1</v>
      </c>
      <c r="H9" s="33">
        <v>1008</v>
      </c>
      <c r="I9" s="35"/>
    </row>
    <row r="10" spans="1:10" s="34" customFormat="1" ht="25.5" x14ac:dyDescent="0.35">
      <c r="A10" s="33"/>
      <c r="B10" s="33">
        <v>1009</v>
      </c>
      <c r="C10" s="33" t="s">
        <v>410</v>
      </c>
      <c r="D10" s="33" t="s">
        <v>428</v>
      </c>
      <c r="E10" s="35"/>
      <c r="F10" s="33">
        <v>0.45</v>
      </c>
      <c r="G10" s="33">
        <v>1</v>
      </c>
      <c r="H10" s="33">
        <v>1009</v>
      </c>
      <c r="I10" s="35"/>
    </row>
    <row r="11" spans="1:10" s="31" customFormat="1" ht="25.5" x14ac:dyDescent="0.35">
      <c r="A11" s="30"/>
      <c r="B11" s="30">
        <v>2001</v>
      </c>
      <c r="C11" s="30" t="s">
        <v>29</v>
      </c>
      <c r="D11" s="30" t="s">
        <v>12</v>
      </c>
      <c r="E11" s="32">
        <v>1.5</v>
      </c>
      <c r="F11" s="30">
        <v>0.5</v>
      </c>
      <c r="G11" s="30">
        <v>0</v>
      </c>
      <c r="H11" s="30">
        <v>2001</v>
      </c>
      <c r="I11" s="32"/>
      <c r="J11" s="30"/>
    </row>
    <row r="12" spans="1:10" s="31" customFormat="1" ht="25.5" x14ac:dyDescent="0.35">
      <c r="A12" s="30"/>
      <c r="B12" s="30">
        <v>2002</v>
      </c>
      <c r="C12" s="30" t="s">
        <v>29</v>
      </c>
      <c r="D12" s="30" t="s">
        <v>307</v>
      </c>
      <c r="E12" s="32" t="s">
        <v>308</v>
      </c>
      <c r="F12" s="30">
        <v>0.35</v>
      </c>
      <c r="G12" s="30">
        <v>1</v>
      </c>
      <c r="H12" s="30">
        <v>2002</v>
      </c>
      <c r="I12" s="32"/>
      <c r="J12" s="30"/>
    </row>
    <row r="13" spans="1:10" s="31" customFormat="1" ht="25.5" x14ac:dyDescent="0.35">
      <c r="A13" s="30"/>
      <c r="B13" s="30">
        <v>2003</v>
      </c>
      <c r="C13" s="30" t="s">
        <v>320</v>
      </c>
      <c r="D13" s="30" t="s">
        <v>321</v>
      </c>
      <c r="E13" s="32" t="s">
        <v>322</v>
      </c>
      <c r="F13" s="30">
        <v>0.4</v>
      </c>
      <c r="G13" s="30">
        <v>1</v>
      </c>
      <c r="H13" s="30" t="s">
        <v>328</v>
      </c>
      <c r="I13" s="32"/>
      <c r="J13" s="30"/>
    </row>
    <row r="14" spans="1:10" s="31" customFormat="1" ht="25.5" x14ac:dyDescent="0.35">
      <c r="A14" s="30"/>
      <c r="B14" s="30">
        <v>2004</v>
      </c>
      <c r="C14" s="30" t="s">
        <v>29</v>
      </c>
      <c r="D14" s="30" t="s">
        <v>330</v>
      </c>
      <c r="E14" s="32" t="s">
        <v>331</v>
      </c>
      <c r="F14" s="30"/>
      <c r="G14" s="30"/>
      <c r="H14" s="30">
        <v>2004</v>
      </c>
      <c r="I14" s="30">
        <v>1</v>
      </c>
      <c r="J14" s="30" t="s">
        <v>442</v>
      </c>
    </row>
    <row r="15" spans="1:10" s="31" customFormat="1" ht="25.5" x14ac:dyDescent="0.35">
      <c r="A15" s="30"/>
      <c r="B15" s="30">
        <v>2005</v>
      </c>
      <c r="C15" s="30" t="s">
        <v>29</v>
      </c>
      <c r="D15" s="30" t="s">
        <v>333</v>
      </c>
      <c r="E15" s="32"/>
      <c r="F15" s="30">
        <v>0.35</v>
      </c>
      <c r="G15" s="30">
        <v>1</v>
      </c>
      <c r="H15" s="30" t="s">
        <v>343</v>
      </c>
      <c r="I15" s="32"/>
      <c r="J15" s="30"/>
    </row>
    <row r="16" spans="1:10" s="38" customFormat="1" ht="25.5" x14ac:dyDescent="0.35">
      <c r="A16" s="36"/>
      <c r="B16" s="36">
        <v>3001</v>
      </c>
      <c r="C16" s="36" t="s">
        <v>355</v>
      </c>
      <c r="D16" s="36" t="s">
        <v>13</v>
      </c>
      <c r="E16" s="37" t="s">
        <v>356</v>
      </c>
      <c r="F16" s="36">
        <v>0.45</v>
      </c>
      <c r="G16" s="36">
        <v>0</v>
      </c>
      <c r="H16" s="36">
        <v>3001</v>
      </c>
      <c r="I16" s="37"/>
      <c r="J16" s="36"/>
    </row>
    <row r="17" spans="1:10" s="38" customFormat="1" ht="25.5" x14ac:dyDescent="0.35">
      <c r="A17" s="36"/>
      <c r="B17" s="36">
        <v>3002</v>
      </c>
      <c r="C17" s="36" t="s">
        <v>361</v>
      </c>
      <c r="D17" s="36" t="s">
        <v>362</v>
      </c>
      <c r="E17" s="37"/>
      <c r="F17" s="36">
        <v>0.35</v>
      </c>
      <c r="G17" s="36">
        <v>1</v>
      </c>
      <c r="H17" s="36">
        <v>3002</v>
      </c>
      <c r="I17" s="37"/>
      <c r="J17" s="36"/>
    </row>
    <row r="18" spans="1:10" s="40" customFormat="1" ht="25.5" x14ac:dyDescent="0.35">
      <c r="A18" s="20"/>
      <c r="B18" s="20">
        <v>4001</v>
      </c>
      <c r="C18" s="20" t="s">
        <v>394</v>
      </c>
      <c r="D18" s="20" t="s">
        <v>395</v>
      </c>
      <c r="E18" s="39" t="s">
        <v>396</v>
      </c>
      <c r="F18" s="20">
        <v>0.35</v>
      </c>
      <c r="G18" s="20">
        <v>0</v>
      </c>
      <c r="H18" s="20">
        <v>4001</v>
      </c>
      <c r="I18" s="39"/>
      <c r="J18" s="20"/>
    </row>
    <row r="19" spans="1:10" s="40" customFormat="1" ht="25.5" x14ac:dyDescent="0.35">
      <c r="A19" s="20"/>
      <c r="B19" s="20">
        <v>4002</v>
      </c>
      <c r="C19" s="20" t="s">
        <v>398</v>
      </c>
      <c r="D19" s="20" t="s">
        <v>399</v>
      </c>
      <c r="E19" s="39" t="s">
        <v>400</v>
      </c>
      <c r="F19" s="20">
        <v>0.4</v>
      </c>
      <c r="G19" s="20">
        <v>0</v>
      </c>
      <c r="H19" s="20">
        <v>4002</v>
      </c>
      <c r="I19" s="39"/>
      <c r="J19" s="20"/>
    </row>
    <row r="20" spans="1:10" s="40" customFormat="1" ht="25.5" x14ac:dyDescent="0.35">
      <c r="A20" s="20"/>
      <c r="B20" s="20">
        <v>4003</v>
      </c>
      <c r="C20" s="20" t="s">
        <v>405</v>
      </c>
      <c r="D20" s="20" t="s">
        <v>406</v>
      </c>
      <c r="E20" s="39"/>
      <c r="F20" s="20">
        <v>0.5</v>
      </c>
      <c r="G20" s="20">
        <v>1</v>
      </c>
      <c r="H20" s="20">
        <v>4003</v>
      </c>
      <c r="I20" s="39"/>
      <c r="J20" s="20"/>
    </row>
    <row r="21" spans="1:10" s="40" customFormat="1" ht="25.5" x14ac:dyDescent="0.35">
      <c r="A21" s="20"/>
      <c r="B21" s="20">
        <v>4004</v>
      </c>
      <c r="C21" s="20" t="s">
        <v>415</v>
      </c>
      <c r="D21" s="20" t="s">
        <v>416</v>
      </c>
      <c r="E21" s="39" t="s">
        <v>417</v>
      </c>
      <c r="F21" s="20">
        <v>0.35</v>
      </c>
      <c r="G21" s="20">
        <v>0</v>
      </c>
      <c r="H21" s="20">
        <v>4004</v>
      </c>
      <c r="I21" s="39"/>
      <c r="J21" s="20"/>
    </row>
    <row r="22" spans="1:10" s="40" customFormat="1" ht="25.5" x14ac:dyDescent="0.35">
      <c r="A22" s="20"/>
      <c r="B22" s="20">
        <v>4005</v>
      </c>
      <c r="C22" s="20" t="s">
        <v>394</v>
      </c>
      <c r="D22" s="20" t="s">
        <v>422</v>
      </c>
      <c r="E22" s="39"/>
      <c r="F22" s="20">
        <v>0.45</v>
      </c>
      <c r="G22" s="20">
        <v>1</v>
      </c>
      <c r="H22" s="20">
        <v>4005</v>
      </c>
      <c r="I22" s="39"/>
      <c r="J22" s="20"/>
    </row>
    <row r="23" spans="1:10" s="42" customFormat="1" ht="25.5" x14ac:dyDescent="0.35">
      <c r="A23" s="41"/>
      <c r="B23" s="41">
        <v>5001</v>
      </c>
      <c r="C23" s="41" t="s">
        <v>313</v>
      </c>
      <c r="D23" s="41" t="s">
        <v>314</v>
      </c>
      <c r="E23" s="41" t="s">
        <v>315</v>
      </c>
      <c r="F23" s="41">
        <v>0.3</v>
      </c>
      <c r="G23" s="41">
        <v>1</v>
      </c>
      <c r="H23" s="41">
        <v>5001</v>
      </c>
      <c r="I23" s="41"/>
    </row>
    <row r="24" spans="1:10" s="25" customFormat="1" ht="25.5" x14ac:dyDescent="0.35">
      <c r="A24" s="24"/>
      <c r="B24" s="24">
        <v>6001</v>
      </c>
      <c r="C24" s="24" t="s">
        <v>364</v>
      </c>
      <c r="D24" s="24" t="s">
        <v>365</v>
      </c>
      <c r="E24" s="24"/>
      <c r="F24" s="24"/>
      <c r="G24" s="24"/>
      <c r="H24" s="24" t="s">
        <v>515</v>
      </c>
      <c r="I24" s="24">
        <v>1</v>
      </c>
      <c r="J24" s="24" t="s">
        <v>517</v>
      </c>
    </row>
    <row r="25" spans="1:10" s="25" customFormat="1" ht="25.5" x14ac:dyDescent="0.35">
      <c r="A25" s="24"/>
      <c r="B25" s="24">
        <v>6002</v>
      </c>
      <c r="C25" s="24" t="s">
        <v>32</v>
      </c>
      <c r="D25" s="24" t="s">
        <v>520</v>
      </c>
      <c r="E25" s="24"/>
      <c r="F25" s="24"/>
      <c r="G25" s="24"/>
      <c r="H25" s="24">
        <v>6002</v>
      </c>
      <c r="I25" s="24">
        <v>1</v>
      </c>
      <c r="J25" s="24" t="s">
        <v>521</v>
      </c>
    </row>
    <row r="26" spans="1:10" s="44" customFormat="1" ht="25.5" x14ac:dyDescent="0.35">
      <c r="A26" s="43"/>
      <c r="B26" s="43">
        <v>7001</v>
      </c>
      <c r="C26" s="43" t="s">
        <v>369</v>
      </c>
      <c r="D26" s="43" t="s">
        <v>370</v>
      </c>
      <c r="E26" s="43"/>
      <c r="F26" s="43">
        <v>0.3</v>
      </c>
      <c r="G26" s="43">
        <v>0</v>
      </c>
      <c r="H26" s="43">
        <v>7001</v>
      </c>
      <c r="I26" s="43"/>
    </row>
    <row r="27" spans="1:10" s="46" customFormat="1" ht="25.5" x14ac:dyDescent="0.35">
      <c r="A27" s="45"/>
      <c r="B27" s="45">
        <v>8001</v>
      </c>
      <c r="C27" s="45" t="s">
        <v>374</v>
      </c>
      <c r="D27" s="45" t="s">
        <v>375</v>
      </c>
      <c r="E27" s="45" t="s">
        <v>376</v>
      </c>
      <c r="F27" s="45">
        <v>0.5</v>
      </c>
      <c r="G27" s="45">
        <v>3</v>
      </c>
      <c r="H27" s="45" t="s">
        <v>383</v>
      </c>
      <c r="I27" s="45"/>
    </row>
    <row r="28" spans="1:10" ht="25.5" x14ac:dyDescent="0.35">
      <c r="A28" s="4"/>
      <c r="B28" s="4"/>
      <c r="C28" s="4"/>
      <c r="D28" s="4"/>
      <c r="E28" s="4"/>
      <c r="F28" s="4"/>
      <c r="G28" s="4"/>
      <c r="H28" s="4"/>
      <c r="I28" s="4"/>
    </row>
    <row r="29" spans="1:10" ht="25.5" x14ac:dyDescent="0.35">
      <c r="A29" s="4"/>
      <c r="B29" s="4"/>
      <c r="C29" s="4"/>
      <c r="D29" s="4"/>
      <c r="E29" s="4"/>
      <c r="F29" s="4"/>
      <c r="G29" s="4"/>
      <c r="H29" s="4"/>
      <c r="I29" s="4"/>
    </row>
    <row r="30" spans="1:10" ht="25.5" x14ac:dyDescent="0.35">
      <c r="A30" s="4"/>
      <c r="B30" s="4"/>
      <c r="C30" s="4"/>
      <c r="D30" s="4"/>
      <c r="E30" s="4"/>
      <c r="F30" s="4"/>
      <c r="G30" s="4"/>
      <c r="H30" s="4"/>
      <c r="I30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B33"/>
  <sheetViews>
    <sheetView topLeftCell="A10" zoomScale="70" zoomScaleNormal="70" workbookViewId="0">
      <selection activeCell="G17" sqref="G17"/>
    </sheetView>
  </sheetViews>
  <sheetFormatPr defaultRowHeight="14.25" x14ac:dyDescent="0.2"/>
  <cols>
    <col min="1" max="1" width="9.875" bestFit="1" customWidth="1"/>
    <col min="2" max="2" width="14.25" bestFit="1" customWidth="1"/>
    <col min="3" max="3" width="9.875" bestFit="1" customWidth="1"/>
    <col min="4" max="4" width="25.75" bestFit="1" customWidth="1"/>
    <col min="5" max="5" width="24.5" customWidth="1"/>
    <col min="6" max="8" width="9.875" bestFit="1" customWidth="1"/>
    <col min="9" max="9" width="10.5" customWidth="1"/>
    <col min="10" max="10" width="52.375" bestFit="1" customWidth="1"/>
    <col min="11" max="11" width="25.75" bestFit="1" customWidth="1"/>
    <col min="12" max="12" width="68.5" customWidth="1"/>
  </cols>
  <sheetData>
    <row r="1" spans="1:16382" ht="237.75" customHeight="1" x14ac:dyDescent="0.2">
      <c r="A1" s="1" t="s">
        <v>2</v>
      </c>
      <c r="B1" s="2" t="s">
        <v>3</v>
      </c>
      <c r="C1" s="2" t="s">
        <v>34</v>
      </c>
      <c r="D1" s="3" t="s">
        <v>1</v>
      </c>
      <c r="E1" s="3" t="s">
        <v>265</v>
      </c>
      <c r="F1" s="6" t="s">
        <v>260</v>
      </c>
      <c r="G1" s="6" t="s">
        <v>306</v>
      </c>
      <c r="H1" s="6" t="s">
        <v>264</v>
      </c>
      <c r="I1" s="5" t="s">
        <v>259</v>
      </c>
      <c r="J1" s="5" t="s">
        <v>261</v>
      </c>
      <c r="K1" s="5" t="s">
        <v>262</v>
      </c>
      <c r="L1" s="5" t="s">
        <v>263</v>
      </c>
    </row>
    <row r="2" spans="1:16382" ht="25.5" x14ac:dyDescent="0.35">
      <c r="A2" s="4"/>
      <c r="B2" s="4">
        <v>1001</v>
      </c>
      <c r="C2" s="4" t="s">
        <v>19</v>
      </c>
      <c r="D2" s="4" t="s">
        <v>209</v>
      </c>
      <c r="E2" s="4"/>
      <c r="F2" s="4">
        <v>1</v>
      </c>
      <c r="G2" s="4" t="s">
        <v>15</v>
      </c>
      <c r="H2" s="4">
        <v>1</v>
      </c>
      <c r="I2" s="4" t="s">
        <v>17</v>
      </c>
      <c r="J2" s="4" t="s">
        <v>272</v>
      </c>
      <c r="K2" s="4"/>
      <c r="L2" s="4"/>
    </row>
    <row r="3" spans="1:16382" ht="25.5" x14ac:dyDescent="0.35">
      <c r="A3" s="4"/>
      <c r="B3" s="4">
        <v>1002</v>
      </c>
      <c r="C3" s="4" t="s">
        <v>294</v>
      </c>
      <c r="D3" s="4" t="s">
        <v>295</v>
      </c>
      <c r="E3" s="22" t="s">
        <v>298</v>
      </c>
      <c r="F3" s="4">
        <v>4</v>
      </c>
      <c r="G3" s="4" t="s">
        <v>296</v>
      </c>
      <c r="H3" s="4">
        <v>2</v>
      </c>
      <c r="K3" s="4" t="s">
        <v>297</v>
      </c>
      <c r="L3" s="4" t="s">
        <v>489</v>
      </c>
    </row>
    <row r="4" spans="1:16382" ht="25.5" x14ac:dyDescent="0.35">
      <c r="A4" s="4"/>
      <c r="B4" s="4">
        <v>1003</v>
      </c>
      <c r="C4" s="4" t="s">
        <v>19</v>
      </c>
      <c r="D4" s="4" t="s">
        <v>302</v>
      </c>
      <c r="E4" s="22" t="s">
        <v>303</v>
      </c>
      <c r="F4" s="4">
        <v>1</v>
      </c>
      <c r="G4" s="4" t="s">
        <v>304</v>
      </c>
      <c r="H4" s="4">
        <v>1</v>
      </c>
      <c r="K4" s="4" t="s">
        <v>305</v>
      </c>
      <c r="L4" s="4" t="s">
        <v>468</v>
      </c>
    </row>
    <row r="5" spans="1:16382" ht="25.5" x14ac:dyDescent="0.35">
      <c r="A5" s="4"/>
      <c r="B5" s="4">
        <v>1004</v>
      </c>
      <c r="C5" s="4" t="s">
        <v>19</v>
      </c>
      <c r="D5" s="4" t="s">
        <v>347</v>
      </c>
      <c r="E5" s="22"/>
      <c r="F5" s="4">
        <v>1</v>
      </c>
      <c r="G5" s="4" t="s">
        <v>15</v>
      </c>
      <c r="H5" s="4">
        <v>1</v>
      </c>
      <c r="I5" s="4" t="s">
        <v>348</v>
      </c>
      <c r="J5" s="4" t="s">
        <v>474</v>
      </c>
      <c r="K5" s="4"/>
      <c r="L5" s="4"/>
    </row>
    <row r="6" spans="1:16382" s="4" customFormat="1" ht="25.5" x14ac:dyDescent="0.35">
      <c r="B6" s="4">
        <v>1005</v>
      </c>
      <c r="C6" s="4" t="s">
        <v>352</v>
      </c>
      <c r="D6" s="4" t="s">
        <v>353</v>
      </c>
      <c r="E6" s="4" t="s">
        <v>354</v>
      </c>
      <c r="F6" s="4">
        <v>5</v>
      </c>
      <c r="G6" s="4" t="s">
        <v>15</v>
      </c>
      <c r="H6" s="4">
        <v>2</v>
      </c>
      <c r="K6" s="4" t="s">
        <v>258</v>
      </c>
      <c r="L6" s="4" t="s">
        <v>469</v>
      </c>
    </row>
    <row r="7" spans="1:16382" ht="25.5" x14ac:dyDescent="0.35">
      <c r="A7" s="4"/>
      <c r="B7" s="4">
        <v>1006</v>
      </c>
      <c r="C7" s="4" t="s">
        <v>19</v>
      </c>
      <c r="D7" s="4" t="s">
        <v>360</v>
      </c>
      <c r="E7" s="22"/>
      <c r="F7" s="4">
        <v>5</v>
      </c>
      <c r="G7" s="4" t="s">
        <v>15</v>
      </c>
      <c r="H7" s="4">
        <v>1</v>
      </c>
      <c r="I7" s="4" t="s">
        <v>17</v>
      </c>
      <c r="J7" s="4" t="s">
        <v>519</v>
      </c>
      <c r="K7" s="4"/>
      <c r="L7" s="4"/>
    </row>
    <row r="8" spans="1:16382" ht="25.5" x14ac:dyDescent="0.35">
      <c r="A8" s="4"/>
      <c r="B8" s="4">
        <v>1007</v>
      </c>
      <c r="C8" s="4" t="s">
        <v>391</v>
      </c>
      <c r="D8" s="4" t="s">
        <v>392</v>
      </c>
      <c r="E8" s="22"/>
      <c r="F8" s="4">
        <v>4</v>
      </c>
      <c r="G8" s="4" t="s">
        <v>393</v>
      </c>
      <c r="H8" s="4">
        <v>2</v>
      </c>
      <c r="K8" s="4" t="s">
        <v>258</v>
      </c>
      <c r="L8" s="4" t="s">
        <v>476</v>
      </c>
    </row>
    <row r="9" spans="1:16382" ht="25.5" x14ac:dyDescent="0.35">
      <c r="A9" s="4"/>
      <c r="B9" s="4">
        <v>1008</v>
      </c>
      <c r="C9" s="4" t="s">
        <v>352</v>
      </c>
      <c r="D9" s="4" t="s">
        <v>412</v>
      </c>
      <c r="E9" s="22"/>
      <c r="F9" s="4">
        <v>4</v>
      </c>
      <c r="G9" s="4" t="s">
        <v>413</v>
      </c>
      <c r="H9" s="4">
        <v>1</v>
      </c>
      <c r="I9" s="4" t="s">
        <v>17</v>
      </c>
      <c r="J9" s="4" t="s">
        <v>414</v>
      </c>
      <c r="L9" s="4"/>
    </row>
    <row r="10" spans="1:16382" ht="25.5" x14ac:dyDescent="0.35">
      <c r="A10" s="4"/>
      <c r="B10" s="4">
        <v>1009</v>
      </c>
      <c r="C10" s="4" t="s">
        <v>352</v>
      </c>
      <c r="D10" s="4" t="s">
        <v>426</v>
      </c>
      <c r="E10" s="22"/>
      <c r="F10" s="4">
        <v>5</v>
      </c>
      <c r="G10" s="4" t="s">
        <v>413</v>
      </c>
      <c r="H10" s="4">
        <v>1</v>
      </c>
      <c r="I10" s="4" t="s">
        <v>17</v>
      </c>
      <c r="J10" s="4" t="s">
        <v>427</v>
      </c>
      <c r="L10" s="4"/>
    </row>
    <row r="11" spans="1:16382" ht="25.5" x14ac:dyDescent="0.35">
      <c r="A11" s="4"/>
      <c r="B11" s="4">
        <v>2001</v>
      </c>
      <c r="C11" s="4" t="s">
        <v>29</v>
      </c>
      <c r="D11" s="4" t="s">
        <v>12</v>
      </c>
      <c r="E11" s="23" t="s">
        <v>319</v>
      </c>
      <c r="F11" s="4">
        <v>3</v>
      </c>
      <c r="G11" s="4" t="s">
        <v>15</v>
      </c>
      <c r="H11" s="4">
        <v>1</v>
      </c>
      <c r="I11" s="4" t="s">
        <v>17</v>
      </c>
      <c r="J11" s="4" t="s">
        <v>299</v>
      </c>
    </row>
    <row r="12" spans="1:16382" ht="25.5" x14ac:dyDescent="0.35">
      <c r="A12" s="4"/>
      <c r="B12" s="4">
        <v>2002</v>
      </c>
      <c r="C12" s="4" t="s">
        <v>309</v>
      </c>
      <c r="D12" s="4" t="s">
        <v>310</v>
      </c>
      <c r="E12" s="23" t="s">
        <v>311</v>
      </c>
      <c r="F12" s="4">
        <v>5</v>
      </c>
      <c r="G12" s="4" t="s">
        <v>312</v>
      </c>
      <c r="H12" s="4">
        <v>2</v>
      </c>
      <c r="I12" s="4" t="s">
        <v>17</v>
      </c>
      <c r="J12" s="4" t="s">
        <v>299</v>
      </c>
      <c r="K12" s="4" t="s">
        <v>258</v>
      </c>
      <c r="L12" s="4" t="s">
        <v>472</v>
      </c>
    </row>
    <row r="13" spans="1:16382" ht="25.5" x14ac:dyDescent="0.35">
      <c r="A13" s="4"/>
      <c r="B13" s="4">
        <v>2003</v>
      </c>
      <c r="C13" s="4" t="s">
        <v>29</v>
      </c>
      <c r="D13" s="4" t="s">
        <v>323</v>
      </c>
      <c r="E13" s="23"/>
      <c r="F13" s="4">
        <v>4</v>
      </c>
      <c r="G13" s="4" t="s">
        <v>296</v>
      </c>
      <c r="H13" s="4">
        <v>1</v>
      </c>
      <c r="I13" s="4" t="s">
        <v>324</v>
      </c>
      <c r="J13" s="4" t="s">
        <v>452</v>
      </c>
      <c r="K13" s="4"/>
      <c r="L13" s="4"/>
    </row>
    <row r="14" spans="1:16382" ht="25.5" x14ac:dyDescent="0.35">
      <c r="A14" s="4"/>
      <c r="B14" s="4">
        <v>200301</v>
      </c>
      <c r="C14" s="4" t="s">
        <v>325</v>
      </c>
      <c r="D14" s="4" t="s">
        <v>326</v>
      </c>
      <c r="E14" s="23"/>
      <c r="F14" s="4">
        <v>1</v>
      </c>
      <c r="G14" s="4" t="s">
        <v>304</v>
      </c>
      <c r="H14" s="4">
        <v>1</v>
      </c>
      <c r="I14" s="4" t="s">
        <v>327</v>
      </c>
      <c r="J14" s="4" t="s">
        <v>329</v>
      </c>
      <c r="K14" s="4"/>
      <c r="L14" s="4"/>
    </row>
    <row r="15" spans="1:16382" s="25" customFormat="1" ht="25.5" x14ac:dyDescent="0.35">
      <c r="A15" s="4"/>
      <c r="B15" s="4">
        <v>2004</v>
      </c>
      <c r="C15" s="4" t="s">
        <v>29</v>
      </c>
      <c r="D15" s="4" t="s">
        <v>330</v>
      </c>
      <c r="E15" s="4" t="s">
        <v>332</v>
      </c>
      <c r="F15" s="4">
        <v>5</v>
      </c>
      <c r="G15" s="4" t="s">
        <v>312</v>
      </c>
      <c r="H15" s="4">
        <v>3</v>
      </c>
      <c r="I15"/>
      <c r="J15"/>
      <c r="K15" s="4" t="s">
        <v>467</v>
      </c>
      <c r="L15" s="4" t="s">
        <v>475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</row>
    <row r="16" spans="1:16382" s="4" customFormat="1" ht="25.5" x14ac:dyDescent="0.35">
      <c r="B16" s="4">
        <v>2005</v>
      </c>
      <c r="C16" s="4" t="s">
        <v>334</v>
      </c>
      <c r="D16" s="4" t="s">
        <v>335</v>
      </c>
      <c r="F16" s="4">
        <v>5</v>
      </c>
      <c r="G16" s="4" t="s">
        <v>336</v>
      </c>
      <c r="H16" s="4">
        <v>3</v>
      </c>
      <c r="I16" s="4" t="s">
        <v>324</v>
      </c>
      <c r="J16" s="4" t="s">
        <v>337</v>
      </c>
    </row>
    <row r="17" spans="1:12" s="4" customFormat="1" ht="25.5" x14ac:dyDescent="0.35">
      <c r="B17" s="4">
        <v>200501</v>
      </c>
      <c r="C17" s="4" t="s">
        <v>325</v>
      </c>
      <c r="D17" s="4" t="s">
        <v>338</v>
      </c>
      <c r="F17" s="4">
        <v>4</v>
      </c>
      <c r="G17" s="4" t="s">
        <v>526</v>
      </c>
      <c r="H17" s="4">
        <v>2</v>
      </c>
      <c r="I17" s="4" t="s">
        <v>342</v>
      </c>
      <c r="J17" s="4" t="s">
        <v>339</v>
      </c>
    </row>
    <row r="18" spans="1:12" s="4" customFormat="1" ht="25.5" x14ac:dyDescent="0.35">
      <c r="B18" s="4">
        <v>200502</v>
      </c>
      <c r="C18" s="4" t="s">
        <v>29</v>
      </c>
      <c r="D18" s="4" t="s">
        <v>340</v>
      </c>
      <c r="F18" s="4">
        <v>1</v>
      </c>
      <c r="G18" s="4" t="s">
        <v>341</v>
      </c>
      <c r="H18" s="4">
        <v>1</v>
      </c>
      <c r="K18" s="4" t="s">
        <v>258</v>
      </c>
      <c r="L18" s="4" t="s">
        <v>344</v>
      </c>
    </row>
    <row r="19" spans="1:12" ht="25.5" x14ac:dyDescent="0.35">
      <c r="A19" s="4"/>
      <c r="B19" s="4">
        <v>3001</v>
      </c>
      <c r="C19" s="4" t="s">
        <v>27</v>
      </c>
      <c r="D19" s="4" t="s">
        <v>13</v>
      </c>
      <c r="E19" s="4" t="s">
        <v>358</v>
      </c>
      <c r="F19" s="4">
        <v>3</v>
      </c>
      <c r="G19" s="4" t="s">
        <v>15</v>
      </c>
      <c r="H19" s="4">
        <v>1</v>
      </c>
      <c r="I19" s="4" t="s">
        <v>17</v>
      </c>
      <c r="J19" s="4" t="s">
        <v>357</v>
      </c>
      <c r="K19" s="4" t="s">
        <v>467</v>
      </c>
      <c r="L19" s="4" t="s">
        <v>473</v>
      </c>
    </row>
    <row r="20" spans="1:12" ht="25.5" x14ac:dyDescent="0.35">
      <c r="A20" s="4"/>
      <c r="B20" s="4">
        <v>3002</v>
      </c>
      <c r="C20" s="4" t="s">
        <v>355</v>
      </c>
      <c r="D20" s="4" t="s">
        <v>363</v>
      </c>
      <c r="E20" s="4"/>
      <c r="F20" s="4">
        <v>4</v>
      </c>
      <c r="G20" s="4" t="s">
        <v>15</v>
      </c>
      <c r="H20" s="4">
        <v>2</v>
      </c>
      <c r="I20" s="4" t="s">
        <v>17</v>
      </c>
      <c r="J20" s="4" t="s">
        <v>299</v>
      </c>
      <c r="K20" s="4" t="s">
        <v>467</v>
      </c>
      <c r="L20" s="4" t="s">
        <v>473</v>
      </c>
    </row>
    <row r="21" spans="1:12" ht="25.5" x14ac:dyDescent="0.35">
      <c r="A21" s="4"/>
      <c r="B21" s="4">
        <v>4001</v>
      </c>
      <c r="C21" s="4" t="s">
        <v>28</v>
      </c>
      <c r="D21" s="4" t="s">
        <v>14</v>
      </c>
      <c r="E21" s="22" t="s">
        <v>397</v>
      </c>
      <c r="F21" s="4">
        <v>4</v>
      </c>
      <c r="G21" s="4" t="s">
        <v>15</v>
      </c>
      <c r="H21" s="4">
        <v>1</v>
      </c>
      <c r="I21" s="4" t="s">
        <v>17</v>
      </c>
      <c r="J21" s="4" t="s">
        <v>272</v>
      </c>
      <c r="K21" s="4" t="s">
        <v>258</v>
      </c>
      <c r="L21" s="4" t="s">
        <v>470</v>
      </c>
    </row>
    <row r="22" spans="1:12" ht="25.5" x14ac:dyDescent="0.35">
      <c r="A22" s="4"/>
      <c r="B22" s="4">
        <v>4002</v>
      </c>
      <c r="C22" s="4" t="s">
        <v>401</v>
      </c>
      <c r="D22" s="4" t="s">
        <v>402</v>
      </c>
      <c r="E22" s="22" t="s">
        <v>403</v>
      </c>
      <c r="F22" s="4">
        <v>1</v>
      </c>
      <c r="G22" s="4" t="s">
        <v>341</v>
      </c>
      <c r="H22" s="4">
        <v>1</v>
      </c>
      <c r="K22" s="4" t="s">
        <v>258</v>
      </c>
      <c r="L22" s="4" t="s">
        <v>477</v>
      </c>
    </row>
    <row r="23" spans="1:12" ht="25.5" x14ac:dyDescent="0.35">
      <c r="A23" s="4"/>
      <c r="B23" s="4">
        <v>4003</v>
      </c>
      <c r="C23" s="4" t="s">
        <v>407</v>
      </c>
      <c r="D23" s="4" t="s">
        <v>406</v>
      </c>
      <c r="E23" s="22"/>
      <c r="F23" s="4">
        <v>5</v>
      </c>
      <c r="G23" s="4" t="s">
        <v>408</v>
      </c>
      <c r="H23" s="4">
        <v>2</v>
      </c>
      <c r="I23" s="4" t="s">
        <v>372</v>
      </c>
      <c r="J23" s="4" t="s">
        <v>409</v>
      </c>
      <c r="K23" s="4"/>
      <c r="L23" s="4"/>
    </row>
    <row r="24" spans="1:12" ht="25.5" x14ac:dyDescent="0.35">
      <c r="A24" s="4"/>
      <c r="B24" s="4">
        <v>4004</v>
      </c>
      <c r="C24" s="4" t="s">
        <v>28</v>
      </c>
      <c r="D24" s="4" t="s">
        <v>418</v>
      </c>
      <c r="E24" s="22"/>
      <c r="F24" s="4">
        <v>5</v>
      </c>
      <c r="G24" s="4" t="s">
        <v>15</v>
      </c>
      <c r="H24" s="4">
        <v>2</v>
      </c>
      <c r="I24" s="4" t="s">
        <v>17</v>
      </c>
      <c r="J24" s="4" t="s">
        <v>419</v>
      </c>
      <c r="K24" s="4" t="s">
        <v>258</v>
      </c>
      <c r="L24" s="4" t="s">
        <v>471</v>
      </c>
    </row>
    <row r="25" spans="1:12" ht="25.5" x14ac:dyDescent="0.35">
      <c r="A25" s="4"/>
      <c r="B25" s="4">
        <v>4005</v>
      </c>
      <c r="C25" s="4" t="s">
        <v>415</v>
      </c>
      <c r="D25" s="4" t="s">
        <v>423</v>
      </c>
      <c r="E25" s="22"/>
      <c r="F25" s="4">
        <v>5</v>
      </c>
      <c r="G25" s="4" t="s">
        <v>15</v>
      </c>
      <c r="H25" s="4">
        <v>2</v>
      </c>
      <c r="I25" s="4" t="s">
        <v>17</v>
      </c>
      <c r="J25" s="4" t="s">
        <v>424</v>
      </c>
      <c r="K25" s="4" t="s">
        <v>258</v>
      </c>
      <c r="L25" s="4" t="s">
        <v>425</v>
      </c>
    </row>
    <row r="26" spans="1:12" s="25" customFormat="1" ht="25.5" x14ac:dyDescent="0.35">
      <c r="A26" s="24"/>
      <c r="B26" s="24">
        <v>5001</v>
      </c>
      <c r="C26" s="24" t="s">
        <v>316</v>
      </c>
      <c r="D26" s="24" t="s">
        <v>317</v>
      </c>
      <c r="E26" s="24" t="s">
        <v>318</v>
      </c>
      <c r="F26" s="24">
        <v>4</v>
      </c>
      <c r="G26" s="24" t="s">
        <v>296</v>
      </c>
      <c r="H26" s="24">
        <v>2</v>
      </c>
      <c r="I26" s="24"/>
      <c r="J26" s="24"/>
      <c r="K26" s="24"/>
      <c r="L26" s="24"/>
    </row>
    <row r="27" spans="1:12" ht="25.5" x14ac:dyDescent="0.35">
      <c r="A27" s="4"/>
      <c r="B27" s="4">
        <v>6001</v>
      </c>
      <c r="C27" s="4" t="s">
        <v>366</v>
      </c>
      <c r="D27" s="4" t="s">
        <v>367</v>
      </c>
      <c r="E27" s="4" t="s">
        <v>512</v>
      </c>
      <c r="F27" s="4">
        <v>1</v>
      </c>
      <c r="G27" s="4" t="s">
        <v>304</v>
      </c>
      <c r="H27" s="4">
        <v>1</v>
      </c>
      <c r="I27" s="4"/>
      <c r="J27" s="4"/>
      <c r="K27" s="4" t="s">
        <v>258</v>
      </c>
      <c r="L27" s="4" t="s">
        <v>510</v>
      </c>
    </row>
    <row r="28" spans="1:12" ht="25.5" x14ac:dyDescent="0.35">
      <c r="A28" s="4"/>
      <c r="B28" s="4">
        <v>600101</v>
      </c>
      <c r="C28" s="4" t="s">
        <v>32</v>
      </c>
      <c r="D28" s="4" t="s">
        <v>511</v>
      </c>
      <c r="E28" s="22" t="s">
        <v>514</v>
      </c>
      <c r="F28" s="4">
        <v>1</v>
      </c>
      <c r="G28" s="4" t="s">
        <v>304</v>
      </c>
      <c r="H28" s="4">
        <v>1</v>
      </c>
      <c r="I28" s="4"/>
      <c r="J28" s="4"/>
      <c r="K28" s="4" t="s">
        <v>258</v>
      </c>
      <c r="L28" s="4" t="s">
        <v>513</v>
      </c>
    </row>
    <row r="29" spans="1:12" ht="25.5" x14ac:dyDescent="0.35">
      <c r="A29" s="4"/>
      <c r="B29" s="4">
        <v>6002</v>
      </c>
      <c r="C29" s="4" t="s">
        <v>32</v>
      </c>
      <c r="D29" s="4" t="s">
        <v>520</v>
      </c>
      <c r="E29" s="22" t="s">
        <v>522</v>
      </c>
      <c r="F29" s="4">
        <v>5</v>
      </c>
      <c r="G29" s="4" t="s">
        <v>15</v>
      </c>
      <c r="H29" s="4">
        <v>3</v>
      </c>
      <c r="I29" s="4"/>
      <c r="J29" s="4"/>
      <c r="K29" s="4" t="s">
        <v>258</v>
      </c>
      <c r="L29" s="4" t="s">
        <v>523</v>
      </c>
    </row>
    <row r="30" spans="1:12" ht="25.5" x14ac:dyDescent="0.35">
      <c r="A30" s="4"/>
      <c r="B30" s="4">
        <v>7001</v>
      </c>
      <c r="C30" s="4" t="s">
        <v>21</v>
      </c>
      <c r="D30" s="4" t="s">
        <v>371</v>
      </c>
      <c r="E30" s="4"/>
      <c r="F30" s="4">
        <v>4</v>
      </c>
      <c r="G30" s="4" t="s">
        <v>368</v>
      </c>
      <c r="H30" s="4">
        <v>2</v>
      </c>
      <c r="I30" s="4" t="s">
        <v>372</v>
      </c>
      <c r="J30" s="4" t="s">
        <v>373</v>
      </c>
      <c r="K30" s="4"/>
      <c r="L30" s="4"/>
    </row>
    <row r="31" spans="1:12" ht="25.5" x14ac:dyDescent="0.35">
      <c r="A31" s="4"/>
      <c r="B31" s="4">
        <v>8001</v>
      </c>
      <c r="C31" s="4" t="s">
        <v>377</v>
      </c>
      <c r="D31" s="4" t="s">
        <v>375</v>
      </c>
      <c r="E31" s="4"/>
      <c r="F31" s="4">
        <v>5</v>
      </c>
      <c r="G31" s="4" t="s">
        <v>15</v>
      </c>
      <c r="H31" s="4">
        <v>1</v>
      </c>
      <c r="I31" s="4" t="s">
        <v>378</v>
      </c>
      <c r="J31" s="4" t="s">
        <v>379</v>
      </c>
      <c r="K31" s="4" t="s">
        <v>258</v>
      </c>
      <c r="L31" s="4" t="s">
        <v>384</v>
      </c>
    </row>
    <row r="32" spans="1:12" ht="25.5" x14ac:dyDescent="0.35">
      <c r="A32" s="4"/>
      <c r="B32" s="4">
        <v>800101</v>
      </c>
      <c r="C32" s="4" t="s">
        <v>380</v>
      </c>
      <c r="D32" s="4" t="s">
        <v>381</v>
      </c>
      <c r="E32" s="4"/>
      <c r="F32" s="4">
        <v>1</v>
      </c>
      <c r="G32" s="4" t="s">
        <v>341</v>
      </c>
      <c r="H32" s="4">
        <v>1</v>
      </c>
      <c r="I32" s="4" t="s">
        <v>378</v>
      </c>
      <c r="J32" s="4" t="s">
        <v>382</v>
      </c>
      <c r="K32" s="4" t="s">
        <v>258</v>
      </c>
      <c r="L32" s="4" t="s">
        <v>385</v>
      </c>
    </row>
    <row r="33" spans="1:12" ht="25.5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topLeftCell="A4" workbookViewId="0">
      <selection activeCell="A16" sqref="A16:XFD16"/>
    </sheetView>
  </sheetViews>
  <sheetFormatPr defaultRowHeight="25.5" x14ac:dyDescent="0.35"/>
  <cols>
    <col min="1" max="1" width="5.75" style="4" bestFit="1" customWidth="1"/>
    <col min="2" max="2" width="9" style="4" bestFit="1" customWidth="1"/>
    <col min="3" max="3" width="14.625" style="4" bestFit="1" customWidth="1"/>
    <col min="4" max="4" width="16" style="4" bestFit="1" customWidth="1"/>
    <col min="5" max="5" width="54.625" style="4" customWidth="1"/>
    <col min="6" max="6" width="61" style="4" bestFit="1" customWidth="1"/>
    <col min="7" max="7" width="46" style="4" bestFit="1" customWidth="1"/>
    <col min="8" max="8" width="31" style="4" bestFit="1" customWidth="1"/>
    <col min="9" max="9" width="5.75" style="4" bestFit="1" customWidth="1"/>
    <col min="10" max="10" width="16" style="4" bestFit="1" customWidth="1"/>
    <col min="11" max="11" width="63.5" style="4" bestFit="1" customWidth="1"/>
    <col min="12" max="16384" width="9" style="4"/>
  </cols>
  <sheetData>
    <row r="1" spans="1:11" ht="188.25" customHeight="1" x14ac:dyDescent="0.35">
      <c r="A1" s="1" t="s">
        <v>2</v>
      </c>
      <c r="B1" s="16" t="s">
        <v>210</v>
      </c>
      <c r="C1" s="17" t="s">
        <v>211</v>
      </c>
      <c r="D1" s="16" t="s">
        <v>212</v>
      </c>
      <c r="E1" s="16" t="s">
        <v>213</v>
      </c>
      <c r="F1" s="16" t="s">
        <v>273</v>
      </c>
      <c r="G1" s="16" t="s">
        <v>284</v>
      </c>
      <c r="H1" s="16" t="s">
        <v>214</v>
      </c>
      <c r="I1" s="16" t="s">
        <v>242</v>
      </c>
      <c r="J1" s="18" t="s">
        <v>438</v>
      </c>
      <c r="K1" s="18" t="s">
        <v>217</v>
      </c>
    </row>
    <row r="2" spans="1:11" s="19" customFormat="1" x14ac:dyDescent="0.35">
      <c r="B2" s="19">
        <v>101</v>
      </c>
      <c r="C2" s="19" t="s">
        <v>215</v>
      </c>
      <c r="D2" s="19" t="s">
        <v>223</v>
      </c>
      <c r="E2" s="19" t="s">
        <v>266</v>
      </c>
      <c r="F2" s="19" t="s">
        <v>274</v>
      </c>
      <c r="H2" s="19" t="s">
        <v>216</v>
      </c>
      <c r="I2" s="19">
        <v>1</v>
      </c>
      <c r="J2" s="19" t="s">
        <v>219</v>
      </c>
      <c r="K2" s="19" t="s">
        <v>247</v>
      </c>
    </row>
    <row r="3" spans="1:11" s="19" customFormat="1" x14ac:dyDescent="0.35">
      <c r="B3" s="19">
        <v>102</v>
      </c>
      <c r="C3" s="19" t="s">
        <v>243</v>
      </c>
      <c r="D3" s="19" t="s">
        <v>224</v>
      </c>
      <c r="E3" s="19" t="s">
        <v>267</v>
      </c>
      <c r="F3" s="19" t="s">
        <v>278</v>
      </c>
      <c r="H3" s="19" t="s">
        <v>216</v>
      </c>
      <c r="I3" s="19">
        <v>1</v>
      </c>
      <c r="J3" s="19" t="s">
        <v>219</v>
      </c>
      <c r="K3" s="19" t="s">
        <v>248</v>
      </c>
    </row>
    <row r="4" spans="1:11" s="19" customFormat="1" x14ac:dyDescent="0.35">
      <c r="B4" s="19">
        <v>103</v>
      </c>
      <c r="C4" s="19" t="s">
        <v>243</v>
      </c>
      <c r="D4" s="19" t="s">
        <v>218</v>
      </c>
      <c r="E4" s="19" t="s">
        <v>268</v>
      </c>
      <c r="F4" s="19" t="s">
        <v>279</v>
      </c>
      <c r="H4" s="19" t="s">
        <v>216</v>
      </c>
      <c r="I4" s="19">
        <v>1</v>
      </c>
      <c r="J4" s="19" t="s">
        <v>219</v>
      </c>
      <c r="K4" s="19" t="s">
        <v>249</v>
      </c>
    </row>
    <row r="5" spans="1:11" s="19" customFormat="1" x14ac:dyDescent="0.35">
      <c r="B5" s="19">
        <v>104</v>
      </c>
      <c r="C5" s="19" t="s">
        <v>215</v>
      </c>
      <c r="D5" s="19" t="s">
        <v>225</v>
      </c>
      <c r="E5" s="19" t="s">
        <v>444</v>
      </c>
      <c r="F5" s="19" t="s">
        <v>280</v>
      </c>
      <c r="H5" s="19" t="s">
        <v>216</v>
      </c>
      <c r="I5" s="19">
        <v>1</v>
      </c>
      <c r="J5" s="19" t="s">
        <v>219</v>
      </c>
      <c r="K5" s="19" t="s">
        <v>250</v>
      </c>
    </row>
    <row r="6" spans="1:11" s="19" customFormat="1" x14ac:dyDescent="0.35">
      <c r="B6" s="19">
        <v>105</v>
      </c>
      <c r="C6" s="19" t="s">
        <v>215</v>
      </c>
      <c r="D6" s="19" t="s">
        <v>226</v>
      </c>
      <c r="E6" s="19" t="s">
        <v>445</v>
      </c>
      <c r="F6" s="19" t="s">
        <v>281</v>
      </c>
      <c r="H6" s="19" t="s">
        <v>216</v>
      </c>
      <c r="I6" s="19">
        <v>1</v>
      </c>
      <c r="J6" s="19" t="s">
        <v>241</v>
      </c>
      <c r="K6" s="19" t="s">
        <v>252</v>
      </c>
    </row>
    <row r="7" spans="1:11" s="19" customFormat="1" x14ac:dyDescent="0.35">
      <c r="B7" s="19">
        <v>106</v>
      </c>
      <c r="C7" s="19" t="s">
        <v>215</v>
      </c>
      <c r="D7" s="19" t="s">
        <v>229</v>
      </c>
      <c r="E7" s="19" t="s">
        <v>446</v>
      </c>
      <c r="F7" s="19" t="s">
        <v>282</v>
      </c>
      <c r="H7" s="19" t="s">
        <v>216</v>
      </c>
      <c r="I7" s="19">
        <v>1</v>
      </c>
      <c r="J7" s="19" t="s">
        <v>219</v>
      </c>
      <c r="K7" s="19" t="s">
        <v>251</v>
      </c>
    </row>
    <row r="8" spans="1:11" s="19" customFormat="1" x14ac:dyDescent="0.35">
      <c r="B8" s="19">
        <v>107</v>
      </c>
      <c r="C8" s="19" t="s">
        <v>215</v>
      </c>
      <c r="D8" s="19" t="s">
        <v>230</v>
      </c>
      <c r="E8" s="19" t="s">
        <v>447</v>
      </c>
      <c r="F8" s="19" t="s">
        <v>283</v>
      </c>
      <c r="H8" s="19" t="s">
        <v>216</v>
      </c>
      <c r="I8" s="19">
        <v>1</v>
      </c>
      <c r="J8" s="19" t="s">
        <v>219</v>
      </c>
      <c r="K8" s="19" t="s">
        <v>246</v>
      </c>
    </row>
    <row r="9" spans="1:11" s="19" customFormat="1" x14ac:dyDescent="0.35">
      <c r="B9" s="19">
        <v>108</v>
      </c>
      <c r="C9" s="19" t="s">
        <v>215</v>
      </c>
      <c r="D9" s="19" t="s">
        <v>458</v>
      </c>
      <c r="E9" s="19" t="s">
        <v>459</v>
      </c>
      <c r="F9" s="19" t="s">
        <v>460</v>
      </c>
      <c r="H9" s="19" t="s">
        <v>216</v>
      </c>
      <c r="I9" s="19">
        <v>1</v>
      </c>
      <c r="J9" s="19" t="s">
        <v>219</v>
      </c>
      <c r="K9" s="19" t="s">
        <v>461</v>
      </c>
    </row>
    <row r="10" spans="1:11" s="20" customFormat="1" x14ac:dyDescent="0.35">
      <c r="B10" s="20">
        <v>201</v>
      </c>
      <c r="C10" s="20" t="s">
        <v>220</v>
      </c>
      <c r="D10" s="20" t="s">
        <v>244</v>
      </c>
      <c r="E10" s="20" t="s">
        <v>271</v>
      </c>
      <c r="F10" s="20" t="s">
        <v>274</v>
      </c>
      <c r="H10" s="20" t="s">
        <v>221</v>
      </c>
      <c r="I10" s="20">
        <v>1</v>
      </c>
      <c r="J10" s="20" t="s">
        <v>241</v>
      </c>
      <c r="K10" s="20" t="s">
        <v>247</v>
      </c>
    </row>
    <row r="11" spans="1:11" s="20" customFormat="1" x14ac:dyDescent="0.35">
      <c r="B11" s="20">
        <v>202</v>
      </c>
      <c r="C11" s="20" t="s">
        <v>220</v>
      </c>
      <c r="D11" s="20" t="s">
        <v>245</v>
      </c>
      <c r="E11" s="20" t="s">
        <v>270</v>
      </c>
      <c r="F11" s="20" t="s">
        <v>278</v>
      </c>
      <c r="H11" s="20" t="s">
        <v>221</v>
      </c>
      <c r="I11" s="20">
        <v>1</v>
      </c>
      <c r="J11" s="20" t="s">
        <v>241</v>
      </c>
      <c r="K11" s="20" t="s">
        <v>248</v>
      </c>
    </row>
    <row r="12" spans="1:11" s="20" customFormat="1" x14ac:dyDescent="0.35">
      <c r="B12" s="20">
        <v>203</v>
      </c>
      <c r="C12" s="20" t="s">
        <v>220</v>
      </c>
      <c r="D12" s="20" t="s">
        <v>222</v>
      </c>
      <c r="E12" s="20" t="s">
        <v>269</v>
      </c>
      <c r="F12" s="20" t="s">
        <v>279</v>
      </c>
      <c r="H12" s="20" t="s">
        <v>221</v>
      </c>
      <c r="I12" s="20">
        <v>1</v>
      </c>
      <c r="J12" s="20" t="s">
        <v>241</v>
      </c>
      <c r="K12" s="20" t="s">
        <v>249</v>
      </c>
    </row>
    <row r="13" spans="1:11" s="20" customFormat="1" x14ac:dyDescent="0.35">
      <c r="B13" s="20">
        <v>204</v>
      </c>
      <c r="C13" s="20" t="s">
        <v>220</v>
      </c>
      <c r="D13" s="20" t="s">
        <v>227</v>
      </c>
      <c r="E13" s="20" t="s">
        <v>448</v>
      </c>
      <c r="F13" s="20" t="s">
        <v>280</v>
      </c>
      <c r="H13" s="20" t="s">
        <v>221</v>
      </c>
      <c r="I13" s="20">
        <v>1</v>
      </c>
      <c r="J13" s="20" t="s">
        <v>241</v>
      </c>
      <c r="K13" s="20" t="s">
        <v>253</v>
      </c>
    </row>
    <row r="14" spans="1:11" s="20" customFormat="1" x14ac:dyDescent="0.35">
      <c r="B14" s="20">
        <v>205</v>
      </c>
      <c r="C14" s="20" t="s">
        <v>220</v>
      </c>
      <c r="D14" s="20" t="s">
        <v>228</v>
      </c>
      <c r="E14" s="20" t="s">
        <v>449</v>
      </c>
      <c r="F14" s="20" t="s">
        <v>281</v>
      </c>
      <c r="H14" s="20" t="s">
        <v>221</v>
      </c>
      <c r="I14" s="20">
        <v>1</v>
      </c>
      <c r="J14" s="20" t="s">
        <v>219</v>
      </c>
      <c r="K14" s="20" t="s">
        <v>254</v>
      </c>
    </row>
    <row r="15" spans="1:11" s="20" customFormat="1" x14ac:dyDescent="0.35">
      <c r="B15" s="20">
        <v>206</v>
      </c>
      <c r="C15" s="20" t="s">
        <v>220</v>
      </c>
      <c r="D15" s="20" t="s">
        <v>231</v>
      </c>
      <c r="E15" s="20" t="s">
        <v>450</v>
      </c>
      <c r="F15" s="20" t="s">
        <v>282</v>
      </c>
      <c r="H15" s="20" t="s">
        <v>221</v>
      </c>
      <c r="I15" s="20">
        <v>1</v>
      </c>
      <c r="J15" s="20" t="s">
        <v>241</v>
      </c>
      <c r="K15" s="20" t="s">
        <v>255</v>
      </c>
    </row>
    <row r="16" spans="1:11" s="20" customFormat="1" x14ac:dyDescent="0.35">
      <c r="B16" s="20">
        <v>207</v>
      </c>
      <c r="C16" s="20" t="s">
        <v>220</v>
      </c>
      <c r="D16" s="20" t="s">
        <v>232</v>
      </c>
      <c r="E16" s="20" t="s">
        <v>451</v>
      </c>
      <c r="F16" s="20" t="s">
        <v>283</v>
      </c>
      <c r="H16" s="20" t="s">
        <v>221</v>
      </c>
      <c r="I16" s="20">
        <v>1</v>
      </c>
      <c r="J16" s="20" t="s">
        <v>241</v>
      </c>
      <c r="K16" s="20" t="s">
        <v>256</v>
      </c>
    </row>
    <row r="17" spans="2:11" s="20" customFormat="1" x14ac:dyDescent="0.35">
      <c r="B17" s="20">
        <v>208</v>
      </c>
      <c r="C17" s="20" t="s">
        <v>220</v>
      </c>
      <c r="D17" s="20" t="s">
        <v>454</v>
      </c>
      <c r="E17" s="20" t="s">
        <v>455</v>
      </c>
      <c r="F17" s="20" t="s">
        <v>456</v>
      </c>
      <c r="H17" s="20" t="s">
        <v>221</v>
      </c>
      <c r="I17" s="20">
        <v>1</v>
      </c>
      <c r="J17" s="20" t="s">
        <v>241</v>
      </c>
      <c r="K17" s="20" t="s">
        <v>457</v>
      </c>
    </row>
    <row r="18" spans="2:11" s="21" customFormat="1" x14ac:dyDescent="0.35">
      <c r="B18" s="21">
        <v>301</v>
      </c>
      <c r="C18" s="21" t="s">
        <v>233</v>
      </c>
      <c r="D18" s="21" t="s">
        <v>234</v>
      </c>
      <c r="F18" s="21" t="s">
        <v>275</v>
      </c>
      <c r="G18" s="21" t="s">
        <v>285</v>
      </c>
      <c r="H18" s="21" t="s">
        <v>235</v>
      </c>
      <c r="J18" s="21" t="s">
        <v>236</v>
      </c>
      <c r="K18" s="21" t="s">
        <v>239</v>
      </c>
    </row>
    <row r="19" spans="2:11" s="21" customFormat="1" x14ac:dyDescent="0.35">
      <c r="B19" s="21">
        <v>302</v>
      </c>
      <c r="C19" s="21" t="s">
        <v>233</v>
      </c>
      <c r="D19" s="21" t="s">
        <v>237</v>
      </c>
      <c r="F19" s="21" t="s">
        <v>276</v>
      </c>
      <c r="G19" s="21" t="s">
        <v>287</v>
      </c>
      <c r="H19" s="21" t="s">
        <v>235</v>
      </c>
      <c r="J19" s="21" t="s">
        <v>236</v>
      </c>
      <c r="K19" s="21" t="s">
        <v>240</v>
      </c>
    </row>
    <row r="20" spans="2:11" s="21" customFormat="1" x14ac:dyDescent="0.35">
      <c r="B20" s="21">
        <v>303</v>
      </c>
      <c r="C20" s="21" t="s">
        <v>233</v>
      </c>
      <c r="D20" s="21" t="s">
        <v>238</v>
      </c>
      <c r="F20" s="21" t="s">
        <v>277</v>
      </c>
      <c r="G20" s="21" t="s">
        <v>286</v>
      </c>
      <c r="H20" s="21" t="s">
        <v>235</v>
      </c>
      <c r="J20" s="21" t="s">
        <v>236</v>
      </c>
      <c r="K20" s="21" t="s">
        <v>257</v>
      </c>
    </row>
    <row r="21" spans="2:11" s="21" customFormat="1" x14ac:dyDescent="0.35">
      <c r="B21" s="21">
        <v>304</v>
      </c>
      <c r="C21" s="21" t="s">
        <v>233</v>
      </c>
      <c r="D21" s="21" t="s">
        <v>386</v>
      </c>
      <c r="F21" s="21" t="s">
        <v>387</v>
      </c>
      <c r="G21" s="21" t="s">
        <v>388</v>
      </c>
      <c r="H21" s="21" t="s">
        <v>235</v>
      </c>
      <c r="J21" s="21" t="s">
        <v>236</v>
      </c>
      <c r="K21" s="21" t="s">
        <v>239</v>
      </c>
    </row>
    <row r="22" spans="2:11" s="21" customFormat="1" x14ac:dyDescent="0.35">
      <c r="B22" s="21">
        <v>305</v>
      </c>
      <c r="C22" s="21" t="s">
        <v>508</v>
      </c>
      <c r="D22" s="21" t="s">
        <v>365</v>
      </c>
      <c r="F22" s="21" t="s">
        <v>276</v>
      </c>
      <c r="G22" s="21" t="s">
        <v>287</v>
      </c>
      <c r="H22" s="21" t="s">
        <v>509</v>
      </c>
      <c r="J22" s="21" t="s">
        <v>236</v>
      </c>
      <c r="K22" s="21" t="s">
        <v>240</v>
      </c>
    </row>
    <row r="23" spans="2:11" x14ac:dyDescent="0.35">
      <c r="B23" s="4">
        <v>1001</v>
      </c>
      <c r="C23" s="4" t="s">
        <v>463</v>
      </c>
      <c r="D23" s="4" t="s">
        <v>433</v>
      </c>
      <c r="F23" s="4" t="s">
        <v>436</v>
      </c>
      <c r="G23" s="4" t="s">
        <v>434</v>
      </c>
      <c r="H23" s="4" t="s">
        <v>435</v>
      </c>
      <c r="J23" s="4" t="s">
        <v>437</v>
      </c>
      <c r="K23" s="4" t="s">
        <v>439</v>
      </c>
    </row>
    <row r="24" spans="2:11" x14ac:dyDescent="0.35">
      <c r="B24" s="4">
        <v>1002</v>
      </c>
      <c r="C24" s="4" t="s">
        <v>463</v>
      </c>
      <c r="D24" s="4" t="s">
        <v>462</v>
      </c>
      <c r="F24" s="4" t="s">
        <v>464</v>
      </c>
      <c r="G24" s="4" t="s">
        <v>465</v>
      </c>
      <c r="H24" s="4" t="s">
        <v>466</v>
      </c>
      <c r="J24" s="4" t="s">
        <v>437</v>
      </c>
      <c r="K24" s="4" t="s">
        <v>518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336F-72AE-4578-BCD5-DE1011C11940}">
  <dimension ref="A1:F11"/>
  <sheetViews>
    <sheetView workbookViewId="0">
      <selection activeCell="F1" sqref="F1"/>
    </sheetView>
  </sheetViews>
  <sheetFormatPr defaultRowHeight="14.25" x14ac:dyDescent="0.2"/>
  <cols>
    <col min="3" max="3" width="10" customWidth="1"/>
  </cols>
  <sheetData>
    <row r="1" spans="1:6" ht="182.25" customHeight="1" x14ac:dyDescent="0.2">
      <c r="A1" s="1" t="s">
        <v>2</v>
      </c>
      <c r="B1" s="2" t="s">
        <v>478</v>
      </c>
      <c r="C1" s="26" t="s">
        <v>8</v>
      </c>
      <c r="D1" s="26" t="s">
        <v>9</v>
      </c>
      <c r="E1" s="26" t="s">
        <v>10</v>
      </c>
      <c r="F1" s="26" t="s">
        <v>11</v>
      </c>
    </row>
    <row r="2" spans="1:6" s="4" customFormat="1" ht="25.5" x14ac:dyDescent="0.35">
      <c r="B2" s="4">
        <v>1</v>
      </c>
      <c r="C2" s="27" t="s">
        <v>479</v>
      </c>
      <c r="D2" s="27" t="s">
        <v>491</v>
      </c>
      <c r="E2" s="27" t="s">
        <v>491</v>
      </c>
      <c r="F2" s="27" t="s">
        <v>491</v>
      </c>
    </row>
    <row r="3" spans="1:6" s="4" customFormat="1" ht="25.5" x14ac:dyDescent="0.35">
      <c r="B3" s="4">
        <v>2</v>
      </c>
      <c r="C3" s="27" t="s">
        <v>488</v>
      </c>
      <c r="D3" s="27" t="s">
        <v>492</v>
      </c>
      <c r="E3" s="27" t="s">
        <v>492</v>
      </c>
      <c r="F3" s="27" t="s">
        <v>492</v>
      </c>
    </row>
    <row r="4" spans="1:6" s="4" customFormat="1" ht="25.5" x14ac:dyDescent="0.35">
      <c r="B4" s="4">
        <v>3</v>
      </c>
      <c r="C4" s="27" t="s">
        <v>480</v>
      </c>
      <c r="D4" s="27" t="s">
        <v>493</v>
      </c>
      <c r="E4" s="27" t="s">
        <v>493</v>
      </c>
      <c r="F4" s="27" t="s">
        <v>493</v>
      </c>
    </row>
    <row r="5" spans="1:6" s="4" customFormat="1" ht="25.5" x14ac:dyDescent="0.35">
      <c r="B5" s="4">
        <v>4</v>
      </c>
      <c r="C5" s="27" t="s">
        <v>481</v>
      </c>
      <c r="D5" s="27" t="s">
        <v>494</v>
      </c>
      <c r="E5" s="27" t="s">
        <v>494</v>
      </c>
      <c r="F5" s="27" t="s">
        <v>494</v>
      </c>
    </row>
    <row r="6" spans="1:6" s="4" customFormat="1" ht="25.5" x14ac:dyDescent="0.35">
      <c r="B6" s="4">
        <v>5</v>
      </c>
      <c r="C6" s="27" t="s">
        <v>482</v>
      </c>
      <c r="D6" s="27" t="s">
        <v>495</v>
      </c>
      <c r="E6" s="27" t="s">
        <v>495</v>
      </c>
      <c r="F6" s="27" t="s">
        <v>495</v>
      </c>
    </row>
    <row r="7" spans="1:6" s="4" customFormat="1" ht="25.5" x14ac:dyDescent="0.35">
      <c r="B7" s="4">
        <v>6</v>
      </c>
      <c r="C7" s="27" t="s">
        <v>483</v>
      </c>
      <c r="D7" s="27" t="s">
        <v>496</v>
      </c>
      <c r="E7" s="27" t="s">
        <v>496</v>
      </c>
      <c r="F7" s="27" t="s">
        <v>496</v>
      </c>
    </row>
    <row r="8" spans="1:6" s="4" customFormat="1" ht="25.5" x14ac:dyDescent="0.35">
      <c r="B8" s="4">
        <v>7</v>
      </c>
      <c r="C8" s="27" t="s">
        <v>484</v>
      </c>
      <c r="D8" s="27" t="s">
        <v>497</v>
      </c>
      <c r="E8" s="27" t="s">
        <v>497</v>
      </c>
      <c r="F8" s="27" t="s">
        <v>497</v>
      </c>
    </row>
    <row r="9" spans="1:6" s="4" customFormat="1" ht="25.5" x14ac:dyDescent="0.35">
      <c r="B9" s="4">
        <v>8</v>
      </c>
      <c r="C9" s="27" t="s">
        <v>485</v>
      </c>
      <c r="D9" s="27" t="s">
        <v>498</v>
      </c>
      <c r="E9" s="27" t="s">
        <v>498</v>
      </c>
      <c r="F9" s="27" t="s">
        <v>498</v>
      </c>
    </row>
    <row r="10" spans="1:6" s="4" customFormat="1" ht="25.5" x14ac:dyDescent="0.35">
      <c r="B10" s="4">
        <v>9</v>
      </c>
      <c r="C10" s="27" t="s">
        <v>486</v>
      </c>
      <c r="D10" s="27" t="s">
        <v>499</v>
      </c>
      <c r="E10" s="27" t="s">
        <v>499</v>
      </c>
      <c r="F10" s="27" t="s">
        <v>499</v>
      </c>
    </row>
    <row r="11" spans="1:6" ht="25.5" x14ac:dyDescent="0.35">
      <c r="B11" s="4">
        <v>10</v>
      </c>
      <c r="C11" s="27" t="s">
        <v>487</v>
      </c>
      <c r="D11" s="27" t="s">
        <v>479</v>
      </c>
      <c r="E11" s="27" t="s">
        <v>479</v>
      </c>
      <c r="F11" s="27" t="s">
        <v>479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workbookViewId="0">
      <selection activeCell="E5" sqref="E5"/>
    </sheetView>
  </sheetViews>
  <sheetFormatPr defaultRowHeight="25.5" x14ac:dyDescent="0.35"/>
  <cols>
    <col min="1" max="1" width="8.75" style="4" bestFit="1" customWidth="1"/>
    <col min="2" max="16" width="9" style="4" bestFit="1" customWidth="1"/>
    <col min="17" max="16384" width="9" style="4"/>
  </cols>
  <sheetData>
    <row r="1" spans="1:16" ht="57" x14ac:dyDescent="0.35">
      <c r="A1" s="2" t="s">
        <v>34</v>
      </c>
      <c r="B1" s="9" t="str">
        <f>A2</f>
        <v>一般</v>
      </c>
      <c r="C1" s="9" t="str">
        <f>A3</f>
        <v>格斗</v>
      </c>
      <c r="D1" s="9" t="str">
        <f>A4</f>
        <v>飞行</v>
      </c>
      <c r="E1" s="9" t="str">
        <f>A5</f>
        <v>毒</v>
      </c>
      <c r="F1" s="9" t="str">
        <f>A6</f>
        <v>地面</v>
      </c>
      <c r="G1" s="9" t="str">
        <f>A7</f>
        <v>岩石</v>
      </c>
      <c r="H1" s="9" t="str">
        <f>A8</f>
        <v>虫</v>
      </c>
      <c r="I1" s="9" t="str">
        <f>A9</f>
        <v>幽灵</v>
      </c>
      <c r="J1" s="9" t="str">
        <f>A10</f>
        <v>火</v>
      </c>
      <c r="K1" s="9" t="str">
        <f>A11</f>
        <v>水</v>
      </c>
      <c r="L1" s="9" t="str">
        <f>A12</f>
        <v>草</v>
      </c>
      <c r="M1" s="9" t="str">
        <f>A13</f>
        <v>电</v>
      </c>
      <c r="N1" s="9" t="str">
        <f>A14</f>
        <v>超能</v>
      </c>
      <c r="O1" s="9" t="str">
        <f>A15</f>
        <v>冰</v>
      </c>
      <c r="P1" s="9" t="str">
        <f>A16</f>
        <v>龙</v>
      </c>
    </row>
    <row r="2" spans="1:16" x14ac:dyDescent="0.35">
      <c r="A2" s="10" t="s">
        <v>19</v>
      </c>
      <c r="B2" s="11">
        <v>1</v>
      </c>
      <c r="C2" s="11">
        <v>1</v>
      </c>
      <c r="D2" s="11">
        <v>1</v>
      </c>
      <c r="E2" s="11">
        <v>1</v>
      </c>
      <c r="F2" s="11">
        <v>1</v>
      </c>
      <c r="G2" s="11">
        <v>0.8</v>
      </c>
      <c r="H2" s="11">
        <v>1</v>
      </c>
      <c r="I2" s="11">
        <v>0.5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</row>
    <row r="3" spans="1:16" x14ac:dyDescent="0.35">
      <c r="A3" s="10" t="s">
        <v>20</v>
      </c>
      <c r="B3" s="11">
        <v>1.25</v>
      </c>
      <c r="C3" s="11">
        <v>1</v>
      </c>
      <c r="D3" s="11">
        <v>0.8</v>
      </c>
      <c r="E3" s="11">
        <v>0.8</v>
      </c>
      <c r="F3" s="11">
        <v>1</v>
      </c>
      <c r="G3" s="11">
        <v>1.25</v>
      </c>
      <c r="H3" s="11">
        <v>0.8</v>
      </c>
      <c r="I3" s="11">
        <v>0.5</v>
      </c>
      <c r="J3" s="11">
        <v>1</v>
      </c>
      <c r="K3" s="11">
        <v>1</v>
      </c>
      <c r="L3" s="11">
        <v>1</v>
      </c>
      <c r="M3" s="11">
        <v>1</v>
      </c>
      <c r="N3" s="11">
        <v>0.8</v>
      </c>
      <c r="O3" s="11">
        <v>1.25</v>
      </c>
      <c r="P3" s="11">
        <v>1</v>
      </c>
    </row>
    <row r="4" spans="1:16" x14ac:dyDescent="0.35">
      <c r="A4" s="10" t="s">
        <v>21</v>
      </c>
      <c r="B4" s="11">
        <v>1</v>
      </c>
      <c r="C4" s="11">
        <v>1.25</v>
      </c>
      <c r="D4" s="11">
        <v>1</v>
      </c>
      <c r="E4" s="11">
        <v>1</v>
      </c>
      <c r="F4" s="11">
        <v>1</v>
      </c>
      <c r="G4" s="11">
        <v>0.8</v>
      </c>
      <c r="H4" s="11">
        <v>1.25</v>
      </c>
      <c r="I4" s="11">
        <v>1</v>
      </c>
      <c r="J4" s="11">
        <v>1</v>
      </c>
      <c r="K4" s="11">
        <v>1</v>
      </c>
      <c r="L4" s="11">
        <v>1.25</v>
      </c>
      <c r="M4" s="11">
        <v>0.8</v>
      </c>
      <c r="N4" s="11">
        <v>1</v>
      </c>
      <c r="O4" s="11">
        <v>1</v>
      </c>
      <c r="P4" s="11">
        <v>1</v>
      </c>
    </row>
    <row r="5" spans="1:16" x14ac:dyDescent="0.35">
      <c r="A5" s="10" t="s">
        <v>22</v>
      </c>
      <c r="B5" s="11">
        <v>1</v>
      </c>
      <c r="C5" s="11">
        <v>1</v>
      </c>
      <c r="D5" s="11">
        <v>1</v>
      </c>
      <c r="E5" s="11">
        <v>0.8</v>
      </c>
      <c r="F5" s="11">
        <v>0.8</v>
      </c>
      <c r="G5" s="11">
        <v>0.8</v>
      </c>
      <c r="H5" s="11">
        <v>1.25</v>
      </c>
      <c r="I5" s="11">
        <v>0.8</v>
      </c>
      <c r="J5" s="11">
        <v>1</v>
      </c>
      <c r="K5" s="11">
        <v>1</v>
      </c>
      <c r="L5" s="11">
        <v>1.25</v>
      </c>
      <c r="M5" s="11">
        <v>1</v>
      </c>
      <c r="N5" s="11">
        <v>1</v>
      </c>
      <c r="O5" s="11">
        <v>1</v>
      </c>
      <c r="P5" s="11">
        <v>1</v>
      </c>
    </row>
    <row r="6" spans="1:16" x14ac:dyDescent="0.35">
      <c r="A6" s="10" t="s">
        <v>23</v>
      </c>
      <c r="B6" s="11">
        <v>1</v>
      </c>
      <c r="C6" s="11">
        <v>1</v>
      </c>
      <c r="D6" s="11">
        <v>0.5</v>
      </c>
      <c r="E6" s="11">
        <v>1.25</v>
      </c>
      <c r="F6" s="11">
        <v>1</v>
      </c>
      <c r="G6" s="11">
        <v>1.25</v>
      </c>
      <c r="H6" s="11">
        <v>0.8</v>
      </c>
      <c r="I6" s="11">
        <v>1</v>
      </c>
      <c r="J6" s="11">
        <v>1.25</v>
      </c>
      <c r="K6" s="11">
        <v>1</v>
      </c>
      <c r="L6" s="11">
        <v>0.8</v>
      </c>
      <c r="M6" s="11">
        <v>1.25</v>
      </c>
      <c r="N6" s="11">
        <v>1</v>
      </c>
      <c r="O6" s="11">
        <v>1</v>
      </c>
      <c r="P6" s="11">
        <v>1</v>
      </c>
    </row>
    <row r="7" spans="1:16" x14ac:dyDescent="0.35">
      <c r="A7" s="10" t="s">
        <v>24</v>
      </c>
      <c r="B7" s="11">
        <v>1</v>
      </c>
      <c r="C7" s="11">
        <v>0.8</v>
      </c>
      <c r="D7" s="11">
        <v>1.25</v>
      </c>
      <c r="E7" s="11">
        <v>1</v>
      </c>
      <c r="F7" s="11">
        <v>0.8</v>
      </c>
      <c r="G7" s="11">
        <v>1</v>
      </c>
      <c r="H7" s="11">
        <v>1.25</v>
      </c>
      <c r="I7" s="11">
        <v>1</v>
      </c>
      <c r="J7" s="11">
        <v>1.25</v>
      </c>
      <c r="K7" s="11">
        <v>1</v>
      </c>
      <c r="L7" s="11">
        <v>1</v>
      </c>
      <c r="M7" s="11">
        <v>1</v>
      </c>
      <c r="N7" s="11">
        <v>1</v>
      </c>
      <c r="O7" s="11">
        <v>1.25</v>
      </c>
      <c r="P7" s="11">
        <v>1</v>
      </c>
    </row>
    <row r="8" spans="1:16" x14ac:dyDescent="0.35">
      <c r="A8" s="10" t="s">
        <v>25</v>
      </c>
      <c r="B8" s="11">
        <v>1</v>
      </c>
      <c r="C8" s="11">
        <v>0.8</v>
      </c>
      <c r="D8" s="11">
        <v>0.8</v>
      </c>
      <c r="E8" s="11">
        <v>1.25</v>
      </c>
      <c r="F8" s="11">
        <v>1</v>
      </c>
      <c r="G8" s="11">
        <v>1</v>
      </c>
      <c r="H8" s="11">
        <v>1</v>
      </c>
      <c r="I8" s="11">
        <v>0.8</v>
      </c>
      <c r="J8" s="11">
        <v>0.8</v>
      </c>
      <c r="K8" s="11">
        <v>1</v>
      </c>
      <c r="L8" s="11">
        <v>1.25</v>
      </c>
      <c r="M8" s="11">
        <v>1</v>
      </c>
      <c r="N8" s="11">
        <v>1.25</v>
      </c>
      <c r="O8" s="11">
        <v>1</v>
      </c>
      <c r="P8" s="11">
        <v>1</v>
      </c>
    </row>
    <row r="9" spans="1:16" x14ac:dyDescent="0.35">
      <c r="A9" s="10" t="s">
        <v>26</v>
      </c>
      <c r="B9" s="11">
        <v>0.5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1.25</v>
      </c>
      <c r="J9" s="11">
        <v>1</v>
      </c>
      <c r="K9" s="11">
        <v>1</v>
      </c>
      <c r="L9" s="11">
        <v>1</v>
      </c>
      <c r="M9" s="11">
        <v>1</v>
      </c>
      <c r="N9" s="11">
        <v>0.5</v>
      </c>
      <c r="O9" s="11">
        <v>1</v>
      </c>
      <c r="P9" s="11">
        <v>1</v>
      </c>
    </row>
    <row r="10" spans="1:16" x14ac:dyDescent="0.35">
      <c r="A10" s="10" t="s">
        <v>27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0.8</v>
      </c>
      <c r="H10" s="11">
        <v>1.25</v>
      </c>
      <c r="I10" s="11">
        <v>1</v>
      </c>
      <c r="J10" s="11">
        <v>0.8</v>
      </c>
      <c r="K10" s="11">
        <v>0.8</v>
      </c>
      <c r="L10" s="11">
        <v>1.25</v>
      </c>
      <c r="M10" s="11">
        <v>1</v>
      </c>
      <c r="N10" s="11">
        <v>1</v>
      </c>
      <c r="O10" s="11">
        <v>1.25</v>
      </c>
      <c r="P10" s="11">
        <v>0.8</v>
      </c>
    </row>
    <row r="11" spans="1:16" x14ac:dyDescent="0.35">
      <c r="A11" s="10" t="s">
        <v>28</v>
      </c>
      <c r="B11" s="11">
        <v>1</v>
      </c>
      <c r="C11" s="11">
        <v>1</v>
      </c>
      <c r="D11" s="11">
        <v>1</v>
      </c>
      <c r="E11" s="11">
        <v>1</v>
      </c>
      <c r="F11" s="11">
        <v>1.25</v>
      </c>
      <c r="G11" s="11">
        <v>1.25</v>
      </c>
      <c r="H11" s="11">
        <v>1</v>
      </c>
      <c r="I11" s="11">
        <v>1</v>
      </c>
      <c r="J11" s="11">
        <v>1.25</v>
      </c>
      <c r="K11" s="11">
        <v>0.8</v>
      </c>
      <c r="L11" s="11">
        <v>0.8</v>
      </c>
      <c r="M11" s="11">
        <v>1</v>
      </c>
      <c r="N11" s="11">
        <v>1</v>
      </c>
      <c r="O11" s="11">
        <v>1</v>
      </c>
      <c r="P11" s="11">
        <v>0.8</v>
      </c>
    </row>
    <row r="12" spans="1:16" x14ac:dyDescent="0.35">
      <c r="A12" s="10" t="s">
        <v>29</v>
      </c>
      <c r="B12" s="11">
        <v>1</v>
      </c>
      <c r="C12" s="11">
        <v>1</v>
      </c>
      <c r="D12" s="11">
        <v>0.8</v>
      </c>
      <c r="E12" s="11">
        <v>0.8</v>
      </c>
      <c r="F12" s="11">
        <v>1.25</v>
      </c>
      <c r="G12" s="11">
        <v>1.25</v>
      </c>
      <c r="H12" s="11">
        <v>0.8</v>
      </c>
      <c r="I12" s="11">
        <v>1</v>
      </c>
      <c r="J12" s="11">
        <v>0.8</v>
      </c>
      <c r="K12" s="11">
        <v>1.25</v>
      </c>
      <c r="L12" s="11">
        <v>0.8</v>
      </c>
      <c r="M12" s="11">
        <v>1</v>
      </c>
      <c r="N12" s="11">
        <v>1</v>
      </c>
      <c r="O12" s="11">
        <v>1</v>
      </c>
      <c r="P12" s="11">
        <v>0.8</v>
      </c>
    </row>
    <row r="13" spans="1:16" x14ac:dyDescent="0.35">
      <c r="A13" s="10" t="s">
        <v>30</v>
      </c>
      <c r="B13" s="11">
        <v>1</v>
      </c>
      <c r="C13" s="11">
        <v>1</v>
      </c>
      <c r="D13" s="11">
        <v>1.25</v>
      </c>
      <c r="E13" s="11">
        <v>1</v>
      </c>
      <c r="F13" s="11">
        <v>0.5</v>
      </c>
      <c r="G13" s="11">
        <v>1</v>
      </c>
      <c r="H13" s="11">
        <v>1</v>
      </c>
      <c r="I13" s="11">
        <v>1</v>
      </c>
      <c r="J13" s="11">
        <v>1</v>
      </c>
      <c r="K13" s="11">
        <v>1.25</v>
      </c>
      <c r="L13" s="11">
        <v>1</v>
      </c>
      <c r="M13" s="11">
        <v>0.8</v>
      </c>
      <c r="N13" s="11">
        <v>1</v>
      </c>
      <c r="O13" s="11">
        <v>1</v>
      </c>
      <c r="P13" s="11">
        <v>0.8</v>
      </c>
    </row>
    <row r="14" spans="1:16" x14ac:dyDescent="0.35">
      <c r="A14" s="10" t="s">
        <v>33</v>
      </c>
      <c r="B14" s="11">
        <v>1</v>
      </c>
      <c r="C14" s="11">
        <v>1.25</v>
      </c>
      <c r="D14" s="11">
        <v>1</v>
      </c>
      <c r="E14" s="11">
        <v>1.25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0.8</v>
      </c>
      <c r="O14" s="11">
        <v>1</v>
      </c>
      <c r="P14" s="11">
        <v>1</v>
      </c>
    </row>
    <row r="15" spans="1:16" x14ac:dyDescent="0.35">
      <c r="A15" s="10" t="s">
        <v>31</v>
      </c>
      <c r="B15" s="11">
        <v>1</v>
      </c>
      <c r="C15" s="11">
        <v>1</v>
      </c>
      <c r="D15" s="11">
        <v>1.25</v>
      </c>
      <c r="E15" s="11">
        <v>1</v>
      </c>
      <c r="F15" s="11">
        <v>2</v>
      </c>
      <c r="G15" s="11">
        <v>1</v>
      </c>
      <c r="H15" s="11">
        <v>1</v>
      </c>
      <c r="I15" s="11">
        <v>1</v>
      </c>
      <c r="J15" s="11">
        <v>1</v>
      </c>
      <c r="K15" s="11">
        <v>0.8</v>
      </c>
      <c r="L15" s="11">
        <v>1.25</v>
      </c>
      <c r="M15" s="11">
        <v>1</v>
      </c>
      <c r="N15" s="11">
        <v>1</v>
      </c>
      <c r="O15" s="11">
        <v>0.8</v>
      </c>
      <c r="P15" s="11">
        <v>1.25</v>
      </c>
    </row>
    <row r="16" spans="1:16" x14ac:dyDescent="0.35">
      <c r="A16" s="10" t="s">
        <v>32</v>
      </c>
      <c r="B16" s="11">
        <v>1</v>
      </c>
      <c r="C16" s="11">
        <v>1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1</v>
      </c>
      <c r="O16" s="11">
        <v>1</v>
      </c>
      <c r="P16" s="11">
        <v>1.25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2"/>
  <sheetViews>
    <sheetView workbookViewId="0">
      <selection activeCell="H7" sqref="H7"/>
    </sheetView>
  </sheetViews>
  <sheetFormatPr defaultRowHeight="14.25" x14ac:dyDescent="0.2"/>
  <cols>
    <col min="1" max="1" width="19.75" bestFit="1" customWidth="1"/>
    <col min="2" max="5" width="7.25" bestFit="1" customWidth="1"/>
  </cols>
  <sheetData>
    <row r="1" spans="1:5" ht="112.5" x14ac:dyDescent="0.2">
      <c r="A1" s="3" t="s">
        <v>1</v>
      </c>
      <c r="B1" s="5" t="s">
        <v>5</v>
      </c>
      <c r="C1" s="5" t="s">
        <v>4</v>
      </c>
      <c r="D1" s="5" t="s">
        <v>6</v>
      </c>
      <c r="E1" s="5" t="s">
        <v>7</v>
      </c>
    </row>
    <row r="2" spans="1:5" ht="25.5" x14ac:dyDescent="0.2">
      <c r="A2" s="12" t="s">
        <v>0</v>
      </c>
      <c r="B2" s="13">
        <v>45</v>
      </c>
      <c r="C2" s="13">
        <v>49</v>
      </c>
      <c r="D2" s="13">
        <v>49</v>
      </c>
      <c r="E2" s="13">
        <v>45</v>
      </c>
    </row>
    <row r="3" spans="1:5" ht="25.5" x14ac:dyDescent="0.2">
      <c r="A3" s="12" t="s">
        <v>36</v>
      </c>
      <c r="B3" s="13">
        <v>60</v>
      </c>
      <c r="C3" s="13">
        <v>62</v>
      </c>
      <c r="D3" s="13">
        <v>63</v>
      </c>
      <c r="E3" s="13">
        <v>60</v>
      </c>
    </row>
    <row r="4" spans="1:5" ht="25.5" x14ac:dyDescent="0.2">
      <c r="A4" s="12" t="s">
        <v>37</v>
      </c>
      <c r="B4" s="13">
        <v>80</v>
      </c>
      <c r="C4" s="13">
        <v>82</v>
      </c>
      <c r="D4" s="13">
        <v>83</v>
      </c>
      <c r="E4" s="13">
        <v>80</v>
      </c>
    </row>
    <row r="5" spans="1:5" ht="25.5" x14ac:dyDescent="0.2">
      <c r="A5" s="12" t="s">
        <v>38</v>
      </c>
      <c r="B5" s="13">
        <v>39</v>
      </c>
      <c r="C5" s="13">
        <v>52</v>
      </c>
      <c r="D5" s="13">
        <v>43</v>
      </c>
      <c r="E5" s="13">
        <v>65</v>
      </c>
    </row>
    <row r="6" spans="1:5" ht="25.5" x14ac:dyDescent="0.2">
      <c r="A6" s="12" t="s">
        <v>39</v>
      </c>
      <c r="B6" s="13">
        <v>58</v>
      </c>
      <c r="C6" s="13">
        <v>64</v>
      </c>
      <c r="D6" s="13">
        <v>58</v>
      </c>
      <c r="E6" s="13">
        <v>80</v>
      </c>
    </row>
    <row r="7" spans="1:5" ht="25.5" x14ac:dyDescent="0.2">
      <c r="A7" s="12" t="s">
        <v>40</v>
      </c>
      <c r="B7" s="13">
        <v>78</v>
      </c>
      <c r="C7" s="13">
        <v>84</v>
      </c>
      <c r="D7" s="13">
        <v>78</v>
      </c>
      <c r="E7" s="13">
        <v>100</v>
      </c>
    </row>
    <row r="8" spans="1:5" ht="25.5" x14ac:dyDescent="0.2">
      <c r="A8" s="12" t="s">
        <v>41</v>
      </c>
      <c r="B8" s="13">
        <v>44</v>
      </c>
      <c r="C8" s="13">
        <v>48</v>
      </c>
      <c r="D8" s="13">
        <v>65</v>
      </c>
      <c r="E8" s="13">
        <v>43</v>
      </c>
    </row>
    <row r="9" spans="1:5" ht="25.5" x14ac:dyDescent="0.2">
      <c r="A9" s="12" t="s">
        <v>42</v>
      </c>
      <c r="B9" s="13">
        <v>59</v>
      </c>
      <c r="C9" s="13">
        <v>63</v>
      </c>
      <c r="D9" s="13">
        <v>80</v>
      </c>
      <c r="E9" s="13">
        <v>58</v>
      </c>
    </row>
    <row r="10" spans="1:5" ht="25.5" x14ac:dyDescent="0.2">
      <c r="A10" s="12" t="s">
        <v>43</v>
      </c>
      <c r="B10" s="13">
        <v>79</v>
      </c>
      <c r="C10" s="13">
        <v>83</v>
      </c>
      <c r="D10" s="13">
        <v>100</v>
      </c>
      <c r="E10" s="13">
        <v>78</v>
      </c>
    </row>
    <row r="11" spans="1:5" ht="25.5" x14ac:dyDescent="0.2">
      <c r="A11" s="12" t="s">
        <v>44</v>
      </c>
      <c r="B11" s="13">
        <v>45</v>
      </c>
      <c r="C11" s="13">
        <v>30</v>
      </c>
      <c r="D11" s="13">
        <v>35</v>
      </c>
      <c r="E11" s="13">
        <v>45</v>
      </c>
    </row>
    <row r="12" spans="1:5" ht="25.5" x14ac:dyDescent="0.2">
      <c r="A12" s="12" t="s">
        <v>45</v>
      </c>
      <c r="B12" s="13">
        <v>50</v>
      </c>
      <c r="C12" s="13">
        <v>20</v>
      </c>
      <c r="D12" s="13">
        <v>55</v>
      </c>
      <c r="E12" s="13">
        <v>30</v>
      </c>
    </row>
    <row r="13" spans="1:5" ht="25.5" x14ac:dyDescent="0.2">
      <c r="A13" s="12" t="s">
        <v>46</v>
      </c>
      <c r="B13" s="13">
        <v>60</v>
      </c>
      <c r="C13" s="13">
        <v>45</v>
      </c>
      <c r="D13" s="13">
        <v>50</v>
      </c>
      <c r="E13" s="13">
        <v>70</v>
      </c>
    </row>
    <row r="14" spans="1:5" ht="25.5" x14ac:dyDescent="0.2">
      <c r="A14" s="12" t="s">
        <v>47</v>
      </c>
      <c r="B14" s="13">
        <v>40</v>
      </c>
      <c r="C14" s="13">
        <v>35</v>
      </c>
      <c r="D14" s="13">
        <v>30</v>
      </c>
      <c r="E14" s="13">
        <v>50</v>
      </c>
    </row>
    <row r="15" spans="1:5" ht="25.5" x14ac:dyDescent="0.2">
      <c r="A15" s="12" t="s">
        <v>48</v>
      </c>
      <c r="B15" s="13">
        <v>45</v>
      </c>
      <c r="C15" s="13">
        <v>25</v>
      </c>
      <c r="D15" s="13">
        <v>50</v>
      </c>
      <c r="E15" s="13">
        <v>35</v>
      </c>
    </row>
    <row r="16" spans="1:5" ht="25.5" x14ac:dyDescent="0.2">
      <c r="A16" s="12" t="s">
        <v>49</v>
      </c>
      <c r="B16" s="13">
        <v>65</v>
      </c>
      <c r="C16" s="13">
        <v>90</v>
      </c>
      <c r="D16" s="13">
        <v>40</v>
      </c>
      <c r="E16" s="13">
        <v>75</v>
      </c>
    </row>
    <row r="17" spans="1:5" ht="25.5" x14ac:dyDescent="0.2">
      <c r="A17" s="12" t="s">
        <v>50</v>
      </c>
      <c r="B17" s="13">
        <v>40</v>
      </c>
      <c r="C17" s="13">
        <v>45</v>
      </c>
      <c r="D17" s="13">
        <v>40</v>
      </c>
      <c r="E17" s="13">
        <v>56</v>
      </c>
    </row>
    <row r="18" spans="1:5" ht="25.5" x14ac:dyDescent="0.2">
      <c r="A18" s="12" t="s">
        <v>51</v>
      </c>
      <c r="B18" s="13">
        <v>63</v>
      </c>
      <c r="C18" s="13">
        <v>60</v>
      </c>
      <c r="D18" s="13">
        <v>55</v>
      </c>
      <c r="E18" s="13">
        <v>71</v>
      </c>
    </row>
    <row r="19" spans="1:5" ht="25.5" x14ac:dyDescent="0.2">
      <c r="A19" s="12" t="s">
        <v>52</v>
      </c>
      <c r="B19" s="13">
        <v>83</v>
      </c>
      <c r="C19" s="13">
        <v>80</v>
      </c>
      <c r="D19" s="13">
        <v>75</v>
      </c>
      <c r="E19" s="13">
        <v>101</v>
      </c>
    </row>
    <row r="20" spans="1:5" ht="25.5" x14ac:dyDescent="0.2">
      <c r="A20" s="12" t="s">
        <v>53</v>
      </c>
      <c r="B20" s="13">
        <v>30</v>
      </c>
      <c r="C20" s="13">
        <v>56</v>
      </c>
      <c r="D20" s="13">
        <v>35</v>
      </c>
      <c r="E20" s="13">
        <v>72</v>
      </c>
    </row>
    <row r="21" spans="1:5" ht="25.5" x14ac:dyDescent="0.2">
      <c r="A21" s="12" t="s">
        <v>54</v>
      </c>
      <c r="B21" s="13">
        <v>55</v>
      </c>
      <c r="C21" s="13">
        <v>81</v>
      </c>
      <c r="D21" s="13">
        <v>60</v>
      </c>
      <c r="E21" s="13">
        <v>97</v>
      </c>
    </row>
    <row r="22" spans="1:5" ht="25.5" x14ac:dyDescent="0.2">
      <c r="A22" s="12" t="s">
        <v>55</v>
      </c>
      <c r="B22" s="13">
        <v>40</v>
      </c>
      <c r="C22" s="13">
        <v>60</v>
      </c>
      <c r="D22" s="13">
        <v>30</v>
      </c>
      <c r="E22" s="13">
        <v>70</v>
      </c>
    </row>
    <row r="23" spans="1:5" ht="25.5" x14ac:dyDescent="0.2">
      <c r="A23" s="12" t="s">
        <v>56</v>
      </c>
      <c r="B23" s="13">
        <v>65</v>
      </c>
      <c r="C23" s="13">
        <v>90</v>
      </c>
      <c r="D23" s="13">
        <v>65</v>
      </c>
      <c r="E23" s="13">
        <v>100</v>
      </c>
    </row>
    <row r="24" spans="1:5" ht="25.5" x14ac:dyDescent="0.2">
      <c r="A24" s="12" t="s">
        <v>57</v>
      </c>
      <c r="B24" s="13">
        <v>35</v>
      </c>
      <c r="C24" s="13">
        <v>60</v>
      </c>
      <c r="D24" s="13">
        <v>44</v>
      </c>
      <c r="E24" s="13">
        <v>55</v>
      </c>
    </row>
    <row r="25" spans="1:5" ht="25.5" x14ac:dyDescent="0.2">
      <c r="A25" s="12" t="s">
        <v>58</v>
      </c>
      <c r="B25" s="13">
        <v>60</v>
      </c>
      <c r="C25" s="13">
        <v>95</v>
      </c>
      <c r="D25" s="13">
        <v>69</v>
      </c>
      <c r="E25" s="13">
        <v>80</v>
      </c>
    </row>
    <row r="26" spans="1:5" ht="25.5" x14ac:dyDescent="0.2">
      <c r="A26" s="12" t="s">
        <v>59</v>
      </c>
      <c r="B26" s="13">
        <v>35</v>
      </c>
      <c r="C26" s="13">
        <v>55</v>
      </c>
      <c r="D26" s="13">
        <v>40</v>
      </c>
      <c r="E26" s="13">
        <v>90</v>
      </c>
    </row>
    <row r="27" spans="1:5" ht="25.5" x14ac:dyDescent="0.2">
      <c r="A27" s="12" t="s">
        <v>60</v>
      </c>
      <c r="B27" s="13">
        <v>60</v>
      </c>
      <c r="C27" s="13">
        <v>90</v>
      </c>
      <c r="D27" s="13">
        <v>55</v>
      </c>
      <c r="E27" s="13">
        <v>110</v>
      </c>
    </row>
    <row r="28" spans="1:5" ht="25.5" x14ac:dyDescent="0.2">
      <c r="A28" s="12" t="s">
        <v>61</v>
      </c>
      <c r="B28" s="13">
        <v>50</v>
      </c>
      <c r="C28" s="13">
        <v>75</v>
      </c>
      <c r="D28" s="13">
        <v>85</v>
      </c>
      <c r="E28" s="13">
        <v>40</v>
      </c>
    </row>
    <row r="29" spans="1:5" ht="25.5" x14ac:dyDescent="0.2">
      <c r="A29" s="12" t="s">
        <v>62</v>
      </c>
      <c r="B29" s="13">
        <v>75</v>
      </c>
      <c r="C29" s="13">
        <v>100</v>
      </c>
      <c r="D29" s="13">
        <v>110</v>
      </c>
      <c r="E29" s="13">
        <v>65</v>
      </c>
    </row>
    <row r="30" spans="1:5" ht="25.5" x14ac:dyDescent="0.2">
      <c r="A30" s="12" t="s">
        <v>63</v>
      </c>
      <c r="B30" s="13">
        <v>55</v>
      </c>
      <c r="C30" s="13">
        <v>47</v>
      </c>
      <c r="D30" s="13">
        <v>52</v>
      </c>
      <c r="E30" s="13">
        <v>41</v>
      </c>
    </row>
    <row r="31" spans="1:5" ht="25.5" x14ac:dyDescent="0.2">
      <c r="A31" s="12" t="s">
        <v>64</v>
      </c>
      <c r="B31" s="13">
        <v>70</v>
      </c>
      <c r="C31" s="13">
        <v>62</v>
      </c>
      <c r="D31" s="13">
        <v>67</v>
      </c>
      <c r="E31" s="13">
        <v>56</v>
      </c>
    </row>
    <row r="32" spans="1:5" ht="25.5" x14ac:dyDescent="0.2">
      <c r="A32" s="12" t="s">
        <v>65</v>
      </c>
      <c r="B32" s="13">
        <v>90</v>
      </c>
      <c r="C32" s="13">
        <v>92</v>
      </c>
      <c r="D32" s="13">
        <v>87</v>
      </c>
      <c r="E32" s="13">
        <v>76</v>
      </c>
    </row>
    <row r="33" spans="1:5" ht="25.5" x14ac:dyDescent="0.2">
      <c r="A33" s="12" t="s">
        <v>66</v>
      </c>
      <c r="B33" s="13">
        <v>46</v>
      </c>
      <c r="C33" s="13">
        <v>57</v>
      </c>
      <c r="D33" s="13">
        <v>40</v>
      </c>
      <c r="E33" s="13">
        <v>50</v>
      </c>
    </row>
    <row r="34" spans="1:5" ht="25.5" x14ac:dyDescent="0.2">
      <c r="A34" s="12" t="s">
        <v>67</v>
      </c>
      <c r="B34" s="13">
        <v>61</v>
      </c>
      <c r="C34" s="13">
        <v>72</v>
      </c>
      <c r="D34" s="13">
        <v>57</v>
      </c>
      <c r="E34" s="13">
        <v>65</v>
      </c>
    </row>
    <row r="35" spans="1:5" ht="25.5" x14ac:dyDescent="0.2">
      <c r="A35" s="12" t="s">
        <v>68</v>
      </c>
      <c r="B35" s="13">
        <v>81</v>
      </c>
      <c r="C35" s="13">
        <v>102</v>
      </c>
      <c r="D35" s="13">
        <v>77</v>
      </c>
      <c r="E35" s="13">
        <v>85</v>
      </c>
    </row>
    <row r="36" spans="1:5" ht="25.5" x14ac:dyDescent="0.2">
      <c r="A36" s="12" t="s">
        <v>69</v>
      </c>
      <c r="B36" s="13">
        <v>70</v>
      </c>
      <c r="C36" s="13">
        <v>45</v>
      </c>
      <c r="D36" s="13">
        <v>48</v>
      </c>
      <c r="E36" s="13">
        <v>35</v>
      </c>
    </row>
    <row r="37" spans="1:5" ht="25.5" x14ac:dyDescent="0.2">
      <c r="A37" s="12" t="s">
        <v>70</v>
      </c>
      <c r="B37" s="13">
        <v>95</v>
      </c>
      <c r="C37" s="13">
        <v>70</v>
      </c>
      <c r="D37" s="13">
        <v>73</v>
      </c>
      <c r="E37" s="13">
        <v>60</v>
      </c>
    </row>
    <row r="38" spans="1:5" ht="25.5" x14ac:dyDescent="0.2">
      <c r="A38" s="12" t="s">
        <v>71</v>
      </c>
      <c r="B38" s="13">
        <v>38</v>
      </c>
      <c r="C38" s="13">
        <v>41</v>
      </c>
      <c r="D38" s="13">
        <v>40</v>
      </c>
      <c r="E38" s="13">
        <v>65</v>
      </c>
    </row>
    <row r="39" spans="1:5" ht="25.5" x14ac:dyDescent="0.2">
      <c r="A39" s="12" t="s">
        <v>72</v>
      </c>
      <c r="B39" s="13">
        <v>73</v>
      </c>
      <c r="C39" s="13">
        <v>76</v>
      </c>
      <c r="D39" s="13">
        <v>75</v>
      </c>
      <c r="E39" s="13">
        <v>100</v>
      </c>
    </row>
    <row r="40" spans="1:5" ht="25.5" x14ac:dyDescent="0.2">
      <c r="A40" s="12" t="s">
        <v>73</v>
      </c>
      <c r="B40" s="13">
        <v>115</v>
      </c>
      <c r="C40" s="13">
        <v>45</v>
      </c>
      <c r="D40" s="13">
        <v>20</v>
      </c>
      <c r="E40" s="13">
        <v>20</v>
      </c>
    </row>
    <row r="41" spans="1:5" ht="25.5" x14ac:dyDescent="0.2">
      <c r="A41" s="12" t="s">
        <v>74</v>
      </c>
      <c r="B41" s="13">
        <v>140</v>
      </c>
      <c r="C41" s="13">
        <v>70</v>
      </c>
      <c r="D41" s="13">
        <v>45</v>
      </c>
      <c r="E41" s="13">
        <v>45</v>
      </c>
    </row>
    <row r="42" spans="1:5" ht="25.5" x14ac:dyDescent="0.2">
      <c r="A42" s="12" t="s">
        <v>75</v>
      </c>
      <c r="B42" s="13">
        <v>40</v>
      </c>
      <c r="C42" s="13">
        <v>45</v>
      </c>
      <c r="D42" s="13">
        <v>35</v>
      </c>
      <c r="E42" s="13">
        <v>55</v>
      </c>
    </row>
    <row r="43" spans="1:5" ht="25.5" x14ac:dyDescent="0.2">
      <c r="A43" s="12" t="s">
        <v>76</v>
      </c>
      <c r="B43" s="13">
        <v>75</v>
      </c>
      <c r="C43" s="13">
        <v>80</v>
      </c>
      <c r="D43" s="13">
        <v>70</v>
      </c>
      <c r="E43" s="13">
        <v>90</v>
      </c>
    </row>
    <row r="44" spans="1:5" ht="25.5" x14ac:dyDescent="0.2">
      <c r="A44" s="12" t="s">
        <v>77</v>
      </c>
      <c r="B44" s="13">
        <v>45</v>
      </c>
      <c r="C44" s="13">
        <v>50</v>
      </c>
      <c r="D44" s="13">
        <v>55</v>
      </c>
      <c r="E44" s="13">
        <v>30</v>
      </c>
    </row>
    <row r="45" spans="1:5" ht="25.5" x14ac:dyDescent="0.2">
      <c r="A45" s="12" t="s">
        <v>78</v>
      </c>
      <c r="B45" s="13">
        <v>60</v>
      </c>
      <c r="C45" s="13">
        <v>65</v>
      </c>
      <c r="D45" s="13">
        <v>70</v>
      </c>
      <c r="E45" s="13">
        <v>40</v>
      </c>
    </row>
    <row r="46" spans="1:5" ht="25.5" x14ac:dyDescent="0.2">
      <c r="A46" s="12" t="s">
        <v>79</v>
      </c>
      <c r="B46" s="13">
        <v>75</v>
      </c>
      <c r="C46" s="13">
        <v>80</v>
      </c>
      <c r="D46" s="13">
        <v>85</v>
      </c>
      <c r="E46" s="13">
        <v>50</v>
      </c>
    </row>
    <row r="47" spans="1:5" ht="25.5" x14ac:dyDescent="0.2">
      <c r="A47" s="12" t="s">
        <v>80</v>
      </c>
      <c r="B47" s="13">
        <v>35</v>
      </c>
      <c r="C47" s="13">
        <v>70</v>
      </c>
      <c r="D47" s="13">
        <v>55</v>
      </c>
      <c r="E47" s="13">
        <v>25</v>
      </c>
    </row>
    <row r="48" spans="1:5" ht="25.5" x14ac:dyDescent="0.2">
      <c r="A48" s="12" t="s">
        <v>81</v>
      </c>
      <c r="B48" s="13">
        <v>60</v>
      </c>
      <c r="C48" s="13">
        <v>95</v>
      </c>
      <c r="D48" s="13">
        <v>80</v>
      </c>
      <c r="E48" s="13">
        <v>30</v>
      </c>
    </row>
    <row r="49" spans="1:5" ht="25.5" x14ac:dyDescent="0.2">
      <c r="A49" s="12" t="s">
        <v>82</v>
      </c>
      <c r="B49" s="13">
        <v>60</v>
      </c>
      <c r="C49" s="13">
        <v>55</v>
      </c>
      <c r="D49" s="13">
        <v>50</v>
      </c>
      <c r="E49" s="13">
        <v>45</v>
      </c>
    </row>
    <row r="50" spans="1:5" ht="25.5" x14ac:dyDescent="0.2">
      <c r="A50" s="12" t="s">
        <v>83</v>
      </c>
      <c r="B50" s="13">
        <v>70</v>
      </c>
      <c r="C50" s="13">
        <v>65</v>
      </c>
      <c r="D50" s="13">
        <v>60</v>
      </c>
      <c r="E50" s="13">
        <v>90</v>
      </c>
    </row>
    <row r="51" spans="1:5" ht="25.5" x14ac:dyDescent="0.2">
      <c r="A51" s="12" t="s">
        <v>84</v>
      </c>
      <c r="B51" s="13">
        <v>10</v>
      </c>
      <c r="C51" s="13">
        <v>55</v>
      </c>
      <c r="D51" s="13">
        <v>25</v>
      </c>
      <c r="E51" s="13">
        <v>95</v>
      </c>
    </row>
    <row r="52" spans="1:5" ht="25.5" x14ac:dyDescent="0.2">
      <c r="A52" s="12" t="s">
        <v>85</v>
      </c>
      <c r="B52" s="13">
        <v>35</v>
      </c>
      <c r="C52" s="13">
        <v>100</v>
      </c>
      <c r="D52" s="13">
        <v>50</v>
      </c>
      <c r="E52" s="13">
        <v>120</v>
      </c>
    </row>
    <row r="53" spans="1:5" ht="25.5" x14ac:dyDescent="0.2">
      <c r="A53" s="12" t="s">
        <v>86</v>
      </c>
      <c r="B53" s="13">
        <v>40</v>
      </c>
      <c r="C53" s="13">
        <v>45</v>
      </c>
      <c r="D53" s="13">
        <v>35</v>
      </c>
      <c r="E53" s="13">
        <v>90</v>
      </c>
    </row>
    <row r="54" spans="1:5" ht="25.5" x14ac:dyDescent="0.2">
      <c r="A54" s="12" t="s">
        <v>87</v>
      </c>
      <c r="B54" s="13">
        <v>65</v>
      </c>
      <c r="C54" s="13">
        <v>70</v>
      </c>
      <c r="D54" s="13">
        <v>60</v>
      </c>
      <c r="E54" s="13">
        <v>115</v>
      </c>
    </row>
    <row r="55" spans="1:5" ht="25.5" x14ac:dyDescent="0.2">
      <c r="A55" s="12" t="s">
        <v>88</v>
      </c>
      <c r="B55" s="13">
        <v>50</v>
      </c>
      <c r="C55" s="13">
        <v>52</v>
      </c>
      <c r="D55" s="13">
        <v>48</v>
      </c>
      <c r="E55" s="13">
        <v>55</v>
      </c>
    </row>
    <row r="56" spans="1:5" ht="25.5" x14ac:dyDescent="0.2">
      <c r="A56" s="12" t="s">
        <v>89</v>
      </c>
      <c r="B56" s="13">
        <v>80</v>
      </c>
      <c r="C56" s="13">
        <v>82</v>
      </c>
      <c r="D56" s="13">
        <v>78</v>
      </c>
      <c r="E56" s="13">
        <v>85</v>
      </c>
    </row>
    <row r="57" spans="1:5" ht="25.5" x14ac:dyDescent="0.2">
      <c r="A57" s="12" t="s">
        <v>90</v>
      </c>
      <c r="B57" s="13">
        <v>40</v>
      </c>
      <c r="C57" s="13">
        <v>80</v>
      </c>
      <c r="D57" s="13">
        <v>35</v>
      </c>
      <c r="E57" s="13">
        <v>70</v>
      </c>
    </row>
    <row r="58" spans="1:5" ht="25.5" x14ac:dyDescent="0.2">
      <c r="A58" s="12" t="s">
        <v>91</v>
      </c>
      <c r="B58" s="13">
        <v>65</v>
      </c>
      <c r="C58" s="13">
        <v>105</v>
      </c>
      <c r="D58" s="13">
        <v>60</v>
      </c>
      <c r="E58" s="13">
        <v>95</v>
      </c>
    </row>
    <row r="59" spans="1:5" ht="25.5" x14ac:dyDescent="0.2">
      <c r="A59" s="12" t="s">
        <v>92</v>
      </c>
      <c r="B59" s="13">
        <v>55</v>
      </c>
      <c r="C59" s="13">
        <v>70</v>
      </c>
      <c r="D59" s="13">
        <v>45</v>
      </c>
      <c r="E59" s="13">
        <v>60</v>
      </c>
    </row>
    <row r="60" spans="1:5" ht="25.5" x14ac:dyDescent="0.2">
      <c r="A60" s="12" t="s">
        <v>93</v>
      </c>
      <c r="B60" s="13">
        <v>90</v>
      </c>
      <c r="C60" s="13">
        <v>110</v>
      </c>
      <c r="D60" s="13">
        <v>80</v>
      </c>
      <c r="E60" s="13">
        <v>95</v>
      </c>
    </row>
    <row r="61" spans="1:5" ht="25.5" x14ac:dyDescent="0.2">
      <c r="A61" s="12" t="s">
        <v>94</v>
      </c>
      <c r="B61" s="13">
        <v>40</v>
      </c>
      <c r="C61" s="13">
        <v>50</v>
      </c>
      <c r="D61" s="13">
        <v>40</v>
      </c>
      <c r="E61" s="13">
        <v>90</v>
      </c>
    </row>
    <row r="62" spans="1:5" ht="25.5" x14ac:dyDescent="0.2">
      <c r="A62" s="12" t="s">
        <v>95</v>
      </c>
      <c r="B62" s="13">
        <v>65</v>
      </c>
      <c r="C62" s="13">
        <v>65</v>
      </c>
      <c r="D62" s="13">
        <v>65</v>
      </c>
      <c r="E62" s="13">
        <v>90</v>
      </c>
    </row>
    <row r="63" spans="1:5" ht="25.5" x14ac:dyDescent="0.2">
      <c r="A63" s="12" t="s">
        <v>96</v>
      </c>
      <c r="B63" s="13">
        <v>90</v>
      </c>
      <c r="C63" s="13">
        <v>95</v>
      </c>
      <c r="D63" s="13">
        <v>95</v>
      </c>
      <c r="E63" s="13">
        <v>70</v>
      </c>
    </row>
    <row r="64" spans="1:5" ht="25.5" x14ac:dyDescent="0.2">
      <c r="A64" s="12" t="s">
        <v>97</v>
      </c>
      <c r="B64" s="13">
        <v>25</v>
      </c>
      <c r="C64" s="13">
        <v>20</v>
      </c>
      <c r="D64" s="13">
        <v>15</v>
      </c>
      <c r="E64" s="13">
        <v>90</v>
      </c>
    </row>
    <row r="65" spans="1:5" ht="25.5" x14ac:dyDescent="0.2">
      <c r="A65" s="12" t="s">
        <v>98</v>
      </c>
      <c r="B65" s="13">
        <v>40</v>
      </c>
      <c r="C65" s="13">
        <v>35</v>
      </c>
      <c r="D65" s="13">
        <v>30</v>
      </c>
      <c r="E65" s="13">
        <v>105</v>
      </c>
    </row>
    <row r="66" spans="1:5" ht="25.5" x14ac:dyDescent="0.2">
      <c r="A66" s="12" t="s">
        <v>99</v>
      </c>
      <c r="B66" s="13">
        <v>55</v>
      </c>
      <c r="C66" s="13">
        <v>50</v>
      </c>
      <c r="D66" s="13">
        <v>45</v>
      </c>
      <c r="E66" s="13">
        <v>120</v>
      </c>
    </row>
    <row r="67" spans="1:5" ht="25.5" x14ac:dyDescent="0.2">
      <c r="A67" s="12" t="s">
        <v>100</v>
      </c>
      <c r="B67" s="13">
        <v>70</v>
      </c>
      <c r="C67" s="13">
        <v>80</v>
      </c>
      <c r="D67" s="13">
        <v>50</v>
      </c>
      <c r="E67" s="13">
        <v>35</v>
      </c>
    </row>
    <row r="68" spans="1:5" ht="25.5" x14ac:dyDescent="0.2">
      <c r="A68" s="12" t="s">
        <v>101</v>
      </c>
      <c r="B68" s="13">
        <v>80</v>
      </c>
      <c r="C68" s="13">
        <v>100</v>
      </c>
      <c r="D68" s="13">
        <v>70</v>
      </c>
      <c r="E68" s="13">
        <v>45</v>
      </c>
    </row>
    <row r="69" spans="1:5" ht="25.5" x14ac:dyDescent="0.2">
      <c r="A69" s="12" t="s">
        <v>102</v>
      </c>
      <c r="B69" s="13">
        <v>90</v>
      </c>
      <c r="C69" s="13">
        <v>130</v>
      </c>
      <c r="D69" s="13">
        <v>80</v>
      </c>
      <c r="E69" s="13">
        <v>55</v>
      </c>
    </row>
    <row r="70" spans="1:5" ht="25.5" x14ac:dyDescent="0.2">
      <c r="A70" s="12" t="s">
        <v>103</v>
      </c>
      <c r="B70" s="13">
        <v>50</v>
      </c>
      <c r="C70" s="13">
        <v>75</v>
      </c>
      <c r="D70" s="13">
        <v>35</v>
      </c>
      <c r="E70" s="13">
        <v>40</v>
      </c>
    </row>
    <row r="71" spans="1:5" ht="25.5" x14ac:dyDescent="0.2">
      <c r="A71" s="12" t="s">
        <v>104</v>
      </c>
      <c r="B71" s="13">
        <v>65</v>
      </c>
      <c r="C71" s="13">
        <v>90</v>
      </c>
      <c r="D71" s="13">
        <v>50</v>
      </c>
      <c r="E71" s="13">
        <v>55</v>
      </c>
    </row>
    <row r="72" spans="1:5" ht="25.5" x14ac:dyDescent="0.2">
      <c r="A72" s="12" t="s">
        <v>105</v>
      </c>
      <c r="B72" s="13">
        <v>80</v>
      </c>
      <c r="C72" s="13">
        <v>105</v>
      </c>
      <c r="D72" s="13">
        <v>65</v>
      </c>
      <c r="E72" s="13">
        <v>70</v>
      </c>
    </row>
    <row r="73" spans="1:5" ht="25.5" x14ac:dyDescent="0.2">
      <c r="A73" s="12" t="s">
        <v>106</v>
      </c>
      <c r="B73" s="13">
        <v>40</v>
      </c>
      <c r="C73" s="13">
        <v>40</v>
      </c>
      <c r="D73" s="13">
        <v>35</v>
      </c>
      <c r="E73" s="13">
        <v>70</v>
      </c>
    </row>
    <row r="74" spans="1:5" ht="25.5" x14ac:dyDescent="0.2">
      <c r="A74" s="12" t="s">
        <v>107</v>
      </c>
      <c r="B74" s="13">
        <v>80</v>
      </c>
      <c r="C74" s="13">
        <v>70</v>
      </c>
      <c r="D74" s="13">
        <v>65</v>
      </c>
      <c r="E74" s="13">
        <v>100</v>
      </c>
    </row>
    <row r="75" spans="1:5" ht="25.5" x14ac:dyDescent="0.2">
      <c r="A75" s="12" t="s">
        <v>108</v>
      </c>
      <c r="B75" s="13">
        <v>40</v>
      </c>
      <c r="C75" s="13">
        <v>80</v>
      </c>
      <c r="D75" s="13">
        <v>100</v>
      </c>
      <c r="E75" s="13">
        <v>20</v>
      </c>
    </row>
    <row r="76" spans="1:5" ht="25.5" x14ac:dyDescent="0.2">
      <c r="A76" s="12" t="s">
        <v>109</v>
      </c>
      <c r="B76" s="13">
        <v>55</v>
      </c>
      <c r="C76" s="13">
        <v>95</v>
      </c>
      <c r="D76" s="13">
        <v>115</v>
      </c>
      <c r="E76" s="13">
        <v>35</v>
      </c>
    </row>
    <row r="77" spans="1:5" ht="25.5" x14ac:dyDescent="0.2">
      <c r="A77" s="12" t="s">
        <v>110</v>
      </c>
      <c r="B77" s="13">
        <v>80</v>
      </c>
      <c r="C77" s="13">
        <v>120</v>
      </c>
      <c r="D77" s="13">
        <v>130</v>
      </c>
      <c r="E77" s="13">
        <v>45</v>
      </c>
    </row>
    <row r="78" spans="1:5" ht="25.5" x14ac:dyDescent="0.2">
      <c r="A78" s="12" t="s">
        <v>111</v>
      </c>
      <c r="B78" s="13">
        <v>50</v>
      </c>
      <c r="C78" s="13">
        <v>85</v>
      </c>
      <c r="D78" s="13">
        <v>55</v>
      </c>
      <c r="E78" s="13">
        <v>90</v>
      </c>
    </row>
    <row r="79" spans="1:5" ht="25.5" x14ac:dyDescent="0.2">
      <c r="A79" s="12" t="s">
        <v>112</v>
      </c>
      <c r="B79" s="13">
        <v>65</v>
      </c>
      <c r="C79" s="13">
        <v>100</v>
      </c>
      <c r="D79" s="13">
        <v>70</v>
      </c>
      <c r="E79" s="13">
        <v>105</v>
      </c>
    </row>
    <row r="80" spans="1:5" ht="25.5" x14ac:dyDescent="0.2">
      <c r="A80" s="12" t="s">
        <v>113</v>
      </c>
      <c r="B80" s="13">
        <v>90</v>
      </c>
      <c r="C80" s="13">
        <v>65</v>
      </c>
      <c r="D80" s="13">
        <v>65</v>
      </c>
      <c r="E80" s="13">
        <v>15</v>
      </c>
    </row>
    <row r="81" spans="1:5" ht="25.5" x14ac:dyDescent="0.2">
      <c r="A81" s="12" t="s">
        <v>114</v>
      </c>
      <c r="B81" s="13">
        <v>95</v>
      </c>
      <c r="C81" s="13">
        <v>75</v>
      </c>
      <c r="D81" s="13">
        <v>110</v>
      </c>
      <c r="E81" s="13">
        <v>30</v>
      </c>
    </row>
    <row r="82" spans="1:5" ht="25.5" x14ac:dyDescent="0.2">
      <c r="A82" s="12" t="s">
        <v>115</v>
      </c>
      <c r="B82" s="13">
        <v>25</v>
      </c>
      <c r="C82" s="13">
        <v>35</v>
      </c>
      <c r="D82" s="13">
        <v>70</v>
      </c>
      <c r="E82" s="13">
        <v>45</v>
      </c>
    </row>
    <row r="83" spans="1:5" ht="25.5" x14ac:dyDescent="0.2">
      <c r="A83" s="12" t="s">
        <v>116</v>
      </c>
      <c r="B83" s="13">
        <v>50</v>
      </c>
      <c r="C83" s="13">
        <v>60</v>
      </c>
      <c r="D83" s="13">
        <v>95</v>
      </c>
      <c r="E83" s="13">
        <v>70</v>
      </c>
    </row>
    <row r="84" spans="1:5" ht="25.5" x14ac:dyDescent="0.2">
      <c r="A84" s="12" t="s">
        <v>117</v>
      </c>
      <c r="B84" s="13">
        <v>52</v>
      </c>
      <c r="C84" s="13">
        <v>90</v>
      </c>
      <c r="D84" s="13">
        <v>55</v>
      </c>
      <c r="E84" s="13">
        <v>60</v>
      </c>
    </row>
    <row r="85" spans="1:5" ht="25.5" x14ac:dyDescent="0.2">
      <c r="A85" s="12" t="s">
        <v>118</v>
      </c>
      <c r="B85" s="13">
        <v>35</v>
      </c>
      <c r="C85" s="13">
        <v>85</v>
      </c>
      <c r="D85" s="13">
        <v>45</v>
      </c>
      <c r="E85" s="13">
        <v>75</v>
      </c>
    </row>
    <row r="86" spans="1:5" ht="25.5" x14ac:dyDescent="0.2">
      <c r="A86" s="12" t="s">
        <v>119</v>
      </c>
      <c r="B86" s="13">
        <v>60</v>
      </c>
      <c r="C86" s="13">
        <v>110</v>
      </c>
      <c r="D86" s="13">
        <v>70</v>
      </c>
      <c r="E86" s="13">
        <v>110</v>
      </c>
    </row>
    <row r="87" spans="1:5" ht="25.5" x14ac:dyDescent="0.2">
      <c r="A87" s="12" t="s">
        <v>120</v>
      </c>
      <c r="B87" s="13">
        <v>65</v>
      </c>
      <c r="C87" s="13">
        <v>45</v>
      </c>
      <c r="D87" s="13">
        <v>55</v>
      </c>
      <c r="E87" s="13">
        <v>45</v>
      </c>
    </row>
    <row r="88" spans="1:5" ht="25.5" x14ac:dyDescent="0.2">
      <c r="A88" s="12" t="s">
        <v>121</v>
      </c>
      <c r="B88" s="13">
        <v>90</v>
      </c>
      <c r="C88" s="13">
        <v>70</v>
      </c>
      <c r="D88" s="13">
        <v>80</v>
      </c>
      <c r="E88" s="13">
        <v>70</v>
      </c>
    </row>
    <row r="89" spans="1:5" ht="25.5" x14ac:dyDescent="0.2">
      <c r="A89" s="12" t="s">
        <v>122</v>
      </c>
      <c r="B89" s="13">
        <v>80</v>
      </c>
      <c r="C89" s="13">
        <v>80</v>
      </c>
      <c r="D89" s="13">
        <v>50</v>
      </c>
      <c r="E89" s="13">
        <v>25</v>
      </c>
    </row>
    <row r="90" spans="1:5" ht="25.5" x14ac:dyDescent="0.2">
      <c r="A90" s="12" t="s">
        <v>123</v>
      </c>
      <c r="B90" s="13">
        <v>105</v>
      </c>
      <c r="C90" s="13">
        <v>105</v>
      </c>
      <c r="D90" s="13">
        <v>75</v>
      </c>
      <c r="E90" s="13">
        <v>50</v>
      </c>
    </row>
    <row r="91" spans="1:5" ht="25.5" x14ac:dyDescent="0.2">
      <c r="A91" s="12" t="s">
        <v>124</v>
      </c>
      <c r="B91" s="13">
        <v>30</v>
      </c>
      <c r="C91" s="13">
        <v>65</v>
      </c>
      <c r="D91" s="13">
        <v>100</v>
      </c>
      <c r="E91" s="13">
        <v>40</v>
      </c>
    </row>
    <row r="92" spans="1:5" ht="25.5" x14ac:dyDescent="0.2">
      <c r="A92" s="12" t="s">
        <v>125</v>
      </c>
      <c r="B92" s="13">
        <v>50</v>
      </c>
      <c r="C92" s="13">
        <v>95</v>
      </c>
      <c r="D92" s="13">
        <v>180</v>
      </c>
      <c r="E92" s="13">
        <v>70</v>
      </c>
    </row>
    <row r="93" spans="1:5" ht="25.5" x14ac:dyDescent="0.2">
      <c r="A93" s="12" t="s">
        <v>126</v>
      </c>
      <c r="B93" s="13">
        <v>30</v>
      </c>
      <c r="C93" s="13">
        <v>35</v>
      </c>
      <c r="D93" s="13">
        <v>30</v>
      </c>
      <c r="E93" s="13">
        <v>80</v>
      </c>
    </row>
    <row r="94" spans="1:5" ht="25.5" x14ac:dyDescent="0.2">
      <c r="A94" s="12" t="s">
        <v>127</v>
      </c>
      <c r="B94" s="13">
        <v>45</v>
      </c>
      <c r="C94" s="13">
        <v>50</v>
      </c>
      <c r="D94" s="13">
        <v>45</v>
      </c>
      <c r="E94" s="13">
        <v>95</v>
      </c>
    </row>
    <row r="95" spans="1:5" ht="25.5" x14ac:dyDescent="0.2">
      <c r="A95" s="12" t="s">
        <v>128</v>
      </c>
      <c r="B95" s="13">
        <v>60</v>
      </c>
      <c r="C95" s="13">
        <v>65</v>
      </c>
      <c r="D95" s="13">
        <v>60</v>
      </c>
      <c r="E95" s="13">
        <v>110</v>
      </c>
    </row>
    <row r="96" spans="1:5" ht="25.5" x14ac:dyDescent="0.2">
      <c r="A96" s="12" t="s">
        <v>129</v>
      </c>
      <c r="B96" s="13">
        <v>35</v>
      </c>
      <c r="C96" s="13">
        <v>45</v>
      </c>
      <c r="D96" s="13">
        <v>160</v>
      </c>
      <c r="E96" s="13">
        <v>70</v>
      </c>
    </row>
    <row r="97" spans="1:5" ht="25.5" x14ac:dyDescent="0.2">
      <c r="A97" s="12" t="s">
        <v>130</v>
      </c>
      <c r="B97" s="13">
        <v>60</v>
      </c>
      <c r="C97" s="13">
        <v>48</v>
      </c>
      <c r="D97" s="13">
        <v>45</v>
      </c>
      <c r="E97" s="13">
        <v>42</v>
      </c>
    </row>
    <row r="98" spans="1:5" ht="25.5" x14ac:dyDescent="0.2">
      <c r="A98" s="12" t="s">
        <v>131</v>
      </c>
      <c r="B98" s="13">
        <v>85</v>
      </c>
      <c r="C98" s="13">
        <v>73</v>
      </c>
      <c r="D98" s="13">
        <v>70</v>
      </c>
      <c r="E98" s="13">
        <v>67</v>
      </c>
    </row>
    <row r="99" spans="1:5" ht="25.5" x14ac:dyDescent="0.2">
      <c r="A99" s="12" t="s">
        <v>132</v>
      </c>
      <c r="B99" s="13">
        <v>30</v>
      </c>
      <c r="C99" s="13">
        <v>105</v>
      </c>
      <c r="D99" s="13">
        <v>90</v>
      </c>
      <c r="E99" s="13">
        <v>50</v>
      </c>
    </row>
    <row r="100" spans="1:5" ht="25.5" x14ac:dyDescent="0.2">
      <c r="A100" s="12" t="s">
        <v>133</v>
      </c>
      <c r="B100" s="13">
        <v>55</v>
      </c>
      <c r="C100" s="13">
        <v>130</v>
      </c>
      <c r="D100" s="13">
        <v>115</v>
      </c>
      <c r="E100" s="13">
        <v>75</v>
      </c>
    </row>
    <row r="101" spans="1:5" ht="25.5" x14ac:dyDescent="0.2">
      <c r="A101" s="12" t="s">
        <v>134</v>
      </c>
      <c r="B101" s="13">
        <v>40</v>
      </c>
      <c r="C101" s="13">
        <v>30</v>
      </c>
      <c r="D101" s="13">
        <v>50</v>
      </c>
      <c r="E101" s="13">
        <v>100</v>
      </c>
    </row>
    <row r="102" spans="1:5" ht="25.5" x14ac:dyDescent="0.2">
      <c r="A102" s="12" t="s">
        <v>135</v>
      </c>
      <c r="B102" s="13">
        <v>60</v>
      </c>
      <c r="C102" s="13">
        <v>50</v>
      </c>
      <c r="D102" s="13">
        <v>70</v>
      </c>
      <c r="E102" s="13">
        <v>150</v>
      </c>
    </row>
    <row r="103" spans="1:5" ht="25.5" x14ac:dyDescent="0.2">
      <c r="A103" s="12" t="s">
        <v>136</v>
      </c>
      <c r="B103" s="13">
        <v>60</v>
      </c>
      <c r="C103" s="13">
        <v>40</v>
      </c>
      <c r="D103" s="13">
        <v>80</v>
      </c>
      <c r="E103" s="13">
        <v>40</v>
      </c>
    </row>
    <row r="104" spans="1:5" ht="25.5" x14ac:dyDescent="0.2">
      <c r="A104" s="12" t="s">
        <v>137</v>
      </c>
      <c r="B104" s="13">
        <v>95</v>
      </c>
      <c r="C104" s="13">
        <v>95</v>
      </c>
      <c r="D104" s="13">
        <v>85</v>
      </c>
      <c r="E104" s="13">
        <v>55</v>
      </c>
    </row>
    <row r="105" spans="1:5" ht="25.5" x14ac:dyDescent="0.2">
      <c r="A105" s="12" t="s">
        <v>138</v>
      </c>
      <c r="B105" s="13">
        <v>50</v>
      </c>
      <c r="C105" s="13">
        <v>50</v>
      </c>
      <c r="D105" s="13">
        <v>95</v>
      </c>
      <c r="E105" s="13">
        <v>35</v>
      </c>
    </row>
    <row r="106" spans="1:5" ht="25.5" x14ac:dyDescent="0.2">
      <c r="A106" s="12" t="s">
        <v>139</v>
      </c>
      <c r="B106" s="13">
        <v>60</v>
      </c>
      <c r="C106" s="13">
        <v>80</v>
      </c>
      <c r="D106" s="13">
        <v>110</v>
      </c>
      <c r="E106" s="13">
        <v>45</v>
      </c>
    </row>
    <row r="107" spans="1:5" ht="25.5" x14ac:dyDescent="0.2">
      <c r="A107" s="12" t="s">
        <v>140</v>
      </c>
      <c r="B107" s="13">
        <v>50</v>
      </c>
      <c r="C107" s="13">
        <v>120</v>
      </c>
      <c r="D107" s="13">
        <v>53</v>
      </c>
      <c r="E107" s="13">
        <v>87</v>
      </c>
    </row>
    <row r="108" spans="1:5" ht="25.5" x14ac:dyDescent="0.2">
      <c r="A108" s="12" t="s">
        <v>141</v>
      </c>
      <c r="B108" s="13">
        <v>50</v>
      </c>
      <c r="C108" s="13">
        <v>105</v>
      </c>
      <c r="D108" s="13">
        <v>79</v>
      </c>
      <c r="E108" s="13">
        <v>76</v>
      </c>
    </row>
    <row r="109" spans="1:5" ht="25.5" x14ac:dyDescent="0.2">
      <c r="A109" s="12" t="s">
        <v>142</v>
      </c>
      <c r="B109" s="13">
        <v>90</v>
      </c>
      <c r="C109" s="13">
        <v>55</v>
      </c>
      <c r="D109" s="13">
        <v>75</v>
      </c>
      <c r="E109" s="13">
        <v>30</v>
      </c>
    </row>
    <row r="110" spans="1:5" ht="25.5" x14ac:dyDescent="0.2">
      <c r="A110" s="12" t="s">
        <v>143</v>
      </c>
      <c r="B110" s="13">
        <v>40</v>
      </c>
      <c r="C110" s="13">
        <v>65</v>
      </c>
      <c r="D110" s="13">
        <v>95</v>
      </c>
      <c r="E110" s="13">
        <v>35</v>
      </c>
    </row>
    <row r="111" spans="1:5" ht="25.5" x14ac:dyDescent="0.2">
      <c r="A111" s="12" t="s">
        <v>144</v>
      </c>
      <c r="B111" s="13">
        <v>65</v>
      </c>
      <c r="C111" s="13">
        <v>90</v>
      </c>
      <c r="D111" s="13">
        <v>120</v>
      </c>
      <c r="E111" s="13">
        <v>60</v>
      </c>
    </row>
    <row r="112" spans="1:5" ht="25.5" x14ac:dyDescent="0.2">
      <c r="A112" s="12" t="s">
        <v>145</v>
      </c>
      <c r="B112" s="13">
        <v>80</v>
      </c>
      <c r="C112" s="13">
        <v>85</v>
      </c>
      <c r="D112" s="13">
        <v>95</v>
      </c>
      <c r="E112" s="13">
        <v>25</v>
      </c>
    </row>
    <row r="113" spans="1:5" ht="25.5" x14ac:dyDescent="0.2">
      <c r="A113" s="12" t="s">
        <v>146</v>
      </c>
      <c r="B113" s="13">
        <v>105</v>
      </c>
      <c r="C113" s="13">
        <v>130</v>
      </c>
      <c r="D113" s="13">
        <v>120</v>
      </c>
      <c r="E113" s="13">
        <v>40</v>
      </c>
    </row>
    <row r="114" spans="1:5" ht="25.5" x14ac:dyDescent="0.2">
      <c r="A114" s="12" t="s">
        <v>147</v>
      </c>
      <c r="B114" s="13">
        <v>250</v>
      </c>
      <c r="C114" s="13">
        <v>5</v>
      </c>
      <c r="D114" s="13">
        <v>5</v>
      </c>
      <c r="E114" s="13">
        <v>50</v>
      </c>
    </row>
    <row r="115" spans="1:5" ht="25.5" x14ac:dyDescent="0.2">
      <c r="A115" s="12" t="s">
        <v>148</v>
      </c>
      <c r="B115" s="13">
        <v>65</v>
      </c>
      <c r="C115" s="13">
        <v>55</v>
      </c>
      <c r="D115" s="13">
        <v>115</v>
      </c>
      <c r="E115" s="13">
        <v>60</v>
      </c>
    </row>
    <row r="116" spans="1:5" ht="25.5" x14ac:dyDescent="0.2">
      <c r="A116" s="12" t="s">
        <v>149</v>
      </c>
      <c r="B116" s="13">
        <v>105</v>
      </c>
      <c r="C116" s="13">
        <v>95</v>
      </c>
      <c r="D116" s="13">
        <v>80</v>
      </c>
      <c r="E116" s="13">
        <v>90</v>
      </c>
    </row>
    <row r="117" spans="1:5" ht="25.5" x14ac:dyDescent="0.2">
      <c r="A117" s="12" t="s">
        <v>150</v>
      </c>
      <c r="B117" s="13">
        <v>30</v>
      </c>
      <c r="C117" s="13">
        <v>40</v>
      </c>
      <c r="D117" s="13">
        <v>70</v>
      </c>
      <c r="E117" s="13">
        <v>60</v>
      </c>
    </row>
    <row r="118" spans="1:5" ht="25.5" x14ac:dyDescent="0.2">
      <c r="A118" s="12" t="s">
        <v>151</v>
      </c>
      <c r="B118" s="13">
        <v>55</v>
      </c>
      <c r="C118" s="13">
        <v>65</v>
      </c>
      <c r="D118" s="13">
        <v>95</v>
      </c>
      <c r="E118" s="13">
        <v>85</v>
      </c>
    </row>
    <row r="119" spans="1:5" ht="25.5" x14ac:dyDescent="0.2">
      <c r="A119" s="12" t="s">
        <v>152</v>
      </c>
      <c r="B119" s="13">
        <v>45</v>
      </c>
      <c r="C119" s="13">
        <v>67</v>
      </c>
      <c r="D119" s="13">
        <v>60</v>
      </c>
      <c r="E119" s="13">
        <v>63</v>
      </c>
    </row>
    <row r="120" spans="1:5" ht="25.5" x14ac:dyDescent="0.2">
      <c r="A120" s="12" t="s">
        <v>153</v>
      </c>
      <c r="B120" s="13">
        <v>80</v>
      </c>
      <c r="C120" s="13">
        <v>92</v>
      </c>
      <c r="D120" s="13">
        <v>65</v>
      </c>
      <c r="E120" s="13">
        <v>68</v>
      </c>
    </row>
    <row r="121" spans="1:5" ht="25.5" x14ac:dyDescent="0.2">
      <c r="A121" s="12" t="s">
        <v>154</v>
      </c>
      <c r="B121" s="13">
        <v>30</v>
      </c>
      <c r="C121" s="13">
        <v>45</v>
      </c>
      <c r="D121" s="13">
        <v>55</v>
      </c>
      <c r="E121" s="13">
        <v>85</v>
      </c>
    </row>
    <row r="122" spans="1:5" ht="25.5" x14ac:dyDescent="0.2">
      <c r="A122" s="12" t="s">
        <v>155</v>
      </c>
      <c r="B122" s="13">
        <v>60</v>
      </c>
      <c r="C122" s="13">
        <v>75</v>
      </c>
      <c r="D122" s="13">
        <v>85</v>
      </c>
      <c r="E122" s="13">
        <v>115</v>
      </c>
    </row>
    <row r="123" spans="1:5" ht="25.5" x14ac:dyDescent="0.2">
      <c r="A123" s="12" t="s">
        <v>156</v>
      </c>
      <c r="B123" s="13">
        <v>40</v>
      </c>
      <c r="C123" s="13">
        <v>45</v>
      </c>
      <c r="D123" s="13">
        <v>65</v>
      </c>
      <c r="E123" s="13">
        <v>90</v>
      </c>
    </row>
    <row r="124" spans="1:5" ht="25.5" x14ac:dyDescent="0.2">
      <c r="A124" s="12" t="s">
        <v>157</v>
      </c>
      <c r="B124" s="13">
        <v>70</v>
      </c>
      <c r="C124" s="13">
        <v>110</v>
      </c>
      <c r="D124" s="13">
        <v>80</v>
      </c>
      <c r="E124" s="13">
        <v>105</v>
      </c>
    </row>
    <row r="125" spans="1:5" ht="25.5" x14ac:dyDescent="0.2">
      <c r="A125" s="12" t="s">
        <v>158</v>
      </c>
      <c r="B125" s="13">
        <v>65</v>
      </c>
      <c r="C125" s="13">
        <v>50</v>
      </c>
      <c r="D125" s="13">
        <v>35</v>
      </c>
      <c r="E125" s="13">
        <v>95</v>
      </c>
    </row>
    <row r="126" spans="1:5" ht="25.5" x14ac:dyDescent="0.2">
      <c r="A126" s="12" t="s">
        <v>159</v>
      </c>
      <c r="B126" s="13">
        <v>65</v>
      </c>
      <c r="C126" s="13">
        <v>83</v>
      </c>
      <c r="D126" s="13">
        <v>57</v>
      </c>
      <c r="E126" s="13">
        <v>105</v>
      </c>
    </row>
    <row r="127" spans="1:5" ht="25.5" x14ac:dyDescent="0.2">
      <c r="A127" s="12" t="s">
        <v>160</v>
      </c>
      <c r="B127" s="13">
        <v>65</v>
      </c>
      <c r="C127" s="13">
        <v>95</v>
      </c>
      <c r="D127" s="13">
        <v>57</v>
      </c>
      <c r="E127" s="13">
        <v>93</v>
      </c>
    </row>
    <row r="128" spans="1:5" ht="25.5" x14ac:dyDescent="0.2">
      <c r="A128" s="12" t="s">
        <v>161</v>
      </c>
      <c r="B128" s="13">
        <v>65</v>
      </c>
      <c r="C128" s="13">
        <v>125</v>
      </c>
      <c r="D128" s="13">
        <v>100</v>
      </c>
      <c r="E128" s="13">
        <v>85</v>
      </c>
    </row>
    <row r="129" spans="1:5" ht="25.5" x14ac:dyDescent="0.2">
      <c r="A129" s="12" t="s">
        <v>162</v>
      </c>
      <c r="B129" s="13">
        <v>75</v>
      </c>
      <c r="C129" s="13">
        <v>100</v>
      </c>
      <c r="D129" s="13">
        <v>95</v>
      </c>
      <c r="E129" s="13">
        <v>110</v>
      </c>
    </row>
    <row r="130" spans="1:5" ht="25.5" x14ac:dyDescent="0.2">
      <c r="A130" s="12" t="s">
        <v>163</v>
      </c>
      <c r="B130" s="13">
        <v>20</v>
      </c>
      <c r="C130" s="13">
        <v>10</v>
      </c>
      <c r="D130" s="13">
        <v>55</v>
      </c>
      <c r="E130" s="13">
        <v>80</v>
      </c>
    </row>
    <row r="131" spans="1:5" ht="25.5" x14ac:dyDescent="0.2">
      <c r="A131" s="12" t="s">
        <v>164</v>
      </c>
      <c r="B131" s="13">
        <v>95</v>
      </c>
      <c r="C131" s="13">
        <v>125</v>
      </c>
      <c r="D131" s="13">
        <v>79</v>
      </c>
      <c r="E131" s="13">
        <v>81</v>
      </c>
    </row>
    <row r="132" spans="1:5" ht="25.5" x14ac:dyDescent="0.2">
      <c r="A132" s="12" t="s">
        <v>165</v>
      </c>
      <c r="B132" s="13">
        <v>130</v>
      </c>
      <c r="C132" s="13">
        <v>85</v>
      </c>
      <c r="D132" s="13">
        <v>80</v>
      </c>
      <c r="E132" s="13">
        <v>60</v>
      </c>
    </row>
    <row r="133" spans="1:5" ht="25.5" x14ac:dyDescent="0.2">
      <c r="A133" s="12" t="s">
        <v>166</v>
      </c>
      <c r="B133" s="13">
        <v>48</v>
      </c>
      <c r="C133" s="13">
        <v>48</v>
      </c>
      <c r="D133" s="13">
        <v>48</v>
      </c>
      <c r="E133" s="13">
        <v>48</v>
      </c>
    </row>
    <row r="134" spans="1:5" ht="25.5" x14ac:dyDescent="0.2">
      <c r="A134" s="12" t="s">
        <v>167</v>
      </c>
      <c r="B134" s="13">
        <v>55</v>
      </c>
      <c r="C134" s="13">
        <v>55</v>
      </c>
      <c r="D134" s="13">
        <v>50</v>
      </c>
      <c r="E134" s="13">
        <v>55</v>
      </c>
    </row>
    <row r="135" spans="1:5" ht="25.5" x14ac:dyDescent="0.2">
      <c r="A135" s="12" t="s">
        <v>168</v>
      </c>
      <c r="B135" s="13">
        <v>130</v>
      </c>
      <c r="C135" s="13">
        <v>65</v>
      </c>
      <c r="D135" s="13">
        <v>60</v>
      </c>
      <c r="E135" s="13">
        <v>65</v>
      </c>
    </row>
    <row r="136" spans="1:5" ht="25.5" x14ac:dyDescent="0.2">
      <c r="A136" s="12" t="s">
        <v>169</v>
      </c>
      <c r="B136" s="13">
        <v>65</v>
      </c>
      <c r="C136" s="13">
        <v>65</v>
      </c>
      <c r="D136" s="13">
        <v>60</v>
      </c>
      <c r="E136" s="13">
        <v>130</v>
      </c>
    </row>
    <row r="137" spans="1:5" ht="25.5" x14ac:dyDescent="0.2">
      <c r="A137" s="12" t="s">
        <v>170</v>
      </c>
      <c r="B137" s="13">
        <v>65</v>
      </c>
      <c r="C137" s="13">
        <v>130</v>
      </c>
      <c r="D137" s="13">
        <v>60</v>
      </c>
      <c r="E137" s="13">
        <v>65</v>
      </c>
    </row>
    <row r="138" spans="1:5" ht="25.5" x14ac:dyDescent="0.2">
      <c r="A138" s="12" t="s">
        <v>171</v>
      </c>
      <c r="B138" s="13">
        <v>65</v>
      </c>
      <c r="C138" s="13">
        <v>60</v>
      </c>
      <c r="D138" s="13">
        <v>70</v>
      </c>
      <c r="E138" s="13">
        <v>40</v>
      </c>
    </row>
    <row r="139" spans="1:5" ht="25.5" x14ac:dyDescent="0.2">
      <c r="A139" s="12" t="s">
        <v>172</v>
      </c>
      <c r="B139" s="13">
        <v>35</v>
      </c>
      <c r="C139" s="13">
        <v>40</v>
      </c>
      <c r="D139" s="13">
        <v>100</v>
      </c>
      <c r="E139" s="13">
        <v>35</v>
      </c>
    </row>
    <row r="140" spans="1:5" ht="25.5" x14ac:dyDescent="0.2">
      <c r="A140" s="12" t="s">
        <v>173</v>
      </c>
      <c r="B140" s="13">
        <v>70</v>
      </c>
      <c r="C140" s="13">
        <v>60</v>
      </c>
      <c r="D140" s="13">
        <v>125</v>
      </c>
      <c r="E140" s="13">
        <v>55</v>
      </c>
    </row>
    <row r="141" spans="1:5" ht="25.5" x14ac:dyDescent="0.2">
      <c r="A141" s="12" t="s">
        <v>174</v>
      </c>
      <c r="B141" s="13">
        <v>30</v>
      </c>
      <c r="C141" s="13">
        <v>80</v>
      </c>
      <c r="D141" s="13">
        <v>90</v>
      </c>
      <c r="E141" s="13">
        <v>55</v>
      </c>
    </row>
    <row r="142" spans="1:5" ht="25.5" x14ac:dyDescent="0.2">
      <c r="A142" s="12" t="s">
        <v>175</v>
      </c>
      <c r="B142" s="13">
        <v>60</v>
      </c>
      <c r="C142" s="13">
        <v>115</v>
      </c>
      <c r="D142" s="13">
        <v>105</v>
      </c>
      <c r="E142" s="13">
        <v>80</v>
      </c>
    </row>
    <row r="143" spans="1:5" ht="25.5" x14ac:dyDescent="0.2">
      <c r="A143" s="12" t="s">
        <v>176</v>
      </c>
      <c r="B143" s="13">
        <v>80</v>
      </c>
      <c r="C143" s="13">
        <v>105</v>
      </c>
      <c r="D143" s="13">
        <v>65</v>
      </c>
      <c r="E143" s="13">
        <v>130</v>
      </c>
    </row>
    <row r="144" spans="1:5" ht="25.5" x14ac:dyDescent="0.2">
      <c r="A144" s="12" t="s">
        <v>177</v>
      </c>
      <c r="B144" s="13">
        <v>160</v>
      </c>
      <c r="C144" s="13">
        <v>110</v>
      </c>
      <c r="D144" s="13">
        <v>65</v>
      </c>
      <c r="E144" s="13">
        <v>30</v>
      </c>
    </row>
    <row r="145" spans="1:5" ht="25.5" x14ac:dyDescent="0.2">
      <c r="A145" s="12" t="s">
        <v>178</v>
      </c>
      <c r="B145" s="13">
        <v>90</v>
      </c>
      <c r="C145" s="13">
        <v>85</v>
      </c>
      <c r="D145" s="13">
        <v>100</v>
      </c>
      <c r="E145" s="13">
        <v>85</v>
      </c>
    </row>
    <row r="146" spans="1:5" ht="25.5" x14ac:dyDescent="0.2">
      <c r="A146" s="12" t="s">
        <v>179</v>
      </c>
      <c r="B146" s="13">
        <v>90</v>
      </c>
      <c r="C146" s="13">
        <v>90</v>
      </c>
      <c r="D146" s="13">
        <v>85</v>
      </c>
      <c r="E146" s="13">
        <v>100</v>
      </c>
    </row>
    <row r="147" spans="1:5" ht="25.5" x14ac:dyDescent="0.2">
      <c r="A147" s="12" t="s">
        <v>180</v>
      </c>
      <c r="B147" s="13">
        <v>90</v>
      </c>
      <c r="C147" s="13">
        <v>100</v>
      </c>
      <c r="D147" s="13">
        <v>90</v>
      </c>
      <c r="E147" s="13">
        <v>90</v>
      </c>
    </row>
    <row r="148" spans="1:5" ht="25.5" x14ac:dyDescent="0.2">
      <c r="A148" s="12" t="s">
        <v>181</v>
      </c>
      <c r="B148" s="13">
        <v>41</v>
      </c>
      <c r="C148" s="13">
        <v>64</v>
      </c>
      <c r="D148" s="13">
        <v>45</v>
      </c>
      <c r="E148" s="13">
        <v>50</v>
      </c>
    </row>
    <row r="149" spans="1:5" ht="25.5" x14ac:dyDescent="0.2">
      <c r="A149" s="12" t="s">
        <v>182</v>
      </c>
      <c r="B149" s="13">
        <v>61</v>
      </c>
      <c r="C149" s="13">
        <v>84</v>
      </c>
      <c r="D149" s="13">
        <v>65</v>
      </c>
      <c r="E149" s="13">
        <v>70</v>
      </c>
    </row>
    <row r="150" spans="1:5" ht="25.5" x14ac:dyDescent="0.2">
      <c r="A150" s="12" t="s">
        <v>183</v>
      </c>
      <c r="B150" s="13">
        <v>91</v>
      </c>
      <c r="C150" s="13">
        <v>134</v>
      </c>
      <c r="D150" s="13">
        <v>95</v>
      </c>
      <c r="E150" s="13">
        <v>80</v>
      </c>
    </row>
    <row r="151" spans="1:5" ht="25.5" x14ac:dyDescent="0.2">
      <c r="A151" s="12" t="s">
        <v>184</v>
      </c>
      <c r="B151" s="13">
        <v>106</v>
      </c>
      <c r="C151" s="13">
        <v>110</v>
      </c>
      <c r="D151" s="13">
        <v>90</v>
      </c>
      <c r="E151" s="13">
        <v>130</v>
      </c>
    </row>
    <row r="152" spans="1:5" ht="25.5" x14ac:dyDescent="0.2">
      <c r="A152" s="12" t="s">
        <v>185</v>
      </c>
      <c r="B152" s="13">
        <v>100</v>
      </c>
      <c r="C152" s="13">
        <v>100</v>
      </c>
      <c r="D152" s="13">
        <v>100</v>
      </c>
      <c r="E152" s="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卡牌信息</vt:lpstr>
      <vt:lpstr>技能</vt:lpstr>
      <vt:lpstr>技能效果</vt:lpstr>
      <vt:lpstr>状态</vt:lpstr>
      <vt:lpstr>资质</vt:lpstr>
      <vt:lpstr>属性相克</vt:lpstr>
      <vt:lpstr>忽略_初始数值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2019-04-17T08:44:17Z</dcterms:modified>
</cp:coreProperties>
</file>